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Přípravné a bour..." sheetId="2" r:id="rId2"/>
    <sheet name="SO 101 - Stavební úprava ..." sheetId="3" r:id="rId3"/>
    <sheet name="SO 102 - Stavební úprava ..." sheetId="4" r:id="rId4"/>
    <sheet name="SO 103 - Rekonstrukce sch..." sheetId="5" r:id="rId5"/>
    <sheet name="SO 104 - Stavební úprava ..." sheetId="6" r:id="rId6"/>
    <sheet name="SO 105 - Křižovatka Kamen..." sheetId="7" r:id="rId7"/>
    <sheet name="SO 301 - Dešťová kanaliza..." sheetId="8" r:id="rId8"/>
    <sheet name="SO 302 - Dešťová kanaliza..." sheetId="9" r:id="rId9"/>
    <sheet name="SO 303 - Dešťová kanaliza..." sheetId="10" r:id="rId10"/>
    <sheet name="SO 304 - Dešťová kanaliza..." sheetId="11" r:id="rId11"/>
    <sheet name="SO 305 - Dešťová kanaliza..." sheetId="12" r:id="rId12"/>
    <sheet name="SO 431 - Veřejné osvětlení" sheetId="13" r:id="rId13"/>
    <sheet name="SO 461 - Metropolitní síť" sheetId="14" r:id="rId14"/>
    <sheet name="SO 501 - Přeložka teplovo..." sheetId="15" r:id="rId15"/>
    <sheet name="VRN - Vedlejší a ostatní ..." sheetId="16" r:id="rId16"/>
    <sheet name="Pokyny pro vyplnění" sheetId="17" r:id="rId17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'SO 001 - Přípravné a bour...'!$C$110:$K$1035</definedName>
    <definedName name="_xlnm.Print_Area" localSheetId="1">'SO 001 - Přípravné a bour...'!$C$4:$J$39,'SO 001 - Přípravné a bour...'!$C$45:$J$92,'SO 001 - Přípravné a bour...'!$C$98:$K$1035</definedName>
    <definedName name="_xlnm.Print_Titles" localSheetId="1">'SO 001 - Přípravné a bour...'!$110:$110</definedName>
    <definedName name="_xlnm._FilterDatabase" localSheetId="2" hidden="1">'SO 101 - Stavební úprava ...'!$C$97:$K$546</definedName>
    <definedName name="_xlnm.Print_Area" localSheetId="2">'SO 101 - Stavební úprava ...'!$C$4:$J$39,'SO 101 - Stavební úprava ...'!$C$45:$J$79,'SO 101 - Stavební úprava ...'!$C$85:$K$546</definedName>
    <definedName name="_xlnm.Print_Titles" localSheetId="2">'SO 101 - Stavební úprava ...'!$97:$97</definedName>
    <definedName name="_xlnm._FilterDatabase" localSheetId="3" hidden="1">'SO 102 - Stavební úprava ...'!$C$91:$K$374</definedName>
    <definedName name="_xlnm.Print_Area" localSheetId="3">'SO 102 - Stavební úprava ...'!$C$4:$J$39,'SO 102 - Stavební úprava ...'!$C$45:$J$73,'SO 102 - Stavební úprava ...'!$C$79:$K$374</definedName>
    <definedName name="_xlnm.Print_Titles" localSheetId="3">'SO 102 - Stavební úprava ...'!$91:$91</definedName>
    <definedName name="_xlnm._FilterDatabase" localSheetId="4" hidden="1">'SO 103 - Rekonstrukce sch...'!$C$89:$K$274</definedName>
    <definedName name="_xlnm.Print_Area" localSheetId="4">'SO 103 - Rekonstrukce sch...'!$C$4:$J$39,'SO 103 - Rekonstrukce sch...'!$C$45:$J$71,'SO 103 - Rekonstrukce sch...'!$C$77:$K$274</definedName>
    <definedName name="_xlnm.Print_Titles" localSheetId="4">'SO 103 - Rekonstrukce sch...'!$89:$89</definedName>
    <definedName name="_xlnm._FilterDatabase" localSheetId="5" hidden="1">'SO 104 - Stavební úprava ...'!$C$88:$K$262</definedName>
    <definedName name="_xlnm.Print_Area" localSheetId="5">'SO 104 - Stavební úprava ...'!$C$4:$J$39,'SO 104 - Stavební úprava ...'!$C$45:$J$70,'SO 104 - Stavební úprava ...'!$C$76:$K$262</definedName>
    <definedName name="_xlnm.Print_Titles" localSheetId="5">'SO 104 - Stavební úprava ...'!$88:$88</definedName>
    <definedName name="_xlnm._FilterDatabase" localSheetId="6" hidden="1">'SO 105 - Křižovatka Kamen...'!$C$102:$K$639</definedName>
    <definedName name="_xlnm.Print_Area" localSheetId="6">'SO 105 - Křižovatka Kamen...'!$C$4:$J$39,'SO 105 - Křižovatka Kamen...'!$C$45:$J$84,'SO 105 - Křižovatka Kamen...'!$C$90:$K$639</definedName>
    <definedName name="_xlnm.Print_Titles" localSheetId="6">'SO 105 - Křižovatka Kamen...'!$102:$102</definedName>
    <definedName name="_xlnm._FilterDatabase" localSheetId="7" hidden="1">'SO 301 - Dešťová kanaliza...'!$C$84:$K$479</definedName>
    <definedName name="_xlnm.Print_Area" localSheetId="7">'SO 301 - Dešťová kanaliza...'!$C$4:$J$39,'SO 301 - Dešťová kanaliza...'!$C$45:$J$66,'SO 301 - Dešťová kanaliza...'!$C$72:$K$479</definedName>
    <definedName name="_xlnm.Print_Titles" localSheetId="7">'SO 301 - Dešťová kanaliza...'!$84:$84</definedName>
    <definedName name="_xlnm._FilterDatabase" localSheetId="8" hidden="1">'SO 302 - Dešťová kanaliza...'!$C$85:$K$491</definedName>
    <definedName name="_xlnm.Print_Area" localSheetId="8">'SO 302 - Dešťová kanaliza...'!$C$4:$J$39,'SO 302 - Dešťová kanaliza...'!$C$45:$J$67,'SO 302 - Dešťová kanaliza...'!$C$73:$K$491</definedName>
    <definedName name="_xlnm.Print_Titles" localSheetId="8">'SO 302 - Dešťová kanaliza...'!$85:$85</definedName>
    <definedName name="_xlnm._FilterDatabase" localSheetId="9" hidden="1">'SO 303 - Dešťová kanaliza...'!$C$84:$K$347</definedName>
    <definedName name="_xlnm.Print_Area" localSheetId="9">'SO 303 - Dešťová kanaliza...'!$C$4:$J$39,'SO 303 - Dešťová kanaliza...'!$C$45:$J$66,'SO 303 - Dešťová kanaliza...'!$C$72:$K$347</definedName>
    <definedName name="_xlnm.Print_Titles" localSheetId="9">'SO 303 - Dešťová kanaliza...'!$84:$84</definedName>
    <definedName name="_xlnm._FilterDatabase" localSheetId="10" hidden="1">'SO 304 - Dešťová kanaliza...'!$C$84:$K$381</definedName>
    <definedName name="_xlnm.Print_Area" localSheetId="10">'SO 304 - Dešťová kanaliza...'!$C$4:$J$39,'SO 304 - Dešťová kanaliza...'!$C$45:$J$66,'SO 304 - Dešťová kanaliza...'!$C$72:$K$381</definedName>
    <definedName name="_xlnm.Print_Titles" localSheetId="10">'SO 304 - Dešťová kanaliza...'!$84:$84</definedName>
    <definedName name="_xlnm._FilterDatabase" localSheetId="11" hidden="1">'SO 305 - Dešťová kanaliza...'!$C$87:$K$488</definedName>
    <definedName name="_xlnm.Print_Area" localSheetId="11">'SO 305 - Dešťová kanaliza...'!$C$4:$J$39,'SO 305 - Dešťová kanaliza...'!$C$45:$J$69,'SO 305 - Dešťová kanaliza...'!$C$75:$K$488</definedName>
    <definedName name="_xlnm.Print_Titles" localSheetId="11">'SO 305 - Dešťová kanaliza...'!$87:$87</definedName>
    <definedName name="_xlnm._FilterDatabase" localSheetId="12" hidden="1">'SO 431 - Veřejné osvětlení'!$C$84:$K$265</definedName>
    <definedName name="_xlnm.Print_Area" localSheetId="12">'SO 431 - Veřejné osvětlení'!$C$4:$J$39,'SO 431 - Veřejné osvětlení'!$C$45:$J$66,'SO 431 - Veřejné osvětlení'!$C$72:$K$265</definedName>
    <definedName name="_xlnm.Print_Titles" localSheetId="12">'SO 431 - Veřejné osvětlení'!$84:$84</definedName>
    <definedName name="_xlnm._FilterDatabase" localSheetId="13" hidden="1">'SO 461 - Metropolitní síť'!$C$84:$K$229</definedName>
    <definedName name="_xlnm.Print_Area" localSheetId="13">'SO 461 - Metropolitní síť'!$C$4:$J$39,'SO 461 - Metropolitní síť'!$C$45:$J$66,'SO 461 - Metropolitní síť'!$C$72:$K$229</definedName>
    <definedName name="_xlnm.Print_Titles" localSheetId="13">'SO 461 - Metropolitní síť'!$84:$84</definedName>
    <definedName name="_xlnm._FilterDatabase" localSheetId="14" hidden="1">'SO 501 - Přeložka teplovo...'!$C$105:$K$302</definedName>
    <definedName name="_xlnm.Print_Area" localSheetId="14">'SO 501 - Přeložka teplovo...'!$C$4:$J$39,'SO 501 - Přeložka teplovo...'!$C$45:$J$87,'SO 501 - Přeložka teplovo...'!$C$93:$K$302</definedName>
    <definedName name="_xlnm.Print_Titles" localSheetId="14">'SO 501 - Přeložka teplovo...'!$105:$105</definedName>
    <definedName name="_xlnm._FilterDatabase" localSheetId="15" hidden="1">'VRN - Vedlejší a ostatní ...'!$C$84:$K$205</definedName>
    <definedName name="_xlnm.Print_Area" localSheetId="15">'VRN - Vedlejší a ostatní ...'!$C$4:$J$39,'VRN - Vedlejší a ostatní ...'!$C$45:$J$66,'VRN - Vedlejší a ostatní ...'!$C$72:$K$205</definedName>
    <definedName name="_xlnm.Print_Titles" localSheetId="15">'VRN - Vedlejší a ostatní ...'!$84:$84</definedName>
    <definedName name="_xlnm.Print_Area" localSheetId="1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6" l="1" r="J37"/>
  <c r="J36"/>
  <c i="1" r="AY69"/>
  <c i="16" r="J35"/>
  <c i="1" r="AX69"/>
  <c i="16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5" r="J37"/>
  <c r="J36"/>
  <c i="1" r="AY68"/>
  <c i="15" r="J35"/>
  <c i="1" r="AX68"/>
  <c i="15" r="BI301"/>
  <c r="BH301"/>
  <c r="BG301"/>
  <c r="BF301"/>
  <c r="T301"/>
  <c r="T300"/>
  <c r="R301"/>
  <c r="R300"/>
  <c r="P301"/>
  <c r="P300"/>
  <c r="BI297"/>
  <c r="BH297"/>
  <c r="BG297"/>
  <c r="BF297"/>
  <c r="T297"/>
  <c r="T296"/>
  <c r="T295"/>
  <c r="R297"/>
  <c r="R296"/>
  <c r="R295"/>
  <c r="P297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T263"/>
  <c r="R264"/>
  <c r="R263"/>
  <c r="P264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T227"/>
  <c r="R228"/>
  <c r="R227"/>
  <c r="P228"/>
  <c r="P227"/>
  <c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J103"/>
  <c r="J102"/>
  <c r="F102"/>
  <c r="F100"/>
  <c r="E98"/>
  <c r="J55"/>
  <c r="J54"/>
  <c r="F54"/>
  <c r="F52"/>
  <c r="E50"/>
  <c r="J18"/>
  <c r="E18"/>
  <c r="F55"/>
  <c r="J17"/>
  <c r="J12"/>
  <c r="J100"/>
  <c r="E7"/>
  <c r="E48"/>
  <c i="14" r="J37"/>
  <c r="J36"/>
  <c i="1" r="AY67"/>
  <c i="14" r="J35"/>
  <c i="1" r="AX67"/>
  <c i="14"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3" r="J37"/>
  <c r="J36"/>
  <c i="1" r="AY66"/>
  <c i="13" r="J35"/>
  <c i="1" r="AX66"/>
  <c i="13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2" r="J37"/>
  <c r="J36"/>
  <c i="1" r="AY65"/>
  <c i="12" r="J35"/>
  <c i="1" r="AX65"/>
  <c i="12"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69"/>
  <c r="BH469"/>
  <c r="BG469"/>
  <c r="BF469"/>
  <c r="T469"/>
  <c r="R469"/>
  <c r="P469"/>
  <c r="BI464"/>
  <c r="BH464"/>
  <c r="BG464"/>
  <c r="BF464"/>
  <c r="T464"/>
  <c r="R464"/>
  <c r="P464"/>
  <c r="BI460"/>
  <c r="BH460"/>
  <c r="BG460"/>
  <c r="BF460"/>
  <c r="T460"/>
  <c r="R460"/>
  <c r="P460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2"/>
  <c r="BH442"/>
  <c r="BG442"/>
  <c r="BF442"/>
  <c r="T442"/>
  <c r="T441"/>
  <c r="R442"/>
  <c r="R441"/>
  <c r="P442"/>
  <c r="P441"/>
  <c r="BI438"/>
  <c r="BH438"/>
  <c r="BG438"/>
  <c r="BF438"/>
  <c r="T438"/>
  <c r="R438"/>
  <c r="P438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3"/>
  <c r="BH323"/>
  <c r="BG323"/>
  <c r="BF323"/>
  <c r="T323"/>
  <c r="R323"/>
  <c r="P323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4"/>
  <c r="BH284"/>
  <c r="BG284"/>
  <c r="BF284"/>
  <c r="T284"/>
  <c r="T283"/>
  <c r="R284"/>
  <c r="R283"/>
  <c r="P284"/>
  <c r="P283"/>
  <c r="BI277"/>
  <c r="BH277"/>
  <c r="BG277"/>
  <c r="BF277"/>
  <c r="T277"/>
  <c r="T276"/>
  <c r="R277"/>
  <c r="R276"/>
  <c r="P277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2"/>
  <c r="BH252"/>
  <c r="BG252"/>
  <c r="BF252"/>
  <c r="T252"/>
  <c r="R252"/>
  <c r="P252"/>
  <c r="BI247"/>
  <c r="BH247"/>
  <c r="BG247"/>
  <c r="BF247"/>
  <c r="T247"/>
  <c r="R247"/>
  <c r="P247"/>
  <c r="BI235"/>
  <c r="BH235"/>
  <c r="BG235"/>
  <c r="BF235"/>
  <c r="T235"/>
  <c r="R235"/>
  <c r="P235"/>
  <c r="BI225"/>
  <c r="BH225"/>
  <c r="BG225"/>
  <c r="BF225"/>
  <c r="T225"/>
  <c r="R225"/>
  <c r="P225"/>
  <c r="BI219"/>
  <c r="BH219"/>
  <c r="BG219"/>
  <c r="BF219"/>
  <c r="T219"/>
  <c r="R219"/>
  <c r="P219"/>
  <c r="BI212"/>
  <c r="BH212"/>
  <c r="BG212"/>
  <c r="BF212"/>
  <c r="T212"/>
  <c r="R212"/>
  <c r="P212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36"/>
  <c r="BH136"/>
  <c r="BG136"/>
  <c r="BF136"/>
  <c r="T136"/>
  <c r="R136"/>
  <c r="P136"/>
  <c r="BI130"/>
  <c r="BH130"/>
  <c r="BG130"/>
  <c r="BF130"/>
  <c r="T130"/>
  <c r="R130"/>
  <c r="P130"/>
  <c r="BI116"/>
  <c r="BH116"/>
  <c r="BG116"/>
  <c r="BF116"/>
  <c r="T116"/>
  <c r="R116"/>
  <c r="P116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11" r="J37"/>
  <c r="J36"/>
  <c i="1" r="AY64"/>
  <c i="11" r="J35"/>
  <c i="1" r="AX64"/>
  <c i="11"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42"/>
  <c r="BH342"/>
  <c r="BG342"/>
  <c r="BF342"/>
  <c r="T342"/>
  <c r="T341"/>
  <c r="R342"/>
  <c r="R341"/>
  <c r="P342"/>
  <c r="P341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7"/>
  <c r="BH247"/>
  <c r="BG247"/>
  <c r="BF247"/>
  <c r="T247"/>
  <c r="R247"/>
  <c r="P247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8"/>
  <c r="BH218"/>
  <c r="BG218"/>
  <c r="BF218"/>
  <c r="T218"/>
  <c r="T217"/>
  <c r="R218"/>
  <c r="R217"/>
  <c r="P218"/>
  <c r="P217"/>
  <c r="BI210"/>
  <c r="BH210"/>
  <c r="BG210"/>
  <c r="BF210"/>
  <c r="T210"/>
  <c r="R210"/>
  <c r="P210"/>
  <c r="BI205"/>
  <c r="BH205"/>
  <c r="BG205"/>
  <c r="BF205"/>
  <c r="T205"/>
  <c r="R205"/>
  <c r="P205"/>
  <c r="BI195"/>
  <c r="BH195"/>
  <c r="BG195"/>
  <c r="BF195"/>
  <c r="T195"/>
  <c r="R195"/>
  <c r="P195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15"/>
  <c r="BH115"/>
  <c r="BG115"/>
  <c r="BF115"/>
  <c r="T115"/>
  <c r="R115"/>
  <c r="P115"/>
  <c r="BI110"/>
  <c r="BH110"/>
  <c r="BG110"/>
  <c r="BF110"/>
  <c r="T110"/>
  <c r="R110"/>
  <c r="P110"/>
  <c r="BI99"/>
  <c r="BH99"/>
  <c r="BG99"/>
  <c r="BF99"/>
  <c r="T99"/>
  <c r="R99"/>
  <c r="P99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0" r="J37"/>
  <c r="J36"/>
  <c i="1" r="AY63"/>
  <c i="10" r="J35"/>
  <c i="1" r="AX63"/>
  <c i="10"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T310"/>
  <c r="R311"/>
  <c r="R310"/>
  <c r="P311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1"/>
  <c r="BH251"/>
  <c r="BG251"/>
  <c r="BF251"/>
  <c r="T251"/>
  <c r="R251"/>
  <c r="P251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T222"/>
  <c r="R223"/>
  <c r="R222"/>
  <c r="P223"/>
  <c r="P222"/>
  <c r="BI215"/>
  <c r="BH215"/>
  <c r="BG215"/>
  <c r="BF215"/>
  <c r="T215"/>
  <c r="R215"/>
  <c r="P215"/>
  <c r="BI210"/>
  <c r="BH210"/>
  <c r="BG210"/>
  <c r="BF210"/>
  <c r="T210"/>
  <c r="R210"/>
  <c r="P210"/>
  <c r="BI200"/>
  <c r="BH200"/>
  <c r="BG200"/>
  <c r="BF200"/>
  <c r="T200"/>
  <c r="R200"/>
  <c r="P200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4"/>
  <c r="BH104"/>
  <c r="BG104"/>
  <c r="BF104"/>
  <c r="T104"/>
  <c r="R104"/>
  <c r="P104"/>
  <c r="BI99"/>
  <c r="BH99"/>
  <c r="BG99"/>
  <c r="BF99"/>
  <c r="T99"/>
  <c r="R99"/>
  <c r="P99"/>
  <c r="BI93"/>
  <c r="BH93"/>
  <c r="BG93"/>
  <c r="BF93"/>
  <c r="T93"/>
  <c r="R93"/>
  <c r="P93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9" r="J37"/>
  <c r="J36"/>
  <c i="1" r="AY62"/>
  <c i="9" r="J35"/>
  <c i="1" r="AX62"/>
  <c i="9"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T453"/>
  <c r="R454"/>
  <c r="R453"/>
  <c r="P454"/>
  <c r="P453"/>
  <c r="BI446"/>
  <c r="BH446"/>
  <c r="BG446"/>
  <c r="BF446"/>
  <c r="T446"/>
  <c r="T445"/>
  <c r="R446"/>
  <c r="R445"/>
  <c r="P446"/>
  <c r="P445"/>
  <c r="BI442"/>
  <c r="BH442"/>
  <c r="BG442"/>
  <c r="BF442"/>
  <c r="T442"/>
  <c r="R442"/>
  <c r="P442"/>
  <c r="BI439"/>
  <c r="BH439"/>
  <c r="BG439"/>
  <c r="BF439"/>
  <c r="T439"/>
  <c r="R439"/>
  <c r="P439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298"/>
  <c r="BH298"/>
  <c r="BG298"/>
  <c r="BF298"/>
  <c r="T298"/>
  <c r="R298"/>
  <c r="P298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0"/>
  <c r="BH250"/>
  <c r="BG250"/>
  <c r="BF250"/>
  <c r="T250"/>
  <c r="T249"/>
  <c r="R250"/>
  <c r="R249"/>
  <c r="P250"/>
  <c r="P249"/>
  <c r="BI242"/>
  <c r="BH242"/>
  <c r="BG242"/>
  <c r="BF242"/>
  <c r="T242"/>
  <c r="R242"/>
  <c r="P242"/>
  <c r="BI237"/>
  <c r="BH237"/>
  <c r="BG237"/>
  <c r="BF237"/>
  <c r="T237"/>
  <c r="R237"/>
  <c r="P237"/>
  <c r="BI223"/>
  <c r="BH223"/>
  <c r="BG223"/>
  <c r="BF223"/>
  <c r="T223"/>
  <c r="R223"/>
  <c r="P223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29"/>
  <c r="BH129"/>
  <c r="BG129"/>
  <c r="BF129"/>
  <c r="T129"/>
  <c r="R129"/>
  <c r="P129"/>
  <c r="BI122"/>
  <c r="BH122"/>
  <c r="BG122"/>
  <c r="BF122"/>
  <c r="T122"/>
  <c r="R122"/>
  <c r="P12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8" r="J37"/>
  <c r="J36"/>
  <c i="1" r="AY61"/>
  <c i="8" r="J35"/>
  <c i="1" r="AX61"/>
  <c i="8"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3"/>
  <c r="BH453"/>
  <c r="BG453"/>
  <c r="BF453"/>
  <c r="T453"/>
  <c r="R453"/>
  <c r="P453"/>
  <c r="BI449"/>
  <c r="BH449"/>
  <c r="BG449"/>
  <c r="BF449"/>
  <c r="T449"/>
  <c r="R449"/>
  <c r="P449"/>
  <c r="BI443"/>
  <c r="BH443"/>
  <c r="BG443"/>
  <c r="BF443"/>
  <c r="T443"/>
  <c r="R443"/>
  <c r="P443"/>
  <c r="BI440"/>
  <c r="BH440"/>
  <c r="BG440"/>
  <c r="BF440"/>
  <c r="T440"/>
  <c r="T439"/>
  <c r="R440"/>
  <c r="R439"/>
  <c r="P440"/>
  <c r="P439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3"/>
  <c r="BH303"/>
  <c r="BG303"/>
  <c r="BF303"/>
  <c r="T303"/>
  <c r="R303"/>
  <c r="P303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2"/>
  <c r="BH282"/>
  <c r="BG282"/>
  <c r="BF282"/>
  <c r="T282"/>
  <c r="R282"/>
  <c r="P282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4"/>
  <c r="BH244"/>
  <c r="BG244"/>
  <c r="BF244"/>
  <c r="T244"/>
  <c r="T243"/>
  <c r="R244"/>
  <c r="R243"/>
  <c r="P244"/>
  <c r="P243"/>
  <c r="BI236"/>
  <c r="BH236"/>
  <c r="BG236"/>
  <c r="BF236"/>
  <c r="T236"/>
  <c r="R236"/>
  <c r="P236"/>
  <c r="BI231"/>
  <c r="BH231"/>
  <c r="BG231"/>
  <c r="BF231"/>
  <c r="T231"/>
  <c r="R231"/>
  <c r="P231"/>
  <c r="BI219"/>
  <c r="BH219"/>
  <c r="BG219"/>
  <c r="BF219"/>
  <c r="T219"/>
  <c r="R219"/>
  <c r="P219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29"/>
  <c r="BH129"/>
  <c r="BG129"/>
  <c r="BF129"/>
  <c r="T129"/>
  <c r="R129"/>
  <c r="P129"/>
  <c r="BI123"/>
  <c r="BH123"/>
  <c r="BG123"/>
  <c r="BF123"/>
  <c r="T123"/>
  <c r="R123"/>
  <c r="P123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7" r="J37"/>
  <c r="J36"/>
  <c i="1" r="AY60"/>
  <c i="7" r="J35"/>
  <c i="1" r="AX60"/>
  <c i="7" r="BI636"/>
  <c r="BH636"/>
  <c r="BG636"/>
  <c r="BF636"/>
  <c r="T636"/>
  <c r="R636"/>
  <c r="P636"/>
  <c r="BI632"/>
  <c r="BH632"/>
  <c r="BG632"/>
  <c r="BF632"/>
  <c r="T632"/>
  <c r="R632"/>
  <c r="P632"/>
  <c r="BI628"/>
  <c r="BH628"/>
  <c r="BG628"/>
  <c r="BF628"/>
  <c r="T628"/>
  <c r="R628"/>
  <c r="P628"/>
  <c r="BI622"/>
  <c r="BH622"/>
  <c r="BG622"/>
  <c r="BF622"/>
  <c r="T622"/>
  <c r="R622"/>
  <c r="P622"/>
  <c r="BI617"/>
  <c r="BH617"/>
  <c r="BG617"/>
  <c r="BF617"/>
  <c r="T617"/>
  <c r="R617"/>
  <c r="P617"/>
  <c r="BI612"/>
  <c r="BH612"/>
  <c r="BG612"/>
  <c r="BF612"/>
  <c r="T612"/>
  <c r="R612"/>
  <c r="P612"/>
  <c r="BI605"/>
  <c r="BH605"/>
  <c r="BG605"/>
  <c r="BF605"/>
  <c r="T605"/>
  <c r="R605"/>
  <c r="P605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2"/>
  <c r="BH572"/>
  <c r="BG572"/>
  <c r="BF572"/>
  <c r="T572"/>
  <c r="R572"/>
  <c r="P572"/>
  <c r="BI567"/>
  <c r="BH567"/>
  <c r="BG567"/>
  <c r="BF567"/>
  <c r="T567"/>
  <c r="R567"/>
  <c r="P567"/>
  <c r="BI564"/>
  <c r="BH564"/>
  <c r="BG564"/>
  <c r="BF564"/>
  <c r="T564"/>
  <c r="R564"/>
  <c r="P564"/>
  <c r="BI556"/>
  <c r="BH556"/>
  <c r="BG556"/>
  <c r="BF556"/>
  <c r="T556"/>
  <c r="R556"/>
  <c r="P556"/>
  <c r="BI554"/>
  <c r="BH554"/>
  <c r="BG554"/>
  <c r="BF554"/>
  <c r="T554"/>
  <c r="R554"/>
  <c r="P554"/>
  <c r="BI549"/>
  <c r="BH549"/>
  <c r="BG549"/>
  <c r="BF549"/>
  <c r="T549"/>
  <c r="R549"/>
  <c r="P549"/>
  <c r="BI544"/>
  <c r="BH544"/>
  <c r="BG544"/>
  <c r="BF544"/>
  <c r="T544"/>
  <c r="R544"/>
  <c r="P544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T522"/>
  <c r="R523"/>
  <c r="R522"/>
  <c r="P523"/>
  <c r="P522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J100"/>
  <c r="J99"/>
  <c r="F99"/>
  <c r="F97"/>
  <c r="E95"/>
  <c r="J55"/>
  <c r="J54"/>
  <c r="F54"/>
  <c r="F52"/>
  <c r="E50"/>
  <c r="J18"/>
  <c r="E18"/>
  <c r="F100"/>
  <c r="J17"/>
  <c r="J12"/>
  <c r="J97"/>
  <c r="E7"/>
  <c r="E93"/>
  <c i="6" r="J37"/>
  <c r="J36"/>
  <c i="1" r="AY59"/>
  <c i="6" r="J35"/>
  <c i="1" r="AX59"/>
  <c i="6"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T250"/>
  <c r="R251"/>
  <c r="R250"/>
  <c r="P251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48"/>
  <c i="5" r="J37"/>
  <c r="J36"/>
  <c i="1" r="AY58"/>
  <c i="5" r="J35"/>
  <c i="1" r="AX58"/>
  <c i="5" r="BI271"/>
  <c r="BH271"/>
  <c r="BG271"/>
  <c r="BF271"/>
  <c r="T271"/>
  <c r="R271"/>
  <c r="P271"/>
  <c r="BI268"/>
  <c r="BH268"/>
  <c r="BG268"/>
  <c r="BF268"/>
  <c r="T268"/>
  <c r="R268"/>
  <c r="P268"/>
  <c r="BI263"/>
  <c r="BH263"/>
  <c r="BG263"/>
  <c r="BF263"/>
  <c r="T263"/>
  <c r="T262"/>
  <c r="R263"/>
  <c r="R262"/>
  <c r="P263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4" r="J37"/>
  <c r="J36"/>
  <c i="1" r="AY57"/>
  <c i="4" r="J35"/>
  <c i="1" r="AX57"/>
  <c i="4" r="BI371"/>
  <c r="BH371"/>
  <c r="BG371"/>
  <c r="BF371"/>
  <c r="T371"/>
  <c r="R371"/>
  <c r="P371"/>
  <c r="BI368"/>
  <c r="BH368"/>
  <c r="BG368"/>
  <c r="BF368"/>
  <c r="T368"/>
  <c r="R368"/>
  <c r="P368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0"/>
  <c r="BH350"/>
  <c r="BG350"/>
  <c r="BF350"/>
  <c r="T350"/>
  <c r="R350"/>
  <c r="P350"/>
  <c r="BI344"/>
  <c r="BH344"/>
  <c r="BG344"/>
  <c r="BF344"/>
  <c r="T344"/>
  <c r="R344"/>
  <c r="P344"/>
  <c r="BI341"/>
  <c r="BH341"/>
  <c r="BG341"/>
  <c r="BF341"/>
  <c r="T341"/>
  <c r="R341"/>
  <c r="P341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T313"/>
  <c r="R314"/>
  <c r="R313"/>
  <c r="P314"/>
  <c r="P313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3" r="J37"/>
  <c r="J36"/>
  <c i="1" r="AY56"/>
  <c i="3" r="J35"/>
  <c i="1" r="AX56"/>
  <c i="3" r="BI543"/>
  <c r="BH543"/>
  <c r="BG543"/>
  <c r="BF543"/>
  <c r="T543"/>
  <c r="R543"/>
  <c r="P543"/>
  <c r="BI540"/>
  <c r="BH540"/>
  <c r="BG540"/>
  <c r="BF540"/>
  <c r="T540"/>
  <c r="R540"/>
  <c r="P540"/>
  <c r="BI533"/>
  <c r="BH533"/>
  <c r="BG533"/>
  <c r="BF533"/>
  <c r="T533"/>
  <c r="R533"/>
  <c r="P533"/>
  <c r="BI526"/>
  <c r="BH526"/>
  <c r="BG526"/>
  <c r="BF526"/>
  <c r="T526"/>
  <c r="R526"/>
  <c r="P526"/>
  <c r="BI519"/>
  <c r="BH519"/>
  <c r="BG519"/>
  <c r="BF519"/>
  <c r="T519"/>
  <c r="R519"/>
  <c r="P519"/>
  <c r="BI515"/>
  <c r="BH515"/>
  <c r="BG515"/>
  <c r="BF515"/>
  <c r="T515"/>
  <c r="R515"/>
  <c r="P515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5"/>
  <c r="BH495"/>
  <c r="BG495"/>
  <c r="BF495"/>
  <c r="T495"/>
  <c r="R495"/>
  <c r="P495"/>
  <c r="BI489"/>
  <c r="BH489"/>
  <c r="BG489"/>
  <c r="BF489"/>
  <c r="T489"/>
  <c r="R489"/>
  <c r="P489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8"/>
  <c r="BH468"/>
  <c r="BG468"/>
  <c r="BF468"/>
  <c r="T468"/>
  <c r="R468"/>
  <c r="P468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T423"/>
  <c r="R424"/>
  <c r="R423"/>
  <c r="P424"/>
  <c r="P423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4"/>
  <c r="BH334"/>
  <c r="BG334"/>
  <c r="BF334"/>
  <c r="T334"/>
  <c r="R334"/>
  <c r="P334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1"/>
  <c r="BH161"/>
  <c r="BG161"/>
  <c r="BF161"/>
  <c r="T161"/>
  <c r="T160"/>
  <c r="R161"/>
  <c r="R160"/>
  <c r="P161"/>
  <c r="P160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95"/>
  <c r="J17"/>
  <c r="J12"/>
  <c r="J92"/>
  <c r="E7"/>
  <c r="E88"/>
  <c i="2" r="J37"/>
  <c r="J36"/>
  <c i="1" r="AY55"/>
  <c i="2" r="J35"/>
  <c i="1" r="AX55"/>
  <c i="2" r="BI1030"/>
  <c r="BH1030"/>
  <c r="BG1030"/>
  <c r="BF1030"/>
  <c r="T1030"/>
  <c r="R1030"/>
  <c r="P1030"/>
  <c r="BI1019"/>
  <c r="BH1019"/>
  <c r="BG1019"/>
  <c r="BF1019"/>
  <c r="T1019"/>
  <c r="R1019"/>
  <c r="P1019"/>
  <c r="BI1009"/>
  <c r="BH1009"/>
  <c r="BG1009"/>
  <c r="BF1009"/>
  <c r="T1009"/>
  <c r="R1009"/>
  <c r="P1009"/>
  <c r="BI997"/>
  <c r="BH997"/>
  <c r="BG997"/>
  <c r="BF997"/>
  <c r="T997"/>
  <c r="R997"/>
  <c r="P997"/>
  <c r="BI988"/>
  <c r="BH988"/>
  <c r="BG988"/>
  <c r="BF988"/>
  <c r="T988"/>
  <c r="R988"/>
  <c r="P988"/>
  <c r="BI976"/>
  <c r="BH976"/>
  <c r="BG976"/>
  <c r="BF976"/>
  <c r="T976"/>
  <c r="R976"/>
  <c r="P976"/>
  <c r="BI963"/>
  <c r="BH963"/>
  <c r="BG963"/>
  <c r="BF963"/>
  <c r="T963"/>
  <c r="R963"/>
  <c r="P963"/>
  <c r="BI948"/>
  <c r="BH948"/>
  <c r="BG948"/>
  <c r="BF948"/>
  <c r="T948"/>
  <c r="R948"/>
  <c r="P948"/>
  <c r="BI939"/>
  <c r="BH939"/>
  <c r="BG939"/>
  <c r="BF939"/>
  <c r="T939"/>
  <c r="R939"/>
  <c r="P939"/>
  <c r="BI931"/>
  <c r="BH931"/>
  <c r="BG931"/>
  <c r="BF931"/>
  <c r="T931"/>
  <c r="R931"/>
  <c r="P931"/>
  <c r="BI928"/>
  <c r="BH928"/>
  <c r="BG928"/>
  <c r="BF928"/>
  <c r="T928"/>
  <c r="R928"/>
  <c r="P928"/>
  <c r="BI924"/>
  <c r="BH924"/>
  <c r="BG924"/>
  <c r="BF924"/>
  <c r="T924"/>
  <c r="R924"/>
  <c r="P924"/>
  <c r="BI920"/>
  <c r="BH920"/>
  <c r="BG920"/>
  <c r="BF920"/>
  <c r="T920"/>
  <c r="R920"/>
  <c r="P920"/>
  <c r="BI917"/>
  <c r="BH917"/>
  <c r="BG917"/>
  <c r="BF917"/>
  <c r="T917"/>
  <c r="R917"/>
  <c r="P917"/>
  <c r="BI912"/>
  <c r="BH912"/>
  <c r="BG912"/>
  <c r="BF912"/>
  <c r="T912"/>
  <c r="T911"/>
  <c r="R912"/>
  <c r="R911"/>
  <c r="P912"/>
  <c r="P911"/>
  <c r="BI907"/>
  <c r="BH907"/>
  <c r="BG907"/>
  <c r="BF907"/>
  <c r="T907"/>
  <c r="R907"/>
  <c r="P907"/>
  <c r="BI903"/>
  <c r="BH903"/>
  <c r="BG903"/>
  <c r="BF903"/>
  <c r="T903"/>
  <c r="R903"/>
  <c r="P903"/>
  <c r="BI898"/>
  <c r="BH898"/>
  <c r="BG898"/>
  <c r="BF898"/>
  <c r="T898"/>
  <c r="R898"/>
  <c r="P898"/>
  <c r="BI892"/>
  <c r="BH892"/>
  <c r="BG892"/>
  <c r="BF892"/>
  <c r="T892"/>
  <c r="R892"/>
  <c r="P892"/>
  <c r="BI884"/>
  <c r="BH884"/>
  <c r="BG884"/>
  <c r="BF884"/>
  <c r="T884"/>
  <c r="R884"/>
  <c r="P884"/>
  <c r="BI881"/>
  <c r="BH881"/>
  <c r="BG881"/>
  <c r="BF881"/>
  <c r="T881"/>
  <c r="R881"/>
  <c r="P881"/>
  <c r="BI878"/>
  <c r="BH878"/>
  <c r="BG878"/>
  <c r="BF878"/>
  <c r="T878"/>
  <c r="R878"/>
  <c r="P878"/>
  <c r="BI871"/>
  <c r="BH871"/>
  <c r="BG871"/>
  <c r="BF871"/>
  <c r="T871"/>
  <c r="R871"/>
  <c r="P871"/>
  <c r="BI867"/>
  <c r="BH867"/>
  <c r="BG867"/>
  <c r="BF867"/>
  <c r="T867"/>
  <c r="R867"/>
  <c r="P867"/>
  <c r="BI864"/>
  <c r="BH864"/>
  <c r="BG864"/>
  <c r="BF864"/>
  <c r="T864"/>
  <c r="R864"/>
  <c r="P864"/>
  <c r="BI861"/>
  <c r="BH861"/>
  <c r="BG861"/>
  <c r="BF861"/>
  <c r="T861"/>
  <c r="R861"/>
  <c r="P861"/>
  <c r="BI857"/>
  <c r="BH857"/>
  <c r="BG857"/>
  <c r="BF857"/>
  <c r="T857"/>
  <c r="R857"/>
  <c r="P857"/>
  <c r="BI851"/>
  <c r="BH851"/>
  <c r="BG851"/>
  <c r="BF851"/>
  <c r="T851"/>
  <c r="R851"/>
  <c r="P851"/>
  <c r="BI844"/>
  <c r="BH844"/>
  <c r="BG844"/>
  <c r="BF844"/>
  <c r="T844"/>
  <c r="R844"/>
  <c r="P844"/>
  <c r="BI838"/>
  <c r="BH838"/>
  <c r="BG838"/>
  <c r="BF838"/>
  <c r="T838"/>
  <c r="R838"/>
  <c r="P838"/>
  <c r="BI832"/>
  <c r="BH832"/>
  <c r="BG832"/>
  <c r="BF832"/>
  <c r="T832"/>
  <c r="R832"/>
  <c r="P832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09"/>
  <c r="BH809"/>
  <c r="BG809"/>
  <c r="BF809"/>
  <c r="T809"/>
  <c r="R809"/>
  <c r="P809"/>
  <c r="BI804"/>
  <c r="BH804"/>
  <c r="BG804"/>
  <c r="BF804"/>
  <c r="T804"/>
  <c r="R804"/>
  <c r="P804"/>
  <c r="BI797"/>
  <c r="BH797"/>
  <c r="BG797"/>
  <c r="BF797"/>
  <c r="T797"/>
  <c r="R797"/>
  <c r="P797"/>
  <c r="BI793"/>
  <c r="BH793"/>
  <c r="BG793"/>
  <c r="BF793"/>
  <c r="T793"/>
  <c r="R793"/>
  <c r="P793"/>
  <c r="BI786"/>
  <c r="BH786"/>
  <c r="BG786"/>
  <c r="BF786"/>
  <c r="T786"/>
  <c r="R786"/>
  <c r="P786"/>
  <c r="BI778"/>
  <c r="BH778"/>
  <c r="BG778"/>
  <c r="BF778"/>
  <c r="T778"/>
  <c r="R778"/>
  <c r="P778"/>
  <c r="BI773"/>
  <c r="BH773"/>
  <c r="BG773"/>
  <c r="BF773"/>
  <c r="T773"/>
  <c r="R773"/>
  <c r="P773"/>
  <c r="BI768"/>
  <c r="BH768"/>
  <c r="BG768"/>
  <c r="BF768"/>
  <c r="T768"/>
  <c r="R768"/>
  <c r="P768"/>
  <c r="BI763"/>
  <c r="BH763"/>
  <c r="BG763"/>
  <c r="BF763"/>
  <c r="T763"/>
  <c r="R763"/>
  <c r="P763"/>
  <c r="BI759"/>
  <c r="BH759"/>
  <c r="BG759"/>
  <c r="BF759"/>
  <c r="T759"/>
  <c r="R759"/>
  <c r="P759"/>
  <c r="BI756"/>
  <c r="BH756"/>
  <c r="BG756"/>
  <c r="BF756"/>
  <c r="T756"/>
  <c r="R756"/>
  <c r="P756"/>
  <c r="BI751"/>
  <c r="BH751"/>
  <c r="BG751"/>
  <c r="BF751"/>
  <c r="T751"/>
  <c r="T750"/>
  <c r="R751"/>
  <c r="R750"/>
  <c r="P751"/>
  <c r="P750"/>
  <c r="BI746"/>
  <c r="BH746"/>
  <c r="BG746"/>
  <c r="BF746"/>
  <c r="T746"/>
  <c r="R746"/>
  <c r="P746"/>
  <c r="BI737"/>
  <c r="BH737"/>
  <c r="BG737"/>
  <c r="BF737"/>
  <c r="T737"/>
  <c r="R737"/>
  <c r="P737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3"/>
  <c r="BH713"/>
  <c r="BG713"/>
  <c r="BF713"/>
  <c r="T713"/>
  <c r="T712"/>
  <c r="R713"/>
  <c r="R712"/>
  <c r="P713"/>
  <c r="P712"/>
  <c r="BI708"/>
  <c r="BH708"/>
  <c r="BG708"/>
  <c r="BF708"/>
  <c r="T708"/>
  <c r="R708"/>
  <c r="P708"/>
  <c r="BI702"/>
  <c r="BH702"/>
  <c r="BG702"/>
  <c r="BF702"/>
  <c r="T702"/>
  <c r="R702"/>
  <c r="P702"/>
  <c r="BI693"/>
  <c r="BH693"/>
  <c r="BG693"/>
  <c r="BF693"/>
  <c r="T693"/>
  <c r="R693"/>
  <c r="P693"/>
  <c r="BI687"/>
  <c r="BH687"/>
  <c r="BG687"/>
  <c r="BF687"/>
  <c r="T687"/>
  <c r="R687"/>
  <c r="P687"/>
  <c r="BI677"/>
  <c r="BH677"/>
  <c r="BG677"/>
  <c r="BF677"/>
  <c r="T677"/>
  <c r="R677"/>
  <c r="P677"/>
  <c r="BI667"/>
  <c r="BH667"/>
  <c r="BG667"/>
  <c r="BF667"/>
  <c r="T667"/>
  <c r="R667"/>
  <c r="P667"/>
  <c r="BI663"/>
  <c r="BH663"/>
  <c r="BG663"/>
  <c r="BF663"/>
  <c r="T663"/>
  <c r="R663"/>
  <c r="P663"/>
  <c r="BI659"/>
  <c r="BH659"/>
  <c r="BG659"/>
  <c r="BF659"/>
  <c r="T659"/>
  <c r="R659"/>
  <c r="P659"/>
  <c r="BI650"/>
  <c r="BH650"/>
  <c r="BG650"/>
  <c r="BF650"/>
  <c r="T650"/>
  <c r="R650"/>
  <c r="P650"/>
  <c r="BI643"/>
  <c r="BH643"/>
  <c r="BG643"/>
  <c r="BF643"/>
  <c r="T643"/>
  <c r="R643"/>
  <c r="P643"/>
  <c r="BI639"/>
  <c r="BH639"/>
  <c r="BG639"/>
  <c r="BF639"/>
  <c r="T639"/>
  <c r="R639"/>
  <c r="P639"/>
  <c r="BI636"/>
  <c r="BH636"/>
  <c r="BG636"/>
  <c r="BF636"/>
  <c r="T636"/>
  <c r="R636"/>
  <c r="P636"/>
  <c r="BI632"/>
  <c r="BH632"/>
  <c r="BG632"/>
  <c r="BF632"/>
  <c r="T632"/>
  <c r="R632"/>
  <c r="P632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7"/>
  <c r="BH617"/>
  <c r="BG617"/>
  <c r="BF617"/>
  <c r="T617"/>
  <c r="T616"/>
  <c r="R617"/>
  <c r="R616"/>
  <c r="P617"/>
  <c r="P616"/>
  <c r="BI613"/>
  <c r="BH613"/>
  <c r="BG613"/>
  <c r="BF613"/>
  <c r="T613"/>
  <c r="T612"/>
  <c r="R613"/>
  <c r="R612"/>
  <c r="P613"/>
  <c r="P612"/>
  <c r="BI608"/>
  <c r="BH608"/>
  <c r="BG608"/>
  <c r="BF608"/>
  <c r="T608"/>
  <c r="R608"/>
  <c r="P608"/>
  <c r="BI599"/>
  <c r="BH599"/>
  <c r="BG599"/>
  <c r="BF599"/>
  <c r="T599"/>
  <c r="R599"/>
  <c r="P599"/>
  <c r="BI589"/>
  <c r="BH589"/>
  <c r="BG589"/>
  <c r="BF589"/>
  <c r="T589"/>
  <c r="R589"/>
  <c r="P589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0"/>
  <c r="BH550"/>
  <c r="BG550"/>
  <c r="BF550"/>
  <c r="T550"/>
  <c r="R550"/>
  <c r="P550"/>
  <c r="BI542"/>
  <c r="BH542"/>
  <c r="BG542"/>
  <c r="BF542"/>
  <c r="T542"/>
  <c r="R542"/>
  <c r="P542"/>
  <c r="BI532"/>
  <c r="BH532"/>
  <c r="BG532"/>
  <c r="BF532"/>
  <c r="T532"/>
  <c r="R532"/>
  <c r="P532"/>
  <c r="BI526"/>
  <c r="BH526"/>
  <c r="BG526"/>
  <c r="BF526"/>
  <c r="T526"/>
  <c r="R526"/>
  <c r="P526"/>
  <c r="BI518"/>
  <c r="BH518"/>
  <c r="BG518"/>
  <c r="BF518"/>
  <c r="T518"/>
  <c r="R518"/>
  <c r="P518"/>
  <c r="BI507"/>
  <c r="BH507"/>
  <c r="BG507"/>
  <c r="BF507"/>
  <c r="T507"/>
  <c r="R507"/>
  <c r="P507"/>
  <c r="BI498"/>
  <c r="BH498"/>
  <c r="BG498"/>
  <c r="BF498"/>
  <c r="T498"/>
  <c r="R498"/>
  <c r="P498"/>
  <c r="BI491"/>
  <c r="BH491"/>
  <c r="BG491"/>
  <c r="BF491"/>
  <c r="T491"/>
  <c r="R491"/>
  <c r="P491"/>
  <c r="BI482"/>
  <c r="BH482"/>
  <c r="BG482"/>
  <c r="BF482"/>
  <c r="T482"/>
  <c r="R482"/>
  <c r="P482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7"/>
  <c r="BH467"/>
  <c r="BG467"/>
  <c r="BF467"/>
  <c r="T467"/>
  <c r="T466"/>
  <c r="R467"/>
  <c r="R466"/>
  <c r="P467"/>
  <c r="P466"/>
  <c r="BI462"/>
  <c r="BH462"/>
  <c r="BG462"/>
  <c r="BF462"/>
  <c r="T462"/>
  <c r="R462"/>
  <c r="P462"/>
  <c r="BI453"/>
  <c r="BH453"/>
  <c r="BG453"/>
  <c r="BF453"/>
  <c r="T453"/>
  <c r="R453"/>
  <c r="P453"/>
  <c r="BI443"/>
  <c r="BH443"/>
  <c r="BG443"/>
  <c r="BF443"/>
  <c r="T443"/>
  <c r="R443"/>
  <c r="P443"/>
  <c r="BI435"/>
  <c r="BH435"/>
  <c r="BG435"/>
  <c r="BF435"/>
  <c r="T435"/>
  <c r="R435"/>
  <c r="P435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4"/>
  <c r="BH414"/>
  <c r="BG414"/>
  <c r="BF414"/>
  <c r="T414"/>
  <c r="R414"/>
  <c r="P414"/>
  <c r="BI411"/>
  <c r="BH411"/>
  <c r="BG411"/>
  <c r="BF411"/>
  <c r="T411"/>
  <c r="R411"/>
  <c r="P411"/>
  <c r="BI401"/>
  <c r="BH401"/>
  <c r="BG401"/>
  <c r="BF401"/>
  <c r="T401"/>
  <c r="R401"/>
  <c r="P401"/>
  <c r="BI389"/>
  <c r="BH389"/>
  <c r="BG389"/>
  <c r="BF389"/>
  <c r="T389"/>
  <c r="R389"/>
  <c r="P389"/>
  <c r="BI376"/>
  <c r="BH376"/>
  <c r="BG376"/>
  <c r="BF376"/>
  <c r="T376"/>
  <c r="R376"/>
  <c r="P376"/>
  <c r="BI366"/>
  <c r="BH366"/>
  <c r="BG366"/>
  <c r="BF366"/>
  <c r="T366"/>
  <c r="R366"/>
  <c r="P366"/>
  <c r="BI359"/>
  <c r="BH359"/>
  <c r="BG359"/>
  <c r="BF359"/>
  <c r="T359"/>
  <c r="R359"/>
  <c r="P359"/>
  <c r="BI345"/>
  <c r="BH345"/>
  <c r="BG345"/>
  <c r="BF345"/>
  <c r="T345"/>
  <c r="R345"/>
  <c r="P345"/>
  <c r="BI332"/>
  <c r="BH332"/>
  <c r="BG332"/>
  <c r="BF332"/>
  <c r="T332"/>
  <c r="R332"/>
  <c r="P332"/>
  <c r="BI324"/>
  <c r="BH324"/>
  <c r="BG324"/>
  <c r="BF324"/>
  <c r="T324"/>
  <c r="R324"/>
  <c r="P324"/>
  <c r="BI318"/>
  <c r="BH318"/>
  <c r="BG318"/>
  <c r="BF318"/>
  <c r="T318"/>
  <c r="R318"/>
  <c r="P318"/>
  <c r="BI312"/>
  <c r="BH312"/>
  <c r="BG312"/>
  <c r="BF312"/>
  <c r="T312"/>
  <c r="R312"/>
  <c r="P312"/>
  <c r="BI305"/>
  <c r="BH305"/>
  <c r="BG305"/>
  <c r="BF305"/>
  <c r="T305"/>
  <c r="R305"/>
  <c r="P305"/>
  <c r="BI302"/>
  <c r="BH302"/>
  <c r="BG302"/>
  <c r="BF302"/>
  <c r="T302"/>
  <c r="R302"/>
  <c r="P302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T281"/>
  <c r="R282"/>
  <c r="R281"/>
  <c r="P282"/>
  <c r="P281"/>
  <c r="BI277"/>
  <c r="BH277"/>
  <c r="BG277"/>
  <c r="BF277"/>
  <c r="T277"/>
  <c r="R277"/>
  <c r="P277"/>
  <c r="BI268"/>
  <c r="BH268"/>
  <c r="BG268"/>
  <c r="BF268"/>
  <c r="T268"/>
  <c r="R268"/>
  <c r="P268"/>
  <c r="BI259"/>
  <c r="BH259"/>
  <c r="BG259"/>
  <c r="BF259"/>
  <c r="T259"/>
  <c r="R259"/>
  <c r="P259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3"/>
  <c r="BH233"/>
  <c r="BG233"/>
  <c r="BF233"/>
  <c r="T233"/>
  <c r="R233"/>
  <c r="P233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5"/>
  <c r="BH185"/>
  <c r="BG185"/>
  <c r="BF185"/>
  <c r="T185"/>
  <c r="T184"/>
  <c r="R185"/>
  <c r="R184"/>
  <c r="P185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J108"/>
  <c r="J107"/>
  <c r="F107"/>
  <c r="F105"/>
  <c r="E103"/>
  <c r="J55"/>
  <c r="J54"/>
  <c r="F54"/>
  <c r="F52"/>
  <c r="E50"/>
  <c r="J18"/>
  <c r="E18"/>
  <c r="F108"/>
  <c r="J17"/>
  <c r="J12"/>
  <c r="J52"/>
  <c r="E7"/>
  <c r="E101"/>
  <c i="1" r="L50"/>
  <c r="AM50"/>
  <c r="AM49"/>
  <c r="L49"/>
  <c r="AM47"/>
  <c r="L47"/>
  <c r="L45"/>
  <c r="L44"/>
  <c i="2" r="J976"/>
  <c r="BK832"/>
  <c r="BK768"/>
  <c r="J663"/>
  <c r="BK479"/>
  <c r="J130"/>
  <c r="J928"/>
  <c r="BK861"/>
  <c r="BK726"/>
  <c r="J526"/>
  <c r="BK318"/>
  <c r="BK246"/>
  <c r="J164"/>
  <c r="BK751"/>
  <c r="BK617"/>
  <c r="BK435"/>
  <c r="J241"/>
  <c r="J151"/>
  <c r="J912"/>
  <c r="BK737"/>
  <c r="BK639"/>
  <c r="BK498"/>
  <c r="J422"/>
  <c r="J251"/>
  <c r="BK181"/>
  <c i="3" r="BK482"/>
  <c r="BK353"/>
  <c r="BK519"/>
  <c r="J409"/>
  <c r="J313"/>
  <c r="J204"/>
  <c r="BK485"/>
  <c r="BK420"/>
  <c r="BK271"/>
  <c r="J180"/>
  <c r="BK540"/>
  <c r="BK495"/>
  <c r="BK441"/>
  <c r="J341"/>
  <c r="J257"/>
  <c r="J141"/>
  <c i="4" r="J288"/>
  <c r="BK159"/>
  <c r="BK328"/>
  <c r="J254"/>
  <c r="BK179"/>
  <c r="BK95"/>
  <c r="BK246"/>
  <c r="J118"/>
  <c r="BK322"/>
  <c r="BK208"/>
  <c r="BK153"/>
  <c i="5" r="J237"/>
  <c r="J188"/>
  <c r="BK93"/>
  <c r="BK156"/>
  <c r="BK230"/>
  <c r="J129"/>
  <c r="BK227"/>
  <c r="J159"/>
  <c i="6" r="J244"/>
  <c r="BK146"/>
  <c r="BK238"/>
  <c r="BK141"/>
  <c r="J199"/>
  <c r="BK115"/>
  <c r="J146"/>
  <c i="7" r="J499"/>
  <c r="J388"/>
  <c r="BK301"/>
  <c r="J228"/>
  <c r="J612"/>
  <c r="J554"/>
  <c r="BK496"/>
  <c r="BK428"/>
  <c r="BK337"/>
  <c r="BK197"/>
  <c r="J594"/>
  <c r="BK503"/>
  <c r="J424"/>
  <c r="J350"/>
  <c r="BK156"/>
  <c r="J622"/>
  <c r="J466"/>
  <c r="BK409"/>
  <c r="J315"/>
  <c r="J211"/>
  <c r="J122"/>
  <c i="8" r="BK371"/>
  <c r="BK255"/>
  <c r="BK456"/>
  <c r="BK351"/>
  <c r="BK267"/>
  <c r="BK465"/>
  <c r="BK355"/>
  <c r="BK293"/>
  <c r="BK147"/>
  <c r="J449"/>
  <c r="J371"/>
  <c r="BK219"/>
  <c i="9" r="J475"/>
  <c r="BK362"/>
  <c r="J298"/>
  <c r="BK89"/>
  <c r="BK406"/>
  <c r="J322"/>
  <c r="BK475"/>
  <c r="BK374"/>
  <c r="J262"/>
  <c r="BK100"/>
  <c r="BK418"/>
  <c r="J305"/>
  <c r="BK199"/>
  <c i="10" r="J314"/>
  <c r="J210"/>
  <c r="BK339"/>
  <c r="J258"/>
  <c r="J88"/>
  <c r="BK258"/>
  <c r="J151"/>
  <c r="BK290"/>
  <c r="BK115"/>
  <c i="11" r="J335"/>
  <c r="J210"/>
  <c r="J331"/>
  <c r="J218"/>
  <c r="BK354"/>
  <c r="BK311"/>
  <c r="BK185"/>
  <c r="J350"/>
  <c r="BK287"/>
  <c r="BK151"/>
  <c i="12" r="J451"/>
  <c r="J365"/>
  <c r="J247"/>
  <c r="BK486"/>
  <c r="J413"/>
  <c r="BK299"/>
  <c r="BK192"/>
  <c r="J447"/>
  <c r="J350"/>
  <c r="BK252"/>
  <c r="BK110"/>
  <c r="BK346"/>
  <c r="J225"/>
  <c i="13" r="J262"/>
  <c r="J213"/>
  <c r="BK138"/>
  <c r="BK262"/>
  <c r="BK239"/>
  <c r="J170"/>
  <c r="J130"/>
  <c r="BK233"/>
  <c i="14" r="J196"/>
  <c r="J156"/>
  <c r="BK112"/>
  <c r="J228"/>
  <c r="J176"/>
  <c r="BK128"/>
  <c r="BK212"/>
  <c r="J142"/>
  <c r="J90"/>
  <c r="J180"/>
  <c r="J138"/>
  <c r="BK98"/>
  <c i="15" r="BK253"/>
  <c r="BK210"/>
  <c r="BK151"/>
  <c r="J259"/>
  <c r="J210"/>
  <c r="BK181"/>
  <c r="J129"/>
  <c r="BK285"/>
  <c r="J253"/>
  <c r="BK190"/>
  <c r="J285"/>
  <c r="BK201"/>
  <c r="J145"/>
  <c i="16" r="J191"/>
  <c r="J162"/>
  <c r="BK166"/>
  <c r="J203"/>
  <c r="BK136"/>
  <c i="2" r="J948"/>
  <c r="J804"/>
  <c r="J713"/>
  <c r="BK573"/>
  <c r="BK277"/>
  <c r="J155"/>
  <c r="BK786"/>
  <c r="BK659"/>
  <c r="J562"/>
  <c r="BK518"/>
  <c r="BK345"/>
  <c r="BK305"/>
  <c r="BK233"/>
  <c r="J185"/>
  <c r="J122"/>
  <c r="BK663"/>
  <c r="BK613"/>
  <c r="BK324"/>
  <c r="J178"/>
  <c r="BK140"/>
  <c r="J939"/>
  <c r="J864"/>
  <c r="J722"/>
  <c r="J613"/>
  <c r="BK491"/>
  <c r="J389"/>
  <c r="BK225"/>
  <c r="J125"/>
  <c i="3" r="BK424"/>
  <c r="BK349"/>
  <c r="J510"/>
  <c r="BK405"/>
  <c r="BK299"/>
  <c r="BK229"/>
  <c r="J134"/>
  <c r="J468"/>
  <c r="J441"/>
  <c r="BK361"/>
  <c r="J252"/>
  <c r="J175"/>
  <c r="BK533"/>
  <c r="BK468"/>
  <c r="BK417"/>
  <c r="J334"/>
  <c r="J237"/>
  <c i="4" r="J335"/>
  <c r="J277"/>
  <c r="BK122"/>
  <c r="J331"/>
  <c r="J273"/>
  <c r="J190"/>
  <c r="BK100"/>
  <c r="J232"/>
  <c r="BK368"/>
  <c r="J310"/>
  <c r="BK203"/>
  <c r="J136"/>
  <c i="5" r="BK241"/>
  <c r="BK159"/>
  <c r="BK271"/>
  <c r="BK138"/>
  <c r="J179"/>
  <c r="BK263"/>
  <c r="J195"/>
  <c r="BK98"/>
  <c i="6" r="BK203"/>
  <c r="J111"/>
  <c r="J183"/>
  <c r="BK256"/>
  <c r="J203"/>
  <c r="J107"/>
  <c r="J137"/>
  <c i="7" r="BK622"/>
  <c r="BK597"/>
  <c r="BK585"/>
  <c r="J489"/>
  <c r="J329"/>
  <c r="BK262"/>
  <c r="J112"/>
  <c r="J537"/>
  <c r="BK481"/>
  <c r="J405"/>
  <c r="J301"/>
  <c r="J187"/>
  <c r="BK632"/>
  <c r="J534"/>
  <c r="J452"/>
  <c r="BK357"/>
  <c r="BK224"/>
  <c r="J146"/>
  <c r="J628"/>
  <c r="J531"/>
  <c r="BK424"/>
  <c r="J346"/>
  <c r="BK167"/>
  <c i="8" r="BK468"/>
  <c r="J359"/>
  <c r="BK259"/>
  <c r="J147"/>
  <c r="J429"/>
  <c r="BK303"/>
  <c r="J259"/>
  <c r="BK97"/>
  <c r="BK387"/>
  <c r="J297"/>
  <c r="J182"/>
  <c r="J471"/>
  <c r="J407"/>
  <c r="BK327"/>
  <c i="9" r="BK489"/>
  <c r="J428"/>
  <c r="BK283"/>
  <c r="J149"/>
  <c r="BK420"/>
  <c r="J350"/>
  <c r="J187"/>
  <c r="J406"/>
  <c r="BK250"/>
  <c r="J454"/>
  <c r="BK410"/>
  <c r="J313"/>
  <c r="J154"/>
  <c i="10" r="BK298"/>
  <c r="BK104"/>
  <c r="BK307"/>
  <c r="BK210"/>
  <c r="BK322"/>
  <c r="BK162"/>
  <c r="J296"/>
  <c r="J245"/>
  <c i="11" r="BK376"/>
  <c r="BK291"/>
  <c r="J157"/>
  <c r="BK317"/>
  <c r="J180"/>
  <c r="BK331"/>
  <c r="BK275"/>
  <c r="J151"/>
  <c r="BK279"/>
  <c r="J141"/>
  <c i="12" r="J438"/>
  <c r="J334"/>
  <c r="BK235"/>
  <c r="BK483"/>
  <c r="BK409"/>
  <c r="J272"/>
  <c r="BK136"/>
  <c r="J433"/>
  <c r="J377"/>
  <c r="BK272"/>
  <c r="J106"/>
  <c r="J338"/>
  <c r="J212"/>
  <c i="13" r="J254"/>
  <c r="BK227"/>
  <c r="BK176"/>
  <c r="J118"/>
  <c r="J245"/>
  <c r="J176"/>
  <c r="J144"/>
  <c r="J98"/>
  <c r="BK205"/>
  <c i="14" r="BK184"/>
  <c r="BK150"/>
  <c r="BK94"/>
  <c r="J190"/>
  <c r="J132"/>
  <c r="J216"/>
  <c r="BK136"/>
  <c r="J218"/>
  <c r="J184"/>
  <c r="BK134"/>
  <c r="BK90"/>
  <c i="15" r="J240"/>
  <c r="BK185"/>
  <c r="BK141"/>
  <c r="J275"/>
  <c r="BK218"/>
  <c r="J192"/>
  <c r="J185"/>
  <c r="J160"/>
  <c r="J131"/>
  <c r="J277"/>
  <c r="J231"/>
  <c r="J201"/>
  <c r="BK158"/>
  <c r="BK277"/>
  <c r="J194"/>
  <c r="J133"/>
  <c r="BK111"/>
  <c i="16" r="J115"/>
  <c r="BK128"/>
  <c r="J153"/>
  <c r="BK195"/>
  <c r="J95"/>
  <c i="2" r="BK939"/>
  <c r="BK817"/>
  <c r="J667"/>
  <c r="BK532"/>
  <c r="BK282"/>
  <c r="BK125"/>
  <c r="BK892"/>
  <c r="BK809"/>
  <c r="BK687"/>
  <c r="BK482"/>
  <c r="BK312"/>
  <c r="BK241"/>
  <c r="BK155"/>
  <c r="J768"/>
  <c r="J636"/>
  <c r="BK558"/>
  <c r="BK332"/>
  <c r="BK158"/>
  <c r="BK988"/>
  <c r="J838"/>
  <c r="J702"/>
  <c r="J599"/>
  <c r="J482"/>
  <c r="J411"/>
  <c r="J246"/>
  <c i="3" r="J438"/>
  <c r="J361"/>
  <c r="BK134"/>
  <c r="BK479"/>
  <c r="J375"/>
  <c r="BK321"/>
  <c r="BK213"/>
  <c r="J130"/>
  <c r="J450"/>
  <c r="J371"/>
  <c r="J262"/>
  <c r="BK152"/>
  <c r="J101"/>
  <c r="J485"/>
  <c r="J412"/>
  <c r="J353"/>
  <c r="BK289"/>
  <c r="BK216"/>
  <c i="4" r="BK350"/>
  <c r="BK167"/>
  <c r="J355"/>
  <c r="BK293"/>
  <c r="BK194"/>
  <c r="BK114"/>
  <c r="BK310"/>
  <c r="BK190"/>
  <c r="J368"/>
  <c r="BK239"/>
  <c r="J167"/>
  <c i="5" r="BK213"/>
  <c r="J120"/>
  <c r="BK248"/>
  <c r="J245"/>
  <c r="J164"/>
  <c r="J230"/>
  <c r="J168"/>
  <c i="6" r="BK241"/>
  <c r="J207"/>
  <c r="J130"/>
  <c r="BK234"/>
  <c r="BK137"/>
  <c r="BK207"/>
  <c r="J230"/>
  <c r="BK111"/>
  <c i="7" r="J493"/>
  <c r="BK381"/>
  <c r="BK285"/>
  <c r="BK216"/>
  <c r="BK122"/>
  <c r="BK518"/>
  <c r="J485"/>
  <c r="BK420"/>
  <c r="BK310"/>
  <c r="BK183"/>
  <c r="J600"/>
  <c r="BK512"/>
  <c r="BK434"/>
  <c r="BK353"/>
  <c r="BK211"/>
  <c r="J138"/>
  <c r="BK556"/>
  <c r="BK452"/>
  <c r="J353"/>
  <c r="BK246"/>
  <c r="J119"/>
  <c i="8" r="J367"/>
  <c r="BK194"/>
  <c r="J453"/>
  <c r="J335"/>
  <c r="BK176"/>
  <c r="J416"/>
  <c r="J347"/>
  <c r="J231"/>
  <c r="J477"/>
  <c r="J443"/>
  <c r="BK359"/>
  <c r="BK129"/>
  <c i="9" r="J466"/>
  <c r="BK346"/>
  <c r="J242"/>
  <c r="J457"/>
  <c r="BK354"/>
  <c r="J161"/>
  <c r="BK432"/>
  <c r="BK350"/>
  <c r="BK237"/>
  <c r="J434"/>
  <c r="J398"/>
  <c r="BK298"/>
  <c r="J175"/>
  <c i="10" r="J307"/>
  <c r="BK180"/>
  <c r="J311"/>
  <c r="J174"/>
  <c r="BK304"/>
  <c r="BK215"/>
  <c r="BK345"/>
  <c r="BK251"/>
  <c r="BK99"/>
  <c i="11" r="BK299"/>
  <c r="BK195"/>
  <c r="J338"/>
  <c r="BK224"/>
  <c r="BK370"/>
  <c r="J313"/>
  <c r="BK247"/>
  <c r="BK359"/>
  <c r="J275"/>
  <c r="BK180"/>
  <c i="12" r="BK433"/>
  <c r="J313"/>
  <c r="J185"/>
  <c r="J483"/>
  <c r="BK401"/>
  <c r="J268"/>
  <c r="BK154"/>
  <c r="BK438"/>
  <c r="J381"/>
  <c r="BK206"/>
  <c r="BK377"/>
  <c r="J206"/>
  <c i="13" r="J250"/>
  <c r="BK191"/>
  <c r="J134"/>
  <c r="BK260"/>
  <c r="BK221"/>
  <c r="BK166"/>
  <c r="BK124"/>
  <c r="J229"/>
  <c i="14" r="J210"/>
  <c r="BK164"/>
  <c r="J144"/>
  <c r="BK224"/>
  <c r="J168"/>
  <c r="BK130"/>
  <c r="BK210"/>
  <c r="J140"/>
  <c r="BK220"/>
  <c r="J160"/>
  <c r="J104"/>
  <c i="15" r="BK261"/>
  <c r="BK235"/>
  <c r="J177"/>
  <c r="BK124"/>
  <c r="BK264"/>
  <c r="BK225"/>
  <c r="J291"/>
  <c r="BK245"/>
  <c r="J181"/>
  <c r="BK281"/>
  <c r="J199"/>
  <c r="J147"/>
  <c i="16" r="J166"/>
  <c r="BK183"/>
  <c r="BK170"/>
  <c r="BK199"/>
  <c r="J140"/>
  <c i="2" r="BK963"/>
  <c r="BK825"/>
  <c r="J718"/>
  <c r="BK566"/>
  <c r="J324"/>
  <c r="J134"/>
  <c r="BK898"/>
  <c r="J793"/>
  <c r="BK581"/>
  <c r="BK462"/>
  <c r="BK251"/>
  <c r="J167"/>
  <c r="J825"/>
  <c r="BK650"/>
  <c r="BK443"/>
  <c r="BK202"/>
  <c r="BK144"/>
  <c r="J963"/>
  <c r="J861"/>
  <c r="BK718"/>
  <c r="BK589"/>
  <c r="J426"/>
  <c r="BK287"/>
  <c r="BK130"/>
  <c i="3" r="BK432"/>
  <c r="J325"/>
  <c r="BK307"/>
  <c r="BK285"/>
  <c r="BK252"/>
  <c r="BK240"/>
  <c r="BK141"/>
  <c r="BK505"/>
  <c r="BK397"/>
  <c r="J285"/>
  <c r="J225"/>
  <c r="BK120"/>
  <c r="BK448"/>
  <c r="BK356"/>
  <c r="BK248"/>
  <c r="J167"/>
  <c r="BK526"/>
  <c r="J420"/>
  <c r="J356"/>
  <c r="J220"/>
  <c r="J148"/>
  <c i="4" r="BK268"/>
  <c r="BK118"/>
  <c r="BK288"/>
  <c r="J212"/>
  <c r="BK106"/>
  <c r="BK273"/>
  <c r="BK223"/>
  <c r="BK371"/>
  <c r="BK296"/>
  <c r="J198"/>
  <c r="J126"/>
  <c i="5" r="BK245"/>
  <c r="J191"/>
  <c r="J271"/>
  <c r="J152"/>
  <c r="J202"/>
  <c r="J93"/>
  <c r="BK182"/>
  <c r="BK133"/>
  <c i="6" r="J219"/>
  <c r="BK119"/>
  <c r="J178"/>
  <c r="BK244"/>
  <c r="BK166"/>
  <c r="BK219"/>
  <c r="J97"/>
  <c i="7" r="J473"/>
  <c r="BK346"/>
  <c r="BK274"/>
  <c r="J156"/>
  <c r="J572"/>
  <c r="J507"/>
  <c r="J434"/>
  <c r="BK329"/>
  <c r="BK220"/>
  <c r="BK112"/>
  <c r="BK544"/>
  <c r="J496"/>
  <c r="J396"/>
  <c r="BK203"/>
  <c r="J132"/>
  <c r="BK537"/>
  <c r="BK413"/>
  <c r="BK333"/>
  <c r="J207"/>
  <c i="8" r="J411"/>
  <c r="BK363"/>
  <c r="J282"/>
  <c r="J152"/>
  <c r="J391"/>
  <c r="BK297"/>
  <c r="J251"/>
  <c r="J421"/>
  <c r="BK335"/>
  <c r="BK263"/>
  <c r="BK474"/>
  <c r="BK425"/>
  <c r="J236"/>
  <c i="9" r="J486"/>
  <c r="J410"/>
  <c r="BK288"/>
  <c r="J129"/>
  <c r="J414"/>
  <c r="J334"/>
  <c r="BK149"/>
  <c r="BK390"/>
  <c r="J292"/>
  <c r="J122"/>
  <c r="BK424"/>
  <c r="BK342"/>
  <c r="J237"/>
  <c i="10" r="J339"/>
  <c r="BK237"/>
  <c r="BK136"/>
  <c r="BK278"/>
  <c r="BK156"/>
  <c r="J300"/>
  <c r="J251"/>
  <c r="J336"/>
  <c r="J229"/>
  <c r="J120"/>
  <c i="11" r="J342"/>
  <c r="J237"/>
  <c r="J136"/>
  <c r="J195"/>
  <c r="BK327"/>
  <c r="J279"/>
  <c r="BK157"/>
  <c r="J327"/>
  <c r="J185"/>
  <c i="12" r="J474"/>
  <c r="J397"/>
  <c r="J304"/>
  <c r="J136"/>
  <c r="BK425"/>
  <c r="BK385"/>
  <c r="J260"/>
  <c r="J425"/>
  <c r="J346"/>
  <c r="BK212"/>
  <c r="BK454"/>
  <c r="J219"/>
  <c i="13" r="BK258"/>
  <c r="J221"/>
  <c r="BK164"/>
  <c r="J114"/>
  <c r="BK254"/>
  <c r="J207"/>
  <c r="BK172"/>
  <c r="BK132"/>
  <c r="J94"/>
  <c r="J197"/>
  <c r="BK187"/>
  <c r="J172"/>
  <c r="J150"/>
  <c r="J142"/>
  <c r="J132"/>
  <c r="BK126"/>
  <c r="J116"/>
  <c r="J102"/>
  <c r="BK88"/>
  <c r="J260"/>
  <c r="BK250"/>
  <c r="BK229"/>
  <c r="BK223"/>
  <c r="J209"/>
  <c r="J195"/>
  <c r="J180"/>
  <c r="J168"/>
  <c r="BK158"/>
  <c r="J146"/>
  <c r="BK118"/>
  <c r="J112"/>
  <c r="BK94"/>
  <c r="J88"/>
  <c i="14" r="BK204"/>
  <c r="BK162"/>
  <c r="J106"/>
  <c r="BK222"/>
  <c r="BK178"/>
  <c r="J122"/>
  <c r="BK208"/>
  <c r="BK122"/>
  <c r="J208"/>
  <c r="J164"/>
  <c r="BK114"/>
  <c i="15" r="J267"/>
  <c r="J233"/>
  <c r="J170"/>
  <c r="BK133"/>
  <c r="BK267"/>
  <c r="BK233"/>
  <c r="J137"/>
  <c r="BK275"/>
  <c r="J249"/>
  <c r="J141"/>
  <c r="BK204"/>
  <c r="BK131"/>
  <c i="16" r="J195"/>
  <c r="BK203"/>
  <c r="BK88"/>
  <c r="J88"/>
  <c r="BK149"/>
  <c i="2" r="BK997"/>
  <c r="BK797"/>
  <c r="J581"/>
  <c r="J376"/>
  <c r="BK268"/>
  <c r="J917"/>
  <c r="BK844"/>
  <c r="BK759"/>
  <c r="BK628"/>
  <c r="J414"/>
  <c r="BK219"/>
  <c r="J140"/>
  <c r="BK838"/>
  <c r="BK702"/>
  <c r="J577"/>
  <c r="J498"/>
  <c r="BK302"/>
  <c r="BK167"/>
  <c r="J997"/>
  <c r="BK884"/>
  <c r="J778"/>
  <c r="BK677"/>
  <c r="J550"/>
  <c r="J443"/>
  <c r="BK296"/>
  <c r="J219"/>
  <c r="BK122"/>
  <c i="3" r="J428"/>
  <c r="J380"/>
  <c r="BK127"/>
  <c r="J459"/>
  <c r="J345"/>
  <c r="BK237"/>
  <c r="BK167"/>
  <c r="J452"/>
  <c r="BK341"/>
  <c r="BK196"/>
  <c r="J120"/>
  <c r="J515"/>
  <c r="BK452"/>
  <c r="BK380"/>
  <c r="J291"/>
  <c r="J161"/>
  <c i="4" r="J318"/>
  <c r="J246"/>
  <c r="J129"/>
  <c r="J285"/>
  <c r="BK198"/>
  <c r="J110"/>
  <c r="BK304"/>
  <c r="BK227"/>
  <c r="J371"/>
  <c r="BK243"/>
  <c i="5" r="J258"/>
  <c r="BK202"/>
  <c r="J148"/>
  <c r="J251"/>
  <c r="J112"/>
  <c r="J182"/>
  <c r="BK258"/>
  <c r="BK179"/>
  <c i="6" r="J256"/>
  <c r="BK183"/>
  <c r="BK107"/>
  <c r="BK173"/>
  <c r="BK214"/>
  <c r="BK178"/>
  <c r="BK103"/>
  <c i="7" r="BK485"/>
  <c r="BK364"/>
  <c r="J253"/>
  <c r="BK132"/>
  <c r="J512"/>
  <c r="BK477"/>
  <c r="BK401"/>
  <c r="BK319"/>
  <c r="J178"/>
  <c r="J636"/>
  <c r="J527"/>
  <c r="J442"/>
  <c r="J364"/>
  <c r="BK253"/>
  <c r="J170"/>
  <c r="J127"/>
  <c r="BK564"/>
  <c r="J430"/>
  <c r="J373"/>
  <c r="BK270"/>
  <c r="J174"/>
  <c i="8" r="BK429"/>
  <c r="BK313"/>
  <c r="BK158"/>
  <c r="J433"/>
  <c r="J327"/>
  <c r="J255"/>
  <c r="J142"/>
  <c r="J395"/>
  <c r="J313"/>
  <c r="J201"/>
  <c r="BK477"/>
  <c r="BK421"/>
  <c r="J322"/>
  <c i="9" r="BK486"/>
  <c r="J418"/>
  <c r="BK279"/>
  <c r="J199"/>
  <c r="BK382"/>
  <c r="BK292"/>
  <c r="J144"/>
  <c r="BK394"/>
  <c r="BK313"/>
  <c r="BK175"/>
  <c r="BK428"/>
  <c r="J326"/>
  <c r="BK242"/>
  <c r="BK94"/>
  <c i="10" r="J241"/>
  <c r="J115"/>
  <c r="BK286"/>
  <c r="J136"/>
  <c r="J294"/>
  <c r="J180"/>
  <c r="BK342"/>
  <c r="J233"/>
  <c r="BK88"/>
  <c i="11" r="BK283"/>
  <c r="BK169"/>
  <c r="J303"/>
  <c r="J146"/>
  <c r="BK338"/>
  <c r="J283"/>
  <c r="BK237"/>
  <c r="J370"/>
  <c r="BK270"/>
  <c r="BK136"/>
  <c r="J88"/>
  <c i="12" r="BK405"/>
  <c r="J299"/>
  <c r="BK149"/>
  <c r="J464"/>
  <c r="J361"/>
  <c r="BK219"/>
  <c r="BK91"/>
  <c r="J409"/>
  <c r="BK291"/>
  <c r="BK369"/>
  <c r="J317"/>
  <c r="BK130"/>
  <c i="13" r="J237"/>
  <c r="BK160"/>
  <c r="BK108"/>
  <c r="J233"/>
  <c r="J193"/>
  <c r="J158"/>
  <c r="J110"/>
  <c r="BK219"/>
  <c r="BK201"/>
  <c i="14" r="J166"/>
  <c r="BK138"/>
  <c r="BK216"/>
  <c r="J162"/>
  <c r="J116"/>
  <c r="BK202"/>
  <c r="J128"/>
  <c r="BK190"/>
  <c r="BK156"/>
  <c r="BK108"/>
  <c r="J88"/>
  <c i="15" r="J242"/>
  <c r="BK192"/>
  <c r="BK135"/>
  <c r="J281"/>
  <c r="J222"/>
  <c r="J190"/>
  <c r="BK165"/>
  <c r="BK145"/>
  <c r="BK297"/>
  <c r="J269"/>
  <c r="BK214"/>
  <c r="J135"/>
  <c r="BK228"/>
  <c r="J151"/>
  <c r="BK113"/>
  <c i="16" r="BK111"/>
  <c r="BK95"/>
  <c r="J107"/>
  <c r="J157"/>
  <c i="2" r="J1019"/>
  <c r="J903"/>
  <c r="J773"/>
  <c r="J617"/>
  <c r="BK389"/>
  <c r="BK259"/>
  <c i="1" r="AS54"/>
  <c i="2" r="J737"/>
  <c r="BK562"/>
  <c r="J467"/>
  <c r="J287"/>
  <c r="J1030"/>
  <c r="J878"/>
  <c r="J759"/>
  <c r="BK693"/>
  <c r="J573"/>
  <c r="J435"/>
  <c r="J312"/>
  <c r="J191"/>
  <c i="3" r="BK489"/>
  <c r="BK393"/>
  <c r="J188"/>
  <c r="J475"/>
  <c r="BK371"/>
  <c r="BK281"/>
  <c r="BK192"/>
  <c r="J500"/>
  <c r="BK375"/>
  <c r="J289"/>
  <c r="BK188"/>
  <c r="J124"/>
  <c r="BK510"/>
  <c r="BK450"/>
  <c r="BK364"/>
  <c r="J281"/>
  <c r="BK184"/>
  <c r="BK130"/>
  <c i="4" r="J293"/>
  <c r="J163"/>
  <c r="J314"/>
  <c r="BK218"/>
  <c r="J140"/>
  <c r="BK344"/>
  <c r="J250"/>
  <c r="BK136"/>
  <c r="BK277"/>
  <c r="J174"/>
  <c r="J114"/>
  <c i="5" r="BK216"/>
  <c r="BK129"/>
  <c r="J216"/>
  <c r="J263"/>
  <c r="BK143"/>
  <c r="BK233"/>
  <c r="BK175"/>
  <c i="6" r="BK251"/>
  <c r="J126"/>
  <c r="J222"/>
  <c r="BK97"/>
  <c r="BK130"/>
  <c r="BK199"/>
  <c i="7" r="J632"/>
  <c r="J605"/>
  <c r="BK590"/>
  <c r="BK531"/>
  <c r="BK368"/>
  <c r="J278"/>
  <c r="BK207"/>
  <c r="BK600"/>
  <c r="BK499"/>
  <c r="J458"/>
  <c r="J342"/>
  <c r="J203"/>
  <c r="J115"/>
  <c r="J577"/>
  <c r="J477"/>
  <c r="BK416"/>
  <c r="J310"/>
  <c r="BK193"/>
  <c r="BK119"/>
  <c r="BK554"/>
  <c r="J446"/>
  <c r="BK360"/>
  <c r="BK265"/>
  <c r="BK150"/>
  <c i="8" r="BK375"/>
  <c r="J309"/>
  <c r="J164"/>
  <c r="J440"/>
  <c r="BK343"/>
  <c r="BK276"/>
  <c r="J158"/>
  <c r="BK407"/>
  <c r="J317"/>
  <c r="J272"/>
  <c r="J129"/>
  <c r="J461"/>
  <c r="BK379"/>
  <c r="BK188"/>
  <c i="9" r="BK483"/>
  <c r="BK402"/>
  <c r="BK266"/>
  <c r="BK168"/>
  <c r="J402"/>
  <c r="J317"/>
  <c r="J100"/>
  <c r="J382"/>
  <c r="J330"/>
  <c r="BK107"/>
  <c r="J358"/>
  <c r="J283"/>
  <c r="J206"/>
  <c r="J107"/>
  <c i="10" r="BK245"/>
  <c r="J93"/>
  <c r="J270"/>
  <c r="J345"/>
  <c r="J162"/>
  <c i="11" r="BK364"/>
  <c r="J258"/>
  <c r="BK373"/>
  <c r="J254"/>
  <c r="BK115"/>
  <c r="BK303"/>
  <c r="BK254"/>
  <c r="BK367"/>
  <c r="BK295"/>
  <c r="BK175"/>
  <c i="12" r="BK464"/>
  <c r="J373"/>
  <c r="J277"/>
  <c r="BK159"/>
  <c r="BK477"/>
  <c r="J389"/>
  <c r="BK247"/>
  <c r="J469"/>
  <c r="J393"/>
  <c r="BK342"/>
  <c r="J192"/>
  <c r="BK365"/>
  <c r="J295"/>
  <c r="J96"/>
  <c i="13" r="J215"/>
  <c r="BK156"/>
  <c r="BK110"/>
  <c r="J256"/>
  <c r="J205"/>
  <c r="BK168"/>
  <c r="BK128"/>
  <c r="BK252"/>
  <c i="14" r="J214"/>
  <c r="BK168"/>
  <c r="BK142"/>
  <c r="BK104"/>
  <c r="BK218"/>
  <c r="J146"/>
  <c r="BK120"/>
  <c r="BK182"/>
  <c r="J112"/>
  <c r="BK192"/>
  <c r="J170"/>
  <c r="BK116"/>
  <c i="15" r="BK271"/>
  <c r="J220"/>
  <c r="BK160"/>
  <c r="BK118"/>
  <c r="J251"/>
  <c r="BK212"/>
  <c r="BK188"/>
  <c r="J173"/>
  <c r="BK143"/>
  <c r="BK289"/>
  <c r="J257"/>
  <c r="BK206"/>
  <c r="J179"/>
  <c r="J283"/>
  <c r="J212"/>
  <c r="J149"/>
  <c i="16" r="J149"/>
  <c r="J92"/>
  <c r="BK99"/>
  <c r="J111"/>
  <c r="BK153"/>
  <c i="2" r="BK1019"/>
  <c r="J907"/>
  <c r="J786"/>
  <c r="J639"/>
  <c r="BK401"/>
  <c r="J198"/>
  <c r="BK931"/>
  <c r="BK864"/>
  <c r="BK778"/>
  <c r="J632"/>
  <c r="BK467"/>
  <c r="J213"/>
  <c r="BK928"/>
  <c r="J821"/>
  <c r="J677"/>
  <c r="J491"/>
  <c r="J277"/>
  <c r="J137"/>
  <c r="J931"/>
  <c r="J867"/>
  <c r="J730"/>
  <c r="J625"/>
  <c r="J569"/>
  <c r="J430"/>
  <c r="J282"/>
  <c r="J158"/>
  <c i="3" r="BK472"/>
  <c r="BK389"/>
  <c r="BK157"/>
  <c r="BK515"/>
  <c r="J424"/>
  <c r="BK266"/>
  <c r="J171"/>
  <c r="J106"/>
  <c r="BK438"/>
  <c r="BK345"/>
  <c r="J216"/>
  <c r="BK137"/>
  <c r="J526"/>
  <c r="J448"/>
  <c r="J321"/>
  <c r="J240"/>
  <c r="BK175"/>
  <c i="4" r="BK300"/>
  <c r="J218"/>
  <c r="BK126"/>
  <c r="J325"/>
  <c r="BK250"/>
  <c r="BK149"/>
  <c r="BK262"/>
  <c r="J100"/>
  <c r="BK281"/>
  <c r="J194"/>
  <c r="J106"/>
  <c i="5" r="J233"/>
  <c r="J156"/>
  <c r="BK268"/>
  <c r="J143"/>
  <c r="J175"/>
  <c r="J268"/>
  <c r="BK191"/>
  <c r="J125"/>
  <c i="6" r="J150"/>
  <c r="J247"/>
  <c r="BK188"/>
  <c r="J259"/>
  <c r="J154"/>
  <c r="J195"/>
  <c i="7" r="J540"/>
  <c r="J413"/>
  <c r="BK305"/>
  <c r="J246"/>
  <c r="BK605"/>
  <c r="J544"/>
  <c r="BK442"/>
  <c r="J333"/>
  <c r="J262"/>
  <c r="J160"/>
  <c r="J585"/>
  <c r="BK458"/>
  <c r="BK373"/>
  <c r="J274"/>
  <c r="BK160"/>
  <c r="BK617"/>
  <c r="J523"/>
  <c r="BK405"/>
  <c r="BK342"/>
  <c r="J220"/>
  <c r="BK146"/>
  <c i="8" r="BK391"/>
  <c r="J267"/>
  <c r="J97"/>
  <c r="J363"/>
  <c r="J263"/>
  <c r="BK109"/>
  <c r="BK383"/>
  <c r="J276"/>
  <c r="J109"/>
  <c r="J465"/>
  <c r="BK395"/>
  <c r="BK208"/>
  <c i="9" r="J483"/>
  <c r="BK398"/>
  <c r="BK270"/>
  <c r="BK154"/>
  <c r="J422"/>
  <c r="BK378"/>
  <c r="J274"/>
  <c r="J446"/>
  <c r="J370"/>
  <c r="J279"/>
  <c r="J460"/>
  <c r="J346"/>
  <c r="J266"/>
  <c r="BK122"/>
  <c i="10" r="BK296"/>
  <c r="J223"/>
  <c r="J342"/>
  <c r="BK241"/>
  <c r="BK336"/>
  <c r="J266"/>
  <c r="J131"/>
  <c r="BK326"/>
  <c r="J146"/>
  <c i="11" r="J345"/>
  <c r="J224"/>
  <c r="J94"/>
  <c r="J299"/>
  <c r="J163"/>
  <c r="BK345"/>
  <c r="J270"/>
  <c r="BK110"/>
  <c r="J295"/>
  <c r="BK131"/>
  <c i="12" r="J460"/>
  <c r="BK381"/>
  <c r="BK284"/>
  <c r="BK165"/>
  <c r="BK474"/>
  <c r="BK313"/>
  <c r="BK171"/>
  <c r="J454"/>
  <c r="BK389"/>
  <c r="BK295"/>
  <c r="J116"/>
  <c r="BK361"/>
  <c r="J284"/>
  <c r="J91"/>
  <c i="13" r="J231"/>
  <c r="BK162"/>
  <c r="BK112"/>
  <c r="J247"/>
  <c r="J201"/>
  <c r="BK178"/>
  <c r="BK140"/>
  <c r="BK100"/>
  <c r="BK211"/>
  <c i="14" r="J194"/>
  <c r="BK152"/>
  <c r="J102"/>
  <c r="J212"/>
  <c r="BK188"/>
  <c r="J118"/>
  <c r="J192"/>
  <c r="J120"/>
  <c r="J202"/>
  <c r="BK172"/>
  <c r="BK118"/>
  <c i="15" r="J273"/>
  <c r="BK194"/>
  <c r="J143"/>
  <c r="J289"/>
  <c r="J245"/>
  <c r="BK279"/>
  <c r="BK222"/>
  <c r="BK168"/>
  <c r="BK231"/>
  <c r="J165"/>
  <c r="J118"/>
  <c i="16" r="J99"/>
  <c r="BK103"/>
  <c r="BK92"/>
  <c r="BK162"/>
  <c i="2" r="J1009"/>
  <c r="J884"/>
  <c r="J763"/>
  <c r="BK608"/>
  <c r="BK376"/>
  <c r="BK170"/>
  <c r="J924"/>
  <c r="J857"/>
  <c r="J756"/>
  <c r="J650"/>
  <c r="J479"/>
  <c r="J332"/>
  <c r="J225"/>
  <c r="BK151"/>
  <c r="BK763"/>
  <c r="BK632"/>
  <c r="BK507"/>
  <c r="J292"/>
  <c r="BK134"/>
  <c r="J871"/>
  <c r="BK746"/>
  <c r="J622"/>
  <c r="J507"/>
  <c r="J401"/>
  <c r="J233"/>
  <c i="3" r="J495"/>
  <c r="BK412"/>
  <c r="BK317"/>
  <c r="BK303"/>
  <c r="BK257"/>
  <c r="J233"/>
  <c r="BK116"/>
  <c r="J472"/>
  <c r="J349"/>
  <c r="J271"/>
  <c r="BK180"/>
  <c r="BK475"/>
  <c r="J393"/>
  <c r="BK276"/>
  <c r="J213"/>
  <c r="BK112"/>
  <c r="BK463"/>
  <c r="J385"/>
  <c r="J266"/>
  <c r="BK171"/>
  <c i="4" r="BK325"/>
  <c r="BK285"/>
  <c r="J133"/>
  <c r="J308"/>
  <c r="BK232"/>
  <c r="J144"/>
  <c r="BK314"/>
  <c r="J258"/>
  <c r="J171"/>
  <c r="J363"/>
  <c r="BK254"/>
  <c r="BK171"/>
  <c r="J95"/>
  <c i="5" r="BK223"/>
  <c r="J138"/>
  <c r="J254"/>
  <c r="J241"/>
  <c r="J133"/>
  <c r="BK199"/>
  <c r="BK108"/>
  <c i="6" r="BK195"/>
  <c r="J103"/>
  <c r="BK150"/>
  <c r="J234"/>
  <c r="J141"/>
  <c r="BK154"/>
  <c i="7" r="BK572"/>
  <c r="J416"/>
  <c r="BK315"/>
  <c r="BK258"/>
  <c r="BK127"/>
  <c r="BK549"/>
  <c r="BK493"/>
  <c r="J409"/>
  <c r="BK296"/>
  <c r="J193"/>
  <c r="J590"/>
  <c r="BK455"/>
  <c r="J385"/>
  <c r="J319"/>
  <c r="BK178"/>
  <c r="J106"/>
  <c r="BK489"/>
  <c r="J392"/>
  <c r="BK278"/>
  <c r="J163"/>
  <c i="8" r="BK443"/>
  <c r="BK322"/>
  <c r="BK182"/>
  <c r="BK436"/>
  <c r="BK331"/>
  <c r="BK272"/>
  <c r="J123"/>
  <c r="BK399"/>
  <c r="J303"/>
  <c r="J194"/>
  <c r="BK103"/>
  <c r="J456"/>
  <c r="BK411"/>
  <c r="BK201"/>
  <c i="9" r="BK480"/>
  <c r="J354"/>
  <c r="J250"/>
  <c r="BK466"/>
  <c r="BK370"/>
  <c r="BK305"/>
  <c r="BK457"/>
  <c r="BK366"/>
  <c r="J258"/>
  <c r="J89"/>
  <c r="BK414"/>
  <c r="BK309"/>
  <c r="J193"/>
  <c i="10" r="BK300"/>
  <c r="J200"/>
  <c r="J331"/>
  <c r="J237"/>
  <c r="J99"/>
  <c r="J278"/>
  <c r="BK190"/>
  <c r="BK93"/>
  <c r="BK266"/>
  <c i="11" r="BK379"/>
  <c r="BK307"/>
  <c r="BK218"/>
  <c r="J354"/>
  <c r="BK313"/>
  <c r="BK141"/>
  <c r="BK350"/>
  <c r="BK258"/>
  <c r="BK94"/>
  <c r="J291"/>
  <c r="BK146"/>
  <c i="12" r="J421"/>
  <c r="BK330"/>
  <c r="BK225"/>
  <c r="J486"/>
  <c r="J405"/>
  <c r="J342"/>
  <c r="J159"/>
  <c r="BK460"/>
  <c r="BK397"/>
  <c r="J330"/>
  <c r="BK181"/>
  <c r="BK354"/>
  <c r="BK177"/>
  <c i="13" r="BK247"/>
  <c r="BK197"/>
  <c r="BK142"/>
  <c r="BK104"/>
  <c r="BK237"/>
  <c r="BK195"/>
  <c r="J162"/>
  <c r="J126"/>
  <c r="BK231"/>
  <c r="BK184"/>
  <c r="J160"/>
  <c r="BK148"/>
  <c r="BK144"/>
  <c r="BK130"/>
  <c r="J122"/>
  <c r="BK98"/>
  <c r="BK264"/>
  <c r="BK256"/>
  <c r="J241"/>
  <c r="J227"/>
  <c r="BK215"/>
  <c r="BK199"/>
  <c r="BK182"/>
  <c r="J174"/>
  <c r="J166"/>
  <c r="BK150"/>
  <c r="BK134"/>
  <c r="BK116"/>
  <c r="BK106"/>
  <c r="BK92"/>
  <c i="14" r="J220"/>
  <c r="BK176"/>
  <c r="BK132"/>
  <c r="BK228"/>
  <c r="BK194"/>
  <c r="J134"/>
  <c r="J224"/>
  <c r="BK160"/>
  <c r="J222"/>
  <c r="BK174"/>
  <c r="J150"/>
  <c r="J92"/>
  <c i="15" r="BK247"/>
  <c r="J214"/>
  <c r="BK155"/>
  <c r="J113"/>
  <c r="BK257"/>
  <c r="BK153"/>
  <c r="BK293"/>
  <c r="J264"/>
  <c r="BK183"/>
  <c r="J111"/>
  <c r="J237"/>
  <c r="J163"/>
  <c i="16" r="J175"/>
  <c r="BK107"/>
  <c r="BK140"/>
  <c r="BK157"/>
  <c r="BK191"/>
  <c r="BK115"/>
  <c i="2" r="J920"/>
  <c r="BK903"/>
  <c r="J726"/>
  <c r="BK622"/>
  <c r="BK453"/>
  <c r="J305"/>
  <c r="BK161"/>
  <c r="J115"/>
  <c r="BK871"/>
  <c r="BK804"/>
  <c r="BK667"/>
  <c r="BK569"/>
  <c r="J472"/>
  <c r="J296"/>
  <c r="BK178"/>
  <c r="BK912"/>
  <c r="J809"/>
  <c r="J659"/>
  <c r="J542"/>
  <c r="BK366"/>
  <c r="BK185"/>
  <c r="BK115"/>
  <c r="BK948"/>
  <c r="J851"/>
  <c r="BK713"/>
  <c r="BK577"/>
  <c r="BK359"/>
  <c r="BK137"/>
  <c i="3" r="J445"/>
  <c r="BK401"/>
  <c r="BK144"/>
  <c r="BK500"/>
  <c r="J389"/>
  <c r="J276"/>
  <c r="J127"/>
  <c r="BK435"/>
  <c r="J368"/>
  <c r="J229"/>
  <c r="BK148"/>
  <c r="J533"/>
  <c r="J479"/>
  <c r="J401"/>
  <c r="J328"/>
  <c r="BK204"/>
  <c i="4" r="BK355"/>
  <c r="BK182"/>
  <c r="J350"/>
  <c r="J296"/>
  <c r="J223"/>
  <c r="J159"/>
  <c r="BK335"/>
  <c r="J268"/>
  <c r="BK185"/>
  <c r="J341"/>
  <c r="BK308"/>
  <c r="J185"/>
  <c r="BK140"/>
  <c i="5" r="BK220"/>
  <c r="J116"/>
  <c r="BK209"/>
  <c r="BK251"/>
  <c r="BK168"/>
  <c r="BK112"/>
  <c r="BK205"/>
  <c r="BK120"/>
  <c i="6" r="BK222"/>
  <c r="J123"/>
  <c r="J214"/>
  <c r="J251"/>
  <c r="J133"/>
  <c r="J211"/>
  <c i="7" r="BK636"/>
  <c r="J420"/>
  <c r="BK326"/>
  <c r="BK282"/>
  <c r="J150"/>
  <c r="BK577"/>
  <c r="BK527"/>
  <c r="BK446"/>
  <c r="BK377"/>
  <c r="BK232"/>
  <c r="J153"/>
  <c r="J556"/>
  <c r="BK473"/>
  <c r="BK392"/>
  <c r="BK293"/>
  <c r="J197"/>
  <c r="BK109"/>
  <c r="BK534"/>
  <c r="J449"/>
  <c r="BK350"/>
  <c r="J239"/>
  <c r="BK153"/>
  <c i="8" r="BK403"/>
  <c r="J343"/>
  <c r="J176"/>
  <c r="J103"/>
  <c r="J383"/>
  <c r="J289"/>
  <c r="J208"/>
  <c r="J436"/>
  <c r="BK339"/>
  <c r="BK251"/>
  <c r="BK123"/>
  <c r="J474"/>
  <c r="J403"/>
  <c r="BK164"/>
  <c i="9" r="BK460"/>
  <c r="BK338"/>
  <c r="BK262"/>
  <c r="BK161"/>
  <c r="BK434"/>
  <c r="J366"/>
  <c r="BK193"/>
  <c r="J442"/>
  <c r="BK358"/>
  <c r="BK223"/>
  <c r="BK442"/>
  <c r="J378"/>
  <c r="BK274"/>
  <c r="BK144"/>
  <c i="10" r="BK282"/>
  <c r="BK151"/>
  <c r="BK314"/>
  <c r="J190"/>
  <c r="BK311"/>
  <c r="BK223"/>
  <c r="J322"/>
  <c r="J215"/>
  <c i="11" r="J373"/>
  <c r="J232"/>
  <c r="J359"/>
  <c r="BK232"/>
  <c r="BK99"/>
  <c r="BK321"/>
  <c r="BK262"/>
  <c r="J126"/>
  <c r="J311"/>
  <c r="J228"/>
  <c r="J115"/>
  <c i="12" r="J429"/>
  <c r="BK323"/>
  <c r="J171"/>
  <c r="BK480"/>
  <c r="BK393"/>
  <c r="J264"/>
  <c r="J149"/>
  <c r="BK429"/>
  <c r="BK338"/>
  <c r="J199"/>
  <c r="J477"/>
  <c r="BK185"/>
  <c i="13" r="BK245"/>
  <c r="J178"/>
  <c r="J120"/>
  <c r="J252"/>
  <c r="J203"/>
  <c r="J182"/>
  <c r="J148"/>
  <c r="BK96"/>
  <c r="BK209"/>
  <c i="14" r="BK180"/>
  <c r="BK146"/>
  <c r="J98"/>
  <c r="BK199"/>
  <c r="J136"/>
  <c r="BK88"/>
  <c r="J172"/>
  <c r="BK110"/>
  <c r="BK214"/>
  <c r="BK166"/>
  <c r="J125"/>
  <c i="15" r="BK269"/>
  <c r="J225"/>
  <c r="BK163"/>
  <c r="J297"/>
  <c r="BK249"/>
  <c r="J206"/>
  <c r="BK175"/>
  <c r="J155"/>
  <c r="J121"/>
  <c r="BK273"/>
  <c r="J228"/>
  <c r="J175"/>
  <c r="BK240"/>
  <c r="BK173"/>
  <c r="J127"/>
  <c i="16" r="J170"/>
  <c r="J123"/>
  <c r="BK123"/>
  <c r="BK187"/>
  <c r="J128"/>
  <c i="2" r="BK907"/>
  <c r="BK857"/>
  <c r="J751"/>
  <c r="BK625"/>
  <c r="BK475"/>
  <c r="BK173"/>
  <c r="J746"/>
  <c r="BK708"/>
  <c r="J608"/>
  <c r="J475"/>
  <c r="J453"/>
  <c r="J268"/>
  <c r="J206"/>
  <c r="J173"/>
  <c r="J144"/>
  <c r="J844"/>
  <c r="J797"/>
  <c r="BK643"/>
  <c r="BK526"/>
  <c r="BK422"/>
  <c r="BK198"/>
  <c r="J161"/>
  <c r="BK976"/>
  <c r="J898"/>
  <c r="BK821"/>
  <c r="BK636"/>
  <c r="J532"/>
  <c r="BK414"/>
  <c r="J259"/>
  <c r="BK147"/>
  <c i="3" r="BK459"/>
  <c r="J364"/>
  <c r="BK124"/>
  <c r="BK445"/>
  <c r="BK328"/>
  <c r="J248"/>
  <c r="BK161"/>
  <c r="J116"/>
  <c r="BK428"/>
  <c r="J317"/>
  <c r="J208"/>
  <c r="BK543"/>
  <c r="J489"/>
  <c r="J397"/>
  <c r="J299"/>
  <c r="BK208"/>
  <c r="J157"/>
  <c i="4" r="J322"/>
  <c r="J208"/>
  <c r="J359"/>
  <c r="J239"/>
  <c r="BK163"/>
  <c r="J300"/>
  <c r="J203"/>
  <c r="BK110"/>
  <c r="BK331"/>
  <c r="J236"/>
  <c r="J149"/>
  <c i="5" r="BK254"/>
  <c r="J199"/>
  <c r="J108"/>
  <c r="J171"/>
  <c r="J223"/>
  <c r="BK116"/>
  <c r="J220"/>
  <c r="BK148"/>
  <c i="6" r="J226"/>
  <c r="J166"/>
  <c r="J241"/>
  <c r="BK158"/>
  <c r="BK226"/>
  <c r="J158"/>
  <c r="J173"/>
  <c i="7" r="BK628"/>
  <c r="BK612"/>
  <c r="BK594"/>
  <c r="J581"/>
  <c r="BK438"/>
  <c r="J296"/>
  <c r="BK239"/>
  <c r="BK138"/>
  <c r="J564"/>
  <c r="J518"/>
  <c r="J438"/>
  <c r="J326"/>
  <c r="J282"/>
  <c r="BK174"/>
  <c r="J597"/>
  <c r="BK507"/>
  <c r="J377"/>
  <c r="BK289"/>
  <c r="J167"/>
  <c r="BK581"/>
  <c r="J462"/>
  <c r="BK396"/>
  <c r="J289"/>
  <c r="J216"/>
  <c i="8" r="J425"/>
  <c r="J331"/>
  <c r="J188"/>
  <c r="J93"/>
  <c r="BK367"/>
  <c r="BK282"/>
  <c r="BK231"/>
  <c r="BK449"/>
  <c r="J351"/>
  <c r="BK236"/>
  <c r="BK93"/>
  <c r="BK440"/>
  <c r="J244"/>
  <c i="9" r="J470"/>
  <c r="J342"/>
  <c r="BK206"/>
  <c r="BK470"/>
  <c r="J374"/>
  <c r="J288"/>
  <c r="BK454"/>
  <c r="J362"/>
  <c r="BK181"/>
  <c r="J432"/>
  <c r="BK330"/>
  <c r="BK258"/>
  <c i="10" r="BK319"/>
  <c r="BK229"/>
  <c r="BK185"/>
  <c r="BK146"/>
  <c r="J319"/>
  <c r="BK274"/>
  <c r="J141"/>
  <c r="J298"/>
  <c r="BK233"/>
  <c r="BK120"/>
  <c r="J274"/>
  <c r="J104"/>
  <c i="11" r="J321"/>
  <c r="J205"/>
  <c r="BK335"/>
  <c r="BK228"/>
  <c r="J367"/>
  <c r="J319"/>
  <c r="BK205"/>
  <c r="BK342"/>
  <c r="J241"/>
  <c r="J110"/>
  <c i="12" r="J401"/>
  <c r="J308"/>
  <c r="J181"/>
  <c r="BK116"/>
  <c r="BK447"/>
  <c r="BK317"/>
  <c r="BK199"/>
  <c r="BK451"/>
  <c r="BK421"/>
  <c r="J323"/>
  <c r="J235"/>
  <c r="BK469"/>
  <c r="BK308"/>
  <c r="J165"/>
  <c i="13" r="BK241"/>
  <c r="BK193"/>
  <c r="J136"/>
  <c r="BK90"/>
  <c r="J223"/>
  <c r="J189"/>
  <c r="J156"/>
  <c r="J108"/>
  <c r="BK213"/>
  <c i="14" r="J199"/>
  <c r="J158"/>
  <c r="J114"/>
  <c r="BK226"/>
  <c r="J204"/>
  <c r="J174"/>
  <c r="J94"/>
  <c r="BK206"/>
  <c r="BK148"/>
  <c r="BK100"/>
  <c r="BK158"/>
  <c r="J100"/>
  <c i="15" r="BK259"/>
  <c r="BK199"/>
  <c r="J153"/>
  <c r="J293"/>
  <c r="BK237"/>
  <c r="J208"/>
  <c r="BK179"/>
  <c r="BK147"/>
  <c r="BK301"/>
  <c r="J271"/>
  <c r="BK220"/>
  <c r="BK137"/>
  <c r="J235"/>
  <c r="J168"/>
  <c r="BK121"/>
  <c i="16" r="J187"/>
  <c r="J179"/>
  <c r="J199"/>
  <c r="BK179"/>
  <c r="BK132"/>
  <c i="2" r="J988"/>
  <c r="BK881"/>
  <c r="BK756"/>
  <c r="J589"/>
  <c r="J359"/>
  <c r="J147"/>
  <c r="BK920"/>
  <c r="BK851"/>
  <c r="BK730"/>
  <c r="BK550"/>
  <c r="J366"/>
  <c r="BK292"/>
  <c r="J181"/>
  <c r="BK878"/>
  <c r="BK722"/>
  <c r="BK599"/>
  <c r="BK426"/>
  <c r="J170"/>
  <c r="BK1030"/>
  <c r="J892"/>
  <c r="BK773"/>
  <c r="J643"/>
  <c r="J518"/>
  <c r="J345"/>
  <c r="BK213"/>
  <c r="BK118"/>
  <c i="3" r="J417"/>
  <c r="BK225"/>
  <c r="BK106"/>
  <c r="J463"/>
  <c r="BK334"/>
  <c r="J296"/>
  <c r="BK233"/>
  <c r="J144"/>
  <c r="J482"/>
  <c r="J405"/>
  <c r="BK296"/>
  <c r="J184"/>
  <c r="J540"/>
  <c r="J461"/>
  <c r="BK368"/>
  <c r="J152"/>
  <c i="4" r="J281"/>
  <c r="J153"/>
  <c r="BK341"/>
  <c r="J262"/>
  <c r="BK174"/>
  <c r="BK363"/>
  <c r="BK236"/>
  <c r="BK129"/>
  <c r="BK318"/>
  <c r="BK212"/>
  <c r="BK133"/>
  <c i="5" r="J248"/>
  <c r="BK195"/>
  <c r="BK104"/>
  <c r="BK188"/>
  <c r="J209"/>
  <c r="BK125"/>
  <c r="J213"/>
  <c r="BK152"/>
  <c i="6" r="BK259"/>
  <c r="J188"/>
  <c r="J115"/>
  <c r="BK162"/>
  <c r="J238"/>
  <c r="BK126"/>
  <c r="J162"/>
  <c r="BK92"/>
  <c i="7" r="BK449"/>
  <c r="J337"/>
  <c r="J270"/>
  <c r="BK142"/>
  <c r="J567"/>
  <c r="J503"/>
  <c r="BK466"/>
  <c r="BK388"/>
  <c r="BK228"/>
  <c r="J109"/>
  <c r="BK540"/>
  <c r="J481"/>
  <c r="J401"/>
  <c r="J305"/>
  <c r="J183"/>
  <c r="BK115"/>
  <c r="J549"/>
  <c r="J428"/>
  <c r="J381"/>
  <c r="J285"/>
  <c r="BK187"/>
  <c i="8" r="BK433"/>
  <c r="J339"/>
  <c r="J170"/>
  <c r="J399"/>
  <c r="J293"/>
  <c r="BK244"/>
  <c r="BK453"/>
  <c r="BK309"/>
  <c r="BK152"/>
  <c r="BK471"/>
  <c r="BK416"/>
  <c r="BK317"/>
  <c i="9" r="J489"/>
  <c r="BK422"/>
  <c r="BK326"/>
  <c r="J181"/>
  <c r="J480"/>
  <c r="J390"/>
  <c r="J309"/>
  <c r="J94"/>
  <c r="BK386"/>
  <c r="BK322"/>
  <c r="J168"/>
  <c r="J420"/>
  <c r="BK317"/>
  <c r="J213"/>
  <c i="10" r="BK331"/>
  <c r="BK262"/>
  <c r="BK141"/>
  <c r="J282"/>
  <c r="BK131"/>
  <c r="J286"/>
  <c r="BK174"/>
  <c r="BK294"/>
  <c r="J185"/>
  <c i="11" r="J379"/>
  <c r="J262"/>
  <c r="BK163"/>
  <c r="BK319"/>
  <c r="J131"/>
  <c r="J323"/>
  <c r="J287"/>
  <c r="J169"/>
  <c r="J317"/>
  <c r="J247"/>
  <c r="J99"/>
  <c i="12" r="BK417"/>
  <c r="BK350"/>
  <c r="BK264"/>
  <c r="J102"/>
  <c r="J417"/>
  <c r="J369"/>
  <c r="J252"/>
  <c r="J110"/>
  <c r="BK413"/>
  <c r="BK373"/>
  <c r="BK260"/>
  <c r="BK96"/>
  <c r="BK334"/>
  <c r="J154"/>
  <c i="13" r="BK243"/>
  <c r="J219"/>
  <c r="J140"/>
  <c r="J100"/>
  <c r="J235"/>
  <c r="J191"/>
  <c r="BK154"/>
  <c r="J92"/>
  <c r="BK203"/>
  <c i="14" r="J178"/>
  <c r="BK125"/>
  <c r="BK92"/>
  <c r="BK196"/>
  <c r="BK140"/>
  <c r="J226"/>
  <c r="BK170"/>
  <c r="BK106"/>
  <c r="J182"/>
  <c r="BK144"/>
  <c r="J96"/>
  <c i="15" r="BK251"/>
  <c r="J218"/>
  <c r="J158"/>
  <c r="J301"/>
  <c r="J255"/>
  <c r="J116"/>
  <c r="J261"/>
  <c r="J204"/>
  <c r="J124"/>
  <c r="BK242"/>
  <c r="BK170"/>
  <c r="BK129"/>
  <c i="16" r="J136"/>
  <c r="J132"/>
  <c r="BK144"/>
  <c r="J183"/>
  <c r="J103"/>
  <c i="2" r="BK917"/>
  <c r="BK793"/>
  <c r="J628"/>
  <c r="BK472"/>
  <c r="BK206"/>
  <c r="J118"/>
  <c r="BK867"/>
  <c r="J832"/>
  <c r="J693"/>
  <c r="BK542"/>
  <c r="BK430"/>
  <c r="J302"/>
  <c r="BK191"/>
  <c r="J881"/>
  <c r="J708"/>
  <c r="J566"/>
  <c r="BK411"/>
  <c r="BK164"/>
  <c r="BK1009"/>
  <c r="BK924"/>
  <c r="J817"/>
  <c r="J687"/>
  <c r="J558"/>
  <c r="J462"/>
  <c r="J318"/>
  <c r="J202"/>
  <c i="3" r="BK461"/>
  <c r="BK385"/>
  <c r="BK313"/>
  <c r="BK291"/>
  <c r="BK262"/>
  <c r="J245"/>
  <c r="BK220"/>
  <c r="BK101"/>
  <c r="J435"/>
  <c r="BK325"/>
  <c r="BK245"/>
  <c r="J137"/>
  <c r="J519"/>
  <c r="J432"/>
  <c r="J307"/>
  <c r="J192"/>
  <c r="J543"/>
  <c r="J505"/>
  <c r="BK409"/>
  <c r="J303"/>
  <c r="J196"/>
  <c r="J112"/>
  <c i="4" r="J304"/>
  <c r="J179"/>
  <c r="J344"/>
  <c r="BK258"/>
  <c r="J182"/>
  <c r="BK359"/>
  <c r="J243"/>
  <c r="J122"/>
  <c r="J328"/>
  <c r="J227"/>
  <c r="BK144"/>
  <c i="5" r="J205"/>
  <c r="J98"/>
  <c r="J227"/>
  <c r="J104"/>
  <c r="BK171"/>
  <c r="BK237"/>
  <c r="BK164"/>
  <c i="6" r="BK247"/>
  <c r="BK133"/>
  <c r="BK230"/>
  <c r="J92"/>
  <c r="BK211"/>
  <c r="BK123"/>
  <c r="J119"/>
  <c i="7" r="BK523"/>
  <c r="BK385"/>
  <c r="J293"/>
  <c r="J232"/>
  <c r="BK106"/>
  <c r="BK516"/>
  <c r="BK462"/>
  <c r="J368"/>
  <c r="J258"/>
  <c r="BK170"/>
  <c r="J617"/>
  <c r="J516"/>
  <c r="BK430"/>
  <c r="J360"/>
  <c r="J265"/>
  <c r="BK163"/>
  <c r="BK567"/>
  <c r="J455"/>
  <c r="J357"/>
  <c r="J224"/>
  <c r="J142"/>
  <c i="8" r="J387"/>
  <c r="BK347"/>
  <c r="J219"/>
  <c r="J88"/>
  <c r="J355"/>
  <c r="BK170"/>
  <c r="BK461"/>
  <c r="J379"/>
  <c r="BK289"/>
  <c r="BK142"/>
  <c r="J468"/>
  <c r="J375"/>
  <c r="BK88"/>
  <c i="9" r="BK446"/>
  <c r="BK334"/>
  <c r="BK187"/>
  <c r="J424"/>
  <c r="J386"/>
  <c r="J223"/>
  <c r="J439"/>
  <c r="J338"/>
  <c r="BK213"/>
  <c r="BK439"/>
  <c r="J394"/>
  <c r="J270"/>
  <c r="BK129"/>
  <c i="10" r="BK270"/>
  <c r="BK168"/>
  <c r="J290"/>
  <c r="BK200"/>
  <c r="J326"/>
  <c r="J262"/>
  <c r="J156"/>
  <c r="J304"/>
  <c r="J168"/>
  <c i="11" r="J376"/>
  <c r="BK266"/>
  <c r="J175"/>
  <c r="BK323"/>
  <c r="BK241"/>
  <c r="BK88"/>
  <c r="J307"/>
  <c r="BK210"/>
  <c r="J364"/>
  <c r="J266"/>
  <c r="BK126"/>
  <c i="12" r="BK442"/>
  <c r="J354"/>
  <c r="BK268"/>
  <c r="J177"/>
  <c r="J480"/>
  <c r="J291"/>
  <c r="J130"/>
  <c r="J442"/>
  <c r="J385"/>
  <c r="BK277"/>
  <c r="BK102"/>
  <c r="BK304"/>
  <c r="BK106"/>
  <c i="13" r="J239"/>
  <c r="BK180"/>
  <c r="BK122"/>
  <c r="J264"/>
  <c r="J225"/>
  <c r="J184"/>
  <c r="BK152"/>
  <c r="BK102"/>
  <c r="J199"/>
  <c r="BK189"/>
  <c r="BK174"/>
  <c r="J154"/>
  <c r="BK146"/>
  <c r="J138"/>
  <c r="J128"/>
  <c r="BK120"/>
  <c r="J106"/>
  <c r="J96"/>
  <c r="J258"/>
  <c r="J243"/>
  <c r="BK235"/>
  <c r="BK225"/>
  <c r="J211"/>
  <c r="BK207"/>
  <c r="J187"/>
  <c r="BK170"/>
  <c r="J164"/>
  <c r="J152"/>
  <c r="BK136"/>
  <c r="J124"/>
  <c r="BK114"/>
  <c r="J104"/>
  <c r="J90"/>
  <c i="14" r="J186"/>
  <c r="J148"/>
  <c r="BK96"/>
  <c r="J206"/>
  <c r="J152"/>
  <c r="J110"/>
  <c r="J188"/>
  <c r="J108"/>
  <c r="BK186"/>
  <c r="J130"/>
  <c r="BK102"/>
  <c i="15" r="BK255"/>
  <c r="J188"/>
  <c r="BK149"/>
  <c r="BK291"/>
  <c r="J247"/>
  <c r="BK127"/>
  <c r="BK283"/>
  <c r="BK208"/>
  <c r="BK177"/>
  <c r="J279"/>
  <c r="J183"/>
  <c r="BK116"/>
  <c i="16" r="J144"/>
  <c r="BK119"/>
  <c r="J119"/>
  <c r="BK175"/>
  <c i="3" l="1" r="P525"/>
  <c r="R525"/>
  <c r="T525"/>
  <c i="2" r="P114"/>
  <c r="BK177"/>
  <c r="J177"/>
  <c r="J63"/>
  <c r="T190"/>
  <c r="T189"/>
  <c r="T286"/>
  <c r="T323"/>
  <c r="BK410"/>
  <c r="J410"/>
  <c r="J71"/>
  <c r="R471"/>
  <c r="T490"/>
  <c r="T557"/>
  <c r="P621"/>
  <c r="T642"/>
  <c r="R717"/>
  <c r="T755"/>
  <c r="BK767"/>
  <c r="J767"/>
  <c r="J86"/>
  <c r="T816"/>
  <c r="P916"/>
  <c r="T938"/>
  <c i="3" r="R100"/>
  <c r="P129"/>
  <c r="BK151"/>
  <c r="J151"/>
  <c r="J63"/>
  <c r="BK166"/>
  <c r="J166"/>
  <c r="J65"/>
  <c r="R166"/>
  <c r="BK179"/>
  <c r="J179"/>
  <c r="J66"/>
  <c r="R179"/>
  <c r="BK224"/>
  <c r="J224"/>
  <c r="J67"/>
  <c r="P251"/>
  <c r="P302"/>
  <c r="BK312"/>
  <c r="J312"/>
  <c r="J70"/>
  <c r="BK333"/>
  <c r="J333"/>
  <c r="J71"/>
  <c r="BK374"/>
  <c r="J374"/>
  <c r="J72"/>
  <c r="BK396"/>
  <c r="J396"/>
  <c r="J73"/>
  <c r="T427"/>
  <c r="T444"/>
  <c r="R539"/>
  <c i="4" r="P94"/>
  <c r="R121"/>
  <c r="P143"/>
  <c r="T158"/>
  <c r="T193"/>
  <c r="P253"/>
  <c r="R267"/>
  <c r="BK317"/>
  <c r="J317"/>
  <c r="J70"/>
  <c r="BK334"/>
  <c r="J334"/>
  <c r="J71"/>
  <c r="BK367"/>
  <c r="J367"/>
  <c r="J72"/>
  <c i="5" r="R92"/>
  <c r="T119"/>
  <c r="P128"/>
  <c r="R137"/>
  <c r="BK174"/>
  <c r="J174"/>
  <c r="J65"/>
  <c r="P187"/>
  <c r="BK240"/>
  <c r="J240"/>
  <c r="J68"/>
  <c i="6" r="R91"/>
  <c r="R118"/>
  <c r="BK140"/>
  <c r="J140"/>
  <c r="J63"/>
  <c r="R149"/>
  <c r="R187"/>
  <c r="P233"/>
  <c r="R255"/>
  <c i="7" r="T105"/>
  <c r="P126"/>
  <c r="R155"/>
  <c r="P177"/>
  <c r="T192"/>
  <c r="R202"/>
  <c r="T215"/>
  <c r="R269"/>
  <c r="BK300"/>
  <c r="J300"/>
  <c r="J70"/>
  <c r="P363"/>
  <c r="R372"/>
  <c r="P395"/>
  <c r="R433"/>
  <c r="R461"/>
  <c r="T488"/>
  <c r="T502"/>
  <c r="T515"/>
  <c r="T526"/>
  <c r="T543"/>
  <c r="T611"/>
  <c r="T621"/>
  <c i="8" r="T87"/>
  <c r="P250"/>
  <c r="R442"/>
  <c i="9" r="P88"/>
  <c r="T257"/>
  <c r="P456"/>
  <c i="10" r="BK87"/>
  <c r="J87"/>
  <c r="J61"/>
  <c r="P228"/>
  <c r="P313"/>
  <c i="11" r="R87"/>
  <c r="BK223"/>
  <c r="J223"/>
  <c r="J63"/>
  <c r="BK344"/>
  <c r="J344"/>
  <c r="J65"/>
  <c i="12" r="T90"/>
  <c r="R259"/>
  <c r="BK290"/>
  <c r="J290"/>
  <c r="J65"/>
  <c r="BK446"/>
  <c r="J446"/>
  <c r="J67"/>
  <c r="T453"/>
  <c i="13" r="T87"/>
  <c r="P186"/>
  <c r="T218"/>
  <c r="P249"/>
  <c i="14" r="BK87"/>
  <c r="J87"/>
  <c r="J61"/>
  <c r="P124"/>
  <c r="R155"/>
  <c r="R154"/>
  <c r="R198"/>
  <c i="15" r="P110"/>
  <c r="P109"/>
  <c r="T140"/>
  <c r="T139"/>
  <c r="T157"/>
  <c r="T162"/>
  <c r="T167"/>
  <c r="R172"/>
  <c r="BK187"/>
  <c r="J187"/>
  <c r="J70"/>
  <c r="P198"/>
  <c r="T203"/>
  <c r="R230"/>
  <c r="R239"/>
  <c r="BK244"/>
  <c r="J244"/>
  <c r="J79"/>
  <c r="BK266"/>
  <c r="J266"/>
  <c r="J81"/>
  <c r="BK288"/>
  <c r="BK287"/>
  <c r="J287"/>
  <c r="J82"/>
  <c i="16" r="BK87"/>
  <c r="T127"/>
  <c i="2" r="T114"/>
  <c r="T113"/>
  <c r="T177"/>
  <c r="P190"/>
  <c r="R286"/>
  <c r="P323"/>
  <c r="T410"/>
  <c r="T409"/>
  <c r="T471"/>
  <c r="BK490"/>
  <c r="J490"/>
  <c r="J74"/>
  <c r="R557"/>
  <c r="BK621"/>
  <c r="J621"/>
  <c r="J79"/>
  <c r="P642"/>
  <c r="BK717"/>
  <c r="J717"/>
  <c r="J83"/>
  <c r="BK755"/>
  <c r="J755"/>
  <c r="J85"/>
  <c r="P767"/>
  <c r="P816"/>
  <c r="P815"/>
  <c r="R916"/>
  <c r="P938"/>
  <c i="3" r="P100"/>
  <c r="P151"/>
  <c r="P166"/>
  <c r="T166"/>
  <c r="R224"/>
  <c r="T251"/>
  <c r="R302"/>
  <c r="T312"/>
  <c r="P333"/>
  <c r="R374"/>
  <c r="P396"/>
  <c r="R427"/>
  <c r="P444"/>
  <c r="T539"/>
  <c i="4" r="R94"/>
  <c r="T121"/>
  <c r="T143"/>
  <c r="BK158"/>
  <c r="J158"/>
  <c r="J65"/>
  <c r="P193"/>
  <c r="R253"/>
  <c r="BK267"/>
  <c r="J267"/>
  <c r="J68"/>
  <c r="R317"/>
  <c r="P334"/>
  <c r="P367"/>
  <c i="5" r="P92"/>
  <c r="BK119"/>
  <c r="J119"/>
  <c r="J62"/>
  <c r="R128"/>
  <c r="P137"/>
  <c r="R174"/>
  <c r="R187"/>
  <c r="P240"/>
  <c r="BK267"/>
  <c r="J267"/>
  <c r="J70"/>
  <c r="R267"/>
  <c i="6" r="BK91"/>
  <c r="J91"/>
  <c r="J61"/>
  <c r="BK118"/>
  <c r="J118"/>
  <c r="J62"/>
  <c r="R140"/>
  <c r="P149"/>
  <c r="P187"/>
  <c r="R233"/>
  <c r="T255"/>
  <c i="7" r="BK105"/>
  <c r="J105"/>
  <c r="J61"/>
  <c r="T126"/>
  <c r="P155"/>
  <c r="BK177"/>
  <c r="J177"/>
  <c r="J64"/>
  <c r="R192"/>
  <c r="P202"/>
  <c r="P215"/>
  <c r="T269"/>
  <c r="T300"/>
  <c r="BK363"/>
  <c r="J363"/>
  <c r="J71"/>
  <c r="P372"/>
  <c r="BK395"/>
  <c r="J395"/>
  <c r="J73"/>
  <c r="BK433"/>
  <c r="J433"/>
  <c r="J74"/>
  <c r="T461"/>
  <c r="R488"/>
  <c r="BK502"/>
  <c r="J502"/>
  <c r="J77"/>
  <c r="BK515"/>
  <c r="J515"/>
  <c r="J78"/>
  <c r="R526"/>
  <c r="BK543"/>
  <c r="J543"/>
  <c r="J81"/>
  <c r="BK611"/>
  <c r="J611"/>
  <c r="J82"/>
  <c r="BK621"/>
  <c r="J621"/>
  <c r="J83"/>
  <c i="8" r="BK87"/>
  <c r="J87"/>
  <c r="J61"/>
  <c r="BK250"/>
  <c r="J250"/>
  <c r="J63"/>
  <c r="T442"/>
  <c i="9" r="T88"/>
  <c r="T87"/>
  <c r="T86"/>
  <c r="R257"/>
  <c r="T456"/>
  <c i="10" r="R87"/>
  <c r="R228"/>
  <c r="T313"/>
  <c i="11" r="P87"/>
  <c r="T223"/>
  <c r="P344"/>
  <c i="12" r="P90"/>
  <c r="P259"/>
  <c r="P290"/>
  <c r="P446"/>
  <c r="P453"/>
  <c i="13" r="P87"/>
  <c r="P86"/>
  <c r="BK186"/>
  <c r="J186"/>
  <c r="J62"/>
  <c r="BK218"/>
  <c r="J218"/>
  <c r="J64"/>
  <c r="BK249"/>
  <c r="J249"/>
  <c r="J65"/>
  <c i="14" r="R87"/>
  <c r="BK124"/>
  <c r="J124"/>
  <c r="J62"/>
  <c r="T155"/>
  <c r="P198"/>
  <c i="15" r="T110"/>
  <c r="T109"/>
  <c r="R140"/>
  <c r="R139"/>
  <c r="R157"/>
  <c r="P162"/>
  <c r="R167"/>
  <c r="P172"/>
  <c r="P187"/>
  <c r="BK198"/>
  <c r="J198"/>
  <c r="J73"/>
  <c r="BK203"/>
  <c r="J203"/>
  <c r="J74"/>
  <c r="BK230"/>
  <c r="J230"/>
  <c r="J77"/>
  <c r="BK239"/>
  <c r="J239"/>
  <c r="J78"/>
  <c r="T244"/>
  <c r="T266"/>
  <c r="R288"/>
  <c r="R287"/>
  <c i="16" r="P87"/>
  <c r="BK127"/>
  <c r="J127"/>
  <c r="J62"/>
  <c r="BK148"/>
  <c r="J148"/>
  <c r="J63"/>
  <c r="T148"/>
  <c r="P161"/>
  <c r="T161"/>
  <c r="P174"/>
  <c i="2" r="BK114"/>
  <c r="J114"/>
  <c r="J62"/>
  <c r="P177"/>
  <c r="BK190"/>
  <c r="J190"/>
  <c r="J66"/>
  <c r="BK286"/>
  <c r="J286"/>
  <c r="J68"/>
  <c r="R323"/>
  <c r="P410"/>
  <c r="BK471"/>
  <c r="J471"/>
  <c r="J73"/>
  <c r="R490"/>
  <c r="BK557"/>
  <c r="J557"/>
  <c r="J76"/>
  <c r="R621"/>
  <c r="BK642"/>
  <c r="J642"/>
  <c r="J80"/>
  <c r="P717"/>
  <c r="P716"/>
  <c r="P755"/>
  <c r="T767"/>
  <c r="R816"/>
  <c r="T916"/>
  <c r="R938"/>
  <c i="3" r="BK100"/>
  <c r="J100"/>
  <c r="J61"/>
  <c r="T100"/>
  <c r="R129"/>
  <c r="R151"/>
  <c r="T179"/>
  <c r="P224"/>
  <c r="R251"/>
  <c r="T302"/>
  <c r="R312"/>
  <c r="T333"/>
  <c r="T374"/>
  <c r="T396"/>
  <c r="P427"/>
  <c r="BK444"/>
  <c r="J444"/>
  <c r="J76"/>
  <c r="BK539"/>
  <c r="J539"/>
  <c r="J78"/>
  <c i="4" r="T94"/>
  <c r="P121"/>
  <c r="BK143"/>
  <c r="J143"/>
  <c r="J63"/>
  <c r="R158"/>
  <c r="BK193"/>
  <c r="J193"/>
  <c r="J66"/>
  <c r="BK253"/>
  <c r="J253"/>
  <c r="J67"/>
  <c r="P267"/>
  <c r="P317"/>
  <c r="T334"/>
  <c r="T367"/>
  <c i="5" r="BK92"/>
  <c r="J92"/>
  <c r="J61"/>
  <c r="R119"/>
  <c r="T128"/>
  <c r="BK137"/>
  <c r="J137"/>
  <c r="J64"/>
  <c r="P174"/>
  <c r="BK187"/>
  <c r="J187"/>
  <c r="J66"/>
  <c r="T240"/>
  <c r="T267"/>
  <c i="6" r="P91"/>
  <c r="T118"/>
  <c r="T140"/>
  <c r="BK149"/>
  <c r="J149"/>
  <c r="J64"/>
  <c r="BK187"/>
  <c r="J187"/>
  <c r="J65"/>
  <c r="BK233"/>
  <c r="J233"/>
  <c r="J67"/>
  <c r="BK255"/>
  <c r="J255"/>
  <c r="J69"/>
  <c i="7" r="P105"/>
  <c r="R126"/>
  <c r="T155"/>
  <c r="T177"/>
  <c r="P192"/>
  <c r="T202"/>
  <c r="BK215"/>
  <c r="J215"/>
  <c r="J68"/>
  <c r="P269"/>
  <c r="R300"/>
  <c r="T363"/>
  <c r="T372"/>
  <c r="R395"/>
  <c r="P433"/>
  <c r="BK461"/>
  <c r="J461"/>
  <c r="J75"/>
  <c r="BK488"/>
  <c r="J488"/>
  <c r="J76"/>
  <c r="P502"/>
  <c r="P515"/>
  <c r="BK526"/>
  <c r="J526"/>
  <c r="J80"/>
  <c r="P543"/>
  <c r="P611"/>
  <c r="R621"/>
  <c i="8" r="P87"/>
  <c r="R250"/>
  <c r="BK442"/>
  <c r="J442"/>
  <c r="J65"/>
  <c i="9" r="BK88"/>
  <c r="J88"/>
  <c r="J61"/>
  <c r="P257"/>
  <c r="BK456"/>
  <c r="J456"/>
  <c r="J66"/>
  <c i="10" r="P87"/>
  <c r="P86"/>
  <c r="P85"/>
  <c i="1" r="AU63"/>
  <c i="10" r="T228"/>
  <c r="R313"/>
  <c i="11" r="T87"/>
  <c r="T86"/>
  <c r="T85"/>
  <c r="P223"/>
  <c r="T344"/>
  <c i="12" r="BK90"/>
  <c r="J90"/>
  <c r="J61"/>
  <c r="BK259"/>
  <c r="J259"/>
  <c r="J62"/>
  <c r="R290"/>
  <c r="T446"/>
  <c r="R453"/>
  <c i="13" r="R87"/>
  <c r="T186"/>
  <c r="R218"/>
  <c r="T249"/>
  <c i="14" r="T87"/>
  <c r="R124"/>
  <c r="BK155"/>
  <c r="J155"/>
  <c r="J64"/>
  <c r="T198"/>
  <c i="15" r="R110"/>
  <c r="R109"/>
  <c r="P140"/>
  <c r="P139"/>
  <c r="P157"/>
  <c r="R162"/>
  <c r="P167"/>
  <c r="BK172"/>
  <c r="J172"/>
  <c r="J69"/>
  <c r="T187"/>
  <c r="R198"/>
  <c r="P203"/>
  <c r="P230"/>
  <c r="T239"/>
  <c r="R244"/>
  <c r="R266"/>
  <c r="T288"/>
  <c r="T287"/>
  <c i="16" r="T87"/>
  <c r="R127"/>
  <c r="R148"/>
  <c r="BK174"/>
  <c r="J174"/>
  <c r="J65"/>
  <c r="R174"/>
  <c i="2" r="R114"/>
  <c r="R113"/>
  <c r="R177"/>
  <c r="R190"/>
  <c r="R189"/>
  <c r="P286"/>
  <c r="BK323"/>
  <c r="J323"/>
  <c r="J69"/>
  <c r="R410"/>
  <c r="R409"/>
  <c r="P471"/>
  <c r="P490"/>
  <c r="P557"/>
  <c r="P556"/>
  <c r="T621"/>
  <c r="R642"/>
  <c r="T717"/>
  <c r="T716"/>
  <c r="R755"/>
  <c r="R767"/>
  <c r="BK816"/>
  <c r="J816"/>
  <c r="J88"/>
  <c r="BK916"/>
  <c r="J916"/>
  <c r="J90"/>
  <c r="BK938"/>
  <c r="J938"/>
  <c r="J91"/>
  <c i="3" r="BK129"/>
  <c r="J129"/>
  <c r="J62"/>
  <c r="T129"/>
  <c r="T151"/>
  <c r="P179"/>
  <c r="T224"/>
  <c r="BK251"/>
  <c r="J251"/>
  <c r="J68"/>
  <c r="BK302"/>
  <c r="J302"/>
  <c r="J69"/>
  <c r="P312"/>
  <c r="R333"/>
  <c r="P374"/>
  <c r="R396"/>
  <c r="BK427"/>
  <c r="J427"/>
  <c r="J75"/>
  <c r="R444"/>
  <c r="P539"/>
  <c i="4" r="BK94"/>
  <c r="J94"/>
  <c r="J61"/>
  <c r="BK121"/>
  <c r="J121"/>
  <c r="J62"/>
  <c r="R143"/>
  <c r="P158"/>
  <c r="R193"/>
  <c r="T253"/>
  <c r="T267"/>
  <c r="T317"/>
  <c r="R334"/>
  <c r="R367"/>
  <c i="5" r="T92"/>
  <c r="P119"/>
  <c r="BK128"/>
  <c r="J128"/>
  <c r="J63"/>
  <c r="T137"/>
  <c r="T174"/>
  <c r="T187"/>
  <c r="R240"/>
  <c r="P267"/>
  <c i="6" r="T91"/>
  <c r="P118"/>
  <c r="P140"/>
  <c r="T149"/>
  <c r="T187"/>
  <c r="T233"/>
  <c r="P255"/>
  <c i="7" r="R105"/>
  <c r="BK126"/>
  <c r="J126"/>
  <c r="J62"/>
  <c r="BK155"/>
  <c r="J155"/>
  <c r="J63"/>
  <c r="R177"/>
  <c r="BK192"/>
  <c r="J192"/>
  <c r="J66"/>
  <c r="BK202"/>
  <c r="J202"/>
  <c r="J67"/>
  <c r="R215"/>
  <c r="BK269"/>
  <c r="J269"/>
  <c r="J69"/>
  <c r="P300"/>
  <c r="R363"/>
  <c r="BK372"/>
  <c r="J372"/>
  <c r="J72"/>
  <c r="T395"/>
  <c r="T433"/>
  <c r="P461"/>
  <c r="P488"/>
  <c r="R502"/>
  <c r="R515"/>
  <c r="P526"/>
  <c r="R543"/>
  <c r="R611"/>
  <c r="P621"/>
  <c i="8" r="R87"/>
  <c r="R86"/>
  <c r="R85"/>
  <c r="T250"/>
  <c r="P442"/>
  <c i="9" r="R88"/>
  <c r="R87"/>
  <c r="R86"/>
  <c r="BK257"/>
  <c r="J257"/>
  <c r="J63"/>
  <c r="R456"/>
  <c i="10" r="T87"/>
  <c r="T86"/>
  <c r="T85"/>
  <c r="BK228"/>
  <c r="J228"/>
  <c r="J63"/>
  <c r="BK313"/>
  <c r="J313"/>
  <c r="J65"/>
  <c i="11" r="BK87"/>
  <c r="J87"/>
  <c r="J61"/>
  <c r="R223"/>
  <c r="R344"/>
  <c i="12" r="R90"/>
  <c r="R89"/>
  <c r="R88"/>
  <c r="T259"/>
  <c r="T290"/>
  <c r="R446"/>
  <c r="BK453"/>
  <c r="J453"/>
  <c r="J68"/>
  <c i="13" r="BK87"/>
  <c r="J87"/>
  <c r="J61"/>
  <c r="R186"/>
  <c r="P218"/>
  <c r="P217"/>
  <c r="R249"/>
  <c i="14" r="P87"/>
  <c r="P86"/>
  <c r="T124"/>
  <c r="P155"/>
  <c r="P154"/>
  <c r="BK198"/>
  <c r="J198"/>
  <c r="J65"/>
  <c i="15" r="BK110"/>
  <c r="J110"/>
  <c r="J63"/>
  <c r="BK140"/>
  <c r="J140"/>
  <c r="J65"/>
  <c r="BK157"/>
  <c r="J157"/>
  <c r="J66"/>
  <c r="BK162"/>
  <c r="J162"/>
  <c r="J67"/>
  <c r="BK167"/>
  <c r="J167"/>
  <c r="J68"/>
  <c r="T172"/>
  <c r="R187"/>
  <c r="T198"/>
  <c r="R203"/>
  <c r="T230"/>
  <c r="P239"/>
  <c r="P244"/>
  <c r="P266"/>
  <c r="P288"/>
  <c r="P287"/>
  <c i="16" r="R87"/>
  <c r="R86"/>
  <c r="R85"/>
  <c r="P127"/>
  <c r="P148"/>
  <c r="BK161"/>
  <c r="J161"/>
  <c r="J64"/>
  <c r="R161"/>
  <c r="T174"/>
  <c i="2" r="BK184"/>
  <c r="J184"/>
  <c r="J64"/>
  <c i="3" r="BK423"/>
  <c r="J423"/>
  <c r="J74"/>
  <c i="4" r="BK152"/>
  <c r="J152"/>
  <c r="J64"/>
  <c i="8" r="BK439"/>
  <c r="J439"/>
  <c r="J64"/>
  <c i="10" r="BK222"/>
  <c r="J222"/>
  <c r="J62"/>
  <c i="11" r="BK341"/>
  <c r="J341"/>
  <c r="J64"/>
  <c i="12" r="BK441"/>
  <c r="J441"/>
  <c r="J66"/>
  <c i="3" r="BK160"/>
  <c r="J160"/>
  <c r="J64"/>
  <c i="4" r="BK313"/>
  <c r="J313"/>
  <c r="J69"/>
  <c i="5" r="BK262"/>
  <c r="J262"/>
  <c r="J69"/>
  <c i="7" r="BK186"/>
  <c r="J186"/>
  <c r="J65"/>
  <c r="BK522"/>
  <c r="J522"/>
  <c r="J79"/>
  <c i="8" r="BK243"/>
  <c r="J243"/>
  <c r="J62"/>
  <c i="9" r="BK453"/>
  <c r="J453"/>
  <c r="J65"/>
  <c i="2" r="BK281"/>
  <c r="J281"/>
  <c r="J67"/>
  <c r="BK466"/>
  <c r="J466"/>
  <c r="J72"/>
  <c r="BK612"/>
  <c r="J612"/>
  <c r="J77"/>
  <c r="BK712"/>
  <c r="J712"/>
  <c r="J81"/>
  <c r="BK750"/>
  <c r="J750"/>
  <c r="J84"/>
  <c i="3" r="BK525"/>
  <c r="J525"/>
  <c r="J77"/>
  <c i="5" r="BK236"/>
  <c r="J236"/>
  <c r="J67"/>
  <c i="6" r="BK229"/>
  <c r="J229"/>
  <c r="J66"/>
  <c r="BK250"/>
  <c r="J250"/>
  <c r="J68"/>
  <c i="9" r="BK249"/>
  <c r="J249"/>
  <c r="J62"/>
  <c i="12" r="BK276"/>
  <c r="J276"/>
  <c r="J63"/>
  <c r="BK283"/>
  <c r="J283"/>
  <c r="J64"/>
  <c i="15" r="BK224"/>
  <c r="J224"/>
  <c r="J75"/>
  <c r="BK227"/>
  <c r="J227"/>
  <c r="J76"/>
  <c i="2" r="BK616"/>
  <c r="J616"/>
  <c r="J78"/>
  <c r="BK911"/>
  <c r="J911"/>
  <c r="J89"/>
  <c i="9" r="BK445"/>
  <c r="J445"/>
  <c r="J64"/>
  <c i="10" r="BK310"/>
  <c r="J310"/>
  <c r="J64"/>
  <c i="11" r="BK217"/>
  <c r="J217"/>
  <c r="J62"/>
  <c i="15" r="BK263"/>
  <c r="J263"/>
  <c r="J80"/>
  <c r="BK296"/>
  <c r="J296"/>
  <c r="J85"/>
  <c r="BK300"/>
  <c r="J300"/>
  <c r="J86"/>
  <c r="BK139"/>
  <c r="J139"/>
  <c r="J64"/>
  <c i="16" r="BE88"/>
  <c r="BE95"/>
  <c r="BE99"/>
  <c r="BE103"/>
  <c r="BE111"/>
  <c r="BE144"/>
  <c r="BE203"/>
  <c i="15" r="J288"/>
  <c r="J83"/>
  <c i="16" r="E48"/>
  <c r="F55"/>
  <c r="BE123"/>
  <c r="BE128"/>
  <c r="BE170"/>
  <c r="BE175"/>
  <c r="BE179"/>
  <c r="BE183"/>
  <c r="BE195"/>
  <c r="J79"/>
  <c r="BE107"/>
  <c r="BE132"/>
  <c r="BE136"/>
  <c r="BE149"/>
  <c r="BE153"/>
  <c r="BE166"/>
  <c r="BE187"/>
  <c r="BE191"/>
  <c r="BE199"/>
  <c r="BE92"/>
  <c r="BE115"/>
  <c r="BE119"/>
  <c r="BE140"/>
  <c r="BE157"/>
  <c r="BE162"/>
  <c i="15" r="J52"/>
  <c r="E96"/>
  <c r="BE135"/>
  <c r="BE141"/>
  <c r="BE151"/>
  <c r="BE158"/>
  <c r="BE160"/>
  <c r="BE175"/>
  <c r="BE185"/>
  <c r="BE188"/>
  <c r="BE190"/>
  <c r="BE214"/>
  <c r="BE222"/>
  <c r="BE225"/>
  <c r="BE233"/>
  <c r="BE289"/>
  <c r="F103"/>
  <c r="BE111"/>
  <c r="BE113"/>
  <c r="BE118"/>
  <c r="BE121"/>
  <c r="BE124"/>
  <c r="BE129"/>
  <c r="BE143"/>
  <c r="BE145"/>
  <c r="BE147"/>
  <c r="BE149"/>
  <c r="BE153"/>
  <c r="BE163"/>
  <c r="BE194"/>
  <c r="BE210"/>
  <c r="BE212"/>
  <c r="BE228"/>
  <c r="BE237"/>
  <c r="BE240"/>
  <c r="BE242"/>
  <c r="BE251"/>
  <c r="BE267"/>
  <c r="BE273"/>
  <c r="BE281"/>
  <c r="BE291"/>
  <c r="BE301"/>
  <c r="BE116"/>
  <c r="BE131"/>
  <c r="BE133"/>
  <c r="BE155"/>
  <c r="BE192"/>
  <c r="BE199"/>
  <c r="BE201"/>
  <c r="BE218"/>
  <c r="BE231"/>
  <c r="BE235"/>
  <c r="BE247"/>
  <c r="BE255"/>
  <c r="BE261"/>
  <c r="BE271"/>
  <c r="BE275"/>
  <c r="BE283"/>
  <c r="BE285"/>
  <c r="BE297"/>
  <c r="BE127"/>
  <c r="BE137"/>
  <c r="BE165"/>
  <c r="BE168"/>
  <c r="BE170"/>
  <c r="BE173"/>
  <c r="BE177"/>
  <c r="BE179"/>
  <c r="BE181"/>
  <c r="BE183"/>
  <c r="BE204"/>
  <c r="BE206"/>
  <c r="BE208"/>
  <c r="BE220"/>
  <c r="BE245"/>
  <c r="BE249"/>
  <c r="BE253"/>
  <c r="BE257"/>
  <c r="BE259"/>
  <c r="BE264"/>
  <c r="BE269"/>
  <c r="BE277"/>
  <c r="BE279"/>
  <c r="BE293"/>
  <c i="14" r="E48"/>
  <c r="BE112"/>
  <c r="BE122"/>
  <c r="BE125"/>
  <c r="BE136"/>
  <c r="BE138"/>
  <c r="BE140"/>
  <c r="BE150"/>
  <c r="BE194"/>
  <c r="BE204"/>
  <c r="BE210"/>
  <c r="BE218"/>
  <c r="BE90"/>
  <c r="BE92"/>
  <c r="BE94"/>
  <c r="BE116"/>
  <c r="BE130"/>
  <c r="BE132"/>
  <c r="BE144"/>
  <c r="BE152"/>
  <c r="BE156"/>
  <c r="BE164"/>
  <c r="BE176"/>
  <c r="BE178"/>
  <c r="BE184"/>
  <c r="BE186"/>
  <c r="BE190"/>
  <c r="BE196"/>
  <c r="BE202"/>
  <c r="BE214"/>
  <c r="BE216"/>
  <c r="BE220"/>
  <c r="BE222"/>
  <c r="J52"/>
  <c r="BE96"/>
  <c r="BE98"/>
  <c r="BE102"/>
  <c r="BE104"/>
  <c r="BE108"/>
  <c r="BE110"/>
  <c r="BE142"/>
  <c r="BE146"/>
  <c r="BE148"/>
  <c r="BE160"/>
  <c r="BE162"/>
  <c r="BE166"/>
  <c r="BE168"/>
  <c r="BE170"/>
  <c r="BE172"/>
  <c r="BE174"/>
  <c r="BE180"/>
  <c r="BE182"/>
  <c r="BE208"/>
  <c r="BE224"/>
  <c r="BE226"/>
  <c r="BE228"/>
  <c r="F55"/>
  <c r="BE88"/>
  <c r="BE100"/>
  <c r="BE106"/>
  <c r="BE114"/>
  <c r="BE118"/>
  <c r="BE120"/>
  <c r="BE128"/>
  <c r="BE134"/>
  <c r="BE158"/>
  <c r="BE188"/>
  <c r="BE192"/>
  <c r="BE199"/>
  <c r="BE206"/>
  <c r="BE212"/>
  <c i="13" r="E48"/>
  <c r="F55"/>
  <c r="BE96"/>
  <c r="BE98"/>
  <c r="BE112"/>
  <c r="BE126"/>
  <c r="BE138"/>
  <c r="BE140"/>
  <c r="BE142"/>
  <c r="BE144"/>
  <c r="BE146"/>
  <c r="BE148"/>
  <c r="BE152"/>
  <c r="BE158"/>
  <c r="BE172"/>
  <c r="BE174"/>
  <c r="BE176"/>
  <c r="BE219"/>
  <c r="BE237"/>
  <c r="BE239"/>
  <c r="BE243"/>
  <c r="BE254"/>
  <c r="BE256"/>
  <c r="BE262"/>
  <c r="J52"/>
  <c r="BE90"/>
  <c r="BE92"/>
  <c r="BE102"/>
  <c r="BE108"/>
  <c r="BE116"/>
  <c r="BE122"/>
  <c r="BE128"/>
  <c r="BE136"/>
  <c r="BE156"/>
  <c r="BE160"/>
  <c r="BE162"/>
  <c r="BE164"/>
  <c r="BE168"/>
  <c r="BE189"/>
  <c r="BE191"/>
  <c r="BE193"/>
  <c r="BE215"/>
  <c r="BE221"/>
  <c r="BE223"/>
  <c r="BE225"/>
  <c r="BE235"/>
  <c r="BE245"/>
  <c r="BE88"/>
  <c r="BE106"/>
  <c r="BE110"/>
  <c r="BE114"/>
  <c r="BE120"/>
  <c r="BE130"/>
  <c r="BE132"/>
  <c r="BE134"/>
  <c r="BE195"/>
  <c r="BE197"/>
  <c r="BE205"/>
  <c r="BE211"/>
  <c r="BE229"/>
  <c r="BE241"/>
  <c r="BE247"/>
  <c r="BE250"/>
  <c r="BE258"/>
  <c r="BE260"/>
  <c r="BE264"/>
  <c r="BE94"/>
  <c r="BE100"/>
  <c r="BE104"/>
  <c r="BE118"/>
  <c r="BE124"/>
  <c r="BE150"/>
  <c r="BE154"/>
  <c r="BE166"/>
  <c r="BE170"/>
  <c r="BE178"/>
  <c r="BE180"/>
  <c r="BE182"/>
  <c r="BE184"/>
  <c r="BE187"/>
  <c r="BE199"/>
  <c r="BE201"/>
  <c r="BE203"/>
  <c r="BE207"/>
  <c r="BE209"/>
  <c r="BE213"/>
  <c r="BE227"/>
  <c r="BE231"/>
  <c r="BE233"/>
  <c r="BE252"/>
  <c i="12" r="E78"/>
  <c r="BE102"/>
  <c r="BE110"/>
  <c r="BE136"/>
  <c r="BE149"/>
  <c r="BE159"/>
  <c r="BE192"/>
  <c r="BE235"/>
  <c r="BE247"/>
  <c r="BE252"/>
  <c r="BE268"/>
  <c r="BE272"/>
  <c r="BE295"/>
  <c r="BE299"/>
  <c r="BE313"/>
  <c r="BE317"/>
  <c r="BE330"/>
  <c r="BE373"/>
  <c r="BE460"/>
  <c r="F55"/>
  <c r="BE116"/>
  <c r="BE130"/>
  <c r="BE154"/>
  <c r="BE165"/>
  <c r="BE171"/>
  <c r="BE219"/>
  <c r="BE304"/>
  <c r="BE308"/>
  <c r="BE323"/>
  <c r="BE354"/>
  <c r="BE365"/>
  <c r="BE393"/>
  <c r="BE409"/>
  <c r="BE417"/>
  <c r="BE421"/>
  <c r="BE438"/>
  <c r="BE442"/>
  <c r="BE447"/>
  <c r="BE464"/>
  <c r="BE96"/>
  <c r="BE177"/>
  <c r="BE181"/>
  <c r="BE199"/>
  <c r="BE206"/>
  <c r="BE225"/>
  <c r="BE260"/>
  <c r="BE264"/>
  <c r="BE277"/>
  <c r="BE284"/>
  <c r="BE350"/>
  <c r="BE369"/>
  <c r="BE381"/>
  <c r="BE385"/>
  <c r="BE389"/>
  <c r="BE397"/>
  <c r="BE405"/>
  <c r="BE469"/>
  <c r="BE474"/>
  <c r="BE477"/>
  <c r="BE480"/>
  <c r="BE483"/>
  <c r="BE486"/>
  <c r="J52"/>
  <c r="BE91"/>
  <c r="BE106"/>
  <c r="BE185"/>
  <c r="BE212"/>
  <c r="BE291"/>
  <c r="BE334"/>
  <c r="BE338"/>
  <c r="BE342"/>
  <c r="BE346"/>
  <c r="BE361"/>
  <c r="BE377"/>
  <c r="BE401"/>
  <c r="BE413"/>
  <c r="BE425"/>
  <c r="BE429"/>
  <c r="BE433"/>
  <c r="BE451"/>
  <c r="BE454"/>
  <c i="11" r="J52"/>
  <c r="E75"/>
  <c r="BE94"/>
  <c r="BE99"/>
  <c r="BE110"/>
  <c r="BE185"/>
  <c r="BE205"/>
  <c r="BE210"/>
  <c r="BE232"/>
  <c r="BE254"/>
  <c r="BE258"/>
  <c r="BE295"/>
  <c r="BE299"/>
  <c r="BE303"/>
  <c r="BE313"/>
  <c r="BE317"/>
  <c r="BE319"/>
  <c r="BE331"/>
  <c r="BE115"/>
  <c r="BE136"/>
  <c r="BE146"/>
  <c r="BE157"/>
  <c r="BE163"/>
  <c r="BE175"/>
  <c r="BE180"/>
  <c r="BE218"/>
  <c r="BE224"/>
  <c r="BE266"/>
  <c r="BE270"/>
  <c r="BE291"/>
  <c r="BE335"/>
  <c r="BE338"/>
  <c r="BE342"/>
  <c r="BE359"/>
  <c r="BE373"/>
  <c r="F55"/>
  <c r="BE88"/>
  <c r="BE131"/>
  <c r="BE151"/>
  <c r="BE169"/>
  <c r="BE195"/>
  <c r="BE241"/>
  <c r="BE262"/>
  <c r="BE307"/>
  <c r="BE370"/>
  <c r="BE126"/>
  <c r="BE141"/>
  <c r="BE228"/>
  <c r="BE237"/>
  <c r="BE247"/>
  <c r="BE275"/>
  <c r="BE279"/>
  <c r="BE283"/>
  <c r="BE287"/>
  <c r="BE311"/>
  <c r="BE321"/>
  <c r="BE323"/>
  <c r="BE327"/>
  <c r="BE345"/>
  <c r="BE350"/>
  <c r="BE354"/>
  <c r="BE364"/>
  <c r="BE367"/>
  <c r="BE376"/>
  <c r="BE379"/>
  <c i="10" r="F55"/>
  <c r="BE131"/>
  <c r="BE136"/>
  <c r="BE168"/>
  <c r="BE174"/>
  <c r="BE185"/>
  <c r="BE215"/>
  <c r="BE223"/>
  <c r="BE233"/>
  <c r="BE245"/>
  <c r="BE258"/>
  <c r="BE278"/>
  <c r="BE282"/>
  <c r="BE286"/>
  <c r="BE296"/>
  <c r="BE300"/>
  <c r="BE311"/>
  <c r="BE314"/>
  <c r="BE319"/>
  <c r="BE339"/>
  <c r="BE342"/>
  <c r="BE345"/>
  <c r="E48"/>
  <c r="BE93"/>
  <c r="BE104"/>
  <c r="BE141"/>
  <c r="BE190"/>
  <c r="BE237"/>
  <c r="BE241"/>
  <c r="BE266"/>
  <c r="BE270"/>
  <c r="BE274"/>
  <c r="BE290"/>
  <c r="J52"/>
  <c r="BE99"/>
  <c r="BE146"/>
  <c r="BE162"/>
  <c r="BE180"/>
  <c r="BE229"/>
  <c r="BE262"/>
  <c r="BE294"/>
  <c r="BE298"/>
  <c r="BE331"/>
  <c r="BE88"/>
  <c r="BE115"/>
  <c r="BE120"/>
  <c r="BE151"/>
  <c r="BE156"/>
  <c r="BE200"/>
  <c r="BE210"/>
  <c r="BE251"/>
  <c r="BE304"/>
  <c r="BE307"/>
  <c r="BE322"/>
  <c r="BE326"/>
  <c r="BE336"/>
  <c i="9" r="J52"/>
  <c r="F83"/>
  <c r="BE144"/>
  <c r="BE161"/>
  <c r="BE262"/>
  <c r="BE288"/>
  <c r="BE313"/>
  <c r="BE317"/>
  <c r="BE330"/>
  <c r="BE334"/>
  <c r="BE350"/>
  <c r="BE374"/>
  <c r="BE378"/>
  <c r="BE386"/>
  <c r="BE398"/>
  <c r="BE406"/>
  <c r="BE442"/>
  <c r="BE457"/>
  <c r="BE470"/>
  <c r="E76"/>
  <c r="BE89"/>
  <c r="BE122"/>
  <c r="BE149"/>
  <c r="BE181"/>
  <c r="BE187"/>
  <c r="BE193"/>
  <c r="BE266"/>
  <c r="BE270"/>
  <c r="BE274"/>
  <c r="BE279"/>
  <c r="BE292"/>
  <c r="BE298"/>
  <c r="BE326"/>
  <c r="BE342"/>
  <c r="BE402"/>
  <c r="BE420"/>
  <c r="BE424"/>
  <c r="BE439"/>
  <c r="BE460"/>
  <c r="BE466"/>
  <c r="BE480"/>
  <c r="BE94"/>
  <c r="BE107"/>
  <c r="BE154"/>
  <c r="BE168"/>
  <c r="BE206"/>
  <c r="BE213"/>
  <c r="BE237"/>
  <c r="BE242"/>
  <c r="BE258"/>
  <c r="BE283"/>
  <c r="BE338"/>
  <c r="BE346"/>
  <c r="BE358"/>
  <c r="BE362"/>
  <c r="BE366"/>
  <c r="BE414"/>
  <c r="BE422"/>
  <c r="BE428"/>
  <c r="BE475"/>
  <c r="BE100"/>
  <c r="BE129"/>
  <c r="BE175"/>
  <c r="BE199"/>
  <c r="BE223"/>
  <c r="BE250"/>
  <c r="BE305"/>
  <c r="BE309"/>
  <c r="BE322"/>
  <c r="BE354"/>
  <c r="BE370"/>
  <c r="BE382"/>
  <c r="BE390"/>
  <c r="BE394"/>
  <c r="BE410"/>
  <c r="BE418"/>
  <c r="BE432"/>
  <c r="BE434"/>
  <c r="BE446"/>
  <c r="BE454"/>
  <c r="BE483"/>
  <c r="BE486"/>
  <c r="BE489"/>
  <c i="8" r="E75"/>
  <c r="BE93"/>
  <c r="BE103"/>
  <c r="BE109"/>
  <c r="BE142"/>
  <c r="BE152"/>
  <c r="BE170"/>
  <c r="BE176"/>
  <c r="BE194"/>
  <c r="BE219"/>
  <c r="BE251"/>
  <c r="BE259"/>
  <c r="BE267"/>
  <c r="BE276"/>
  <c r="BE282"/>
  <c r="BE289"/>
  <c r="BE293"/>
  <c r="BE297"/>
  <c r="BE303"/>
  <c r="BE309"/>
  <c r="BE331"/>
  <c r="BE335"/>
  <c r="BE339"/>
  <c r="BE347"/>
  <c r="BE363"/>
  <c r="BE383"/>
  <c r="BE387"/>
  <c r="BE399"/>
  <c r="BE425"/>
  <c r="BE429"/>
  <c r="BE468"/>
  <c r="BE471"/>
  <c r="BE474"/>
  <c r="BE477"/>
  <c r="F82"/>
  <c r="BE97"/>
  <c r="BE123"/>
  <c r="BE182"/>
  <c r="BE188"/>
  <c r="BE201"/>
  <c r="BE208"/>
  <c r="BE231"/>
  <c r="BE255"/>
  <c r="BE317"/>
  <c r="BE343"/>
  <c r="BE359"/>
  <c r="BE367"/>
  <c r="BE371"/>
  <c r="BE403"/>
  <c r="BE433"/>
  <c r="BE440"/>
  <c r="BE443"/>
  <c r="BE456"/>
  <c r="J52"/>
  <c r="BE88"/>
  <c r="BE147"/>
  <c r="BE158"/>
  <c r="BE263"/>
  <c r="BE313"/>
  <c r="BE355"/>
  <c r="BE375"/>
  <c r="BE391"/>
  <c r="BE407"/>
  <c r="BE411"/>
  <c r="BE421"/>
  <c r="BE461"/>
  <c r="BE465"/>
  <c r="BE129"/>
  <c r="BE164"/>
  <c r="BE236"/>
  <c r="BE244"/>
  <c r="BE272"/>
  <c r="BE322"/>
  <c r="BE327"/>
  <c r="BE351"/>
  <c r="BE379"/>
  <c r="BE395"/>
  <c r="BE416"/>
  <c r="BE436"/>
  <c r="BE449"/>
  <c r="BE453"/>
  <c i="7" r="E48"/>
  <c r="F55"/>
  <c r="BE106"/>
  <c r="BE109"/>
  <c r="BE127"/>
  <c r="BE156"/>
  <c r="BE178"/>
  <c r="BE193"/>
  <c r="BE228"/>
  <c r="BE239"/>
  <c r="BE258"/>
  <c r="BE262"/>
  <c r="BE296"/>
  <c r="BE305"/>
  <c r="BE310"/>
  <c r="BE315"/>
  <c r="BE326"/>
  <c r="BE357"/>
  <c r="BE364"/>
  <c r="BE385"/>
  <c r="BE416"/>
  <c r="BE420"/>
  <c r="BE434"/>
  <c r="BE438"/>
  <c r="BE455"/>
  <c r="BE466"/>
  <c r="BE473"/>
  <c r="BE496"/>
  <c r="BE499"/>
  <c r="BE507"/>
  <c r="BE523"/>
  <c r="BE572"/>
  <c r="BE585"/>
  <c r="BE597"/>
  <c r="BE600"/>
  <c r="J52"/>
  <c r="BE146"/>
  <c r="BE153"/>
  <c r="BE224"/>
  <c r="BE253"/>
  <c r="BE265"/>
  <c r="BE278"/>
  <c r="BE282"/>
  <c r="BE301"/>
  <c r="BE329"/>
  <c r="BE333"/>
  <c r="BE337"/>
  <c r="BE396"/>
  <c r="BE405"/>
  <c r="BE409"/>
  <c r="BE424"/>
  <c r="BE428"/>
  <c r="BE446"/>
  <c r="BE462"/>
  <c r="BE481"/>
  <c r="BE485"/>
  <c r="BE493"/>
  <c r="BE512"/>
  <c r="BE516"/>
  <c r="BE534"/>
  <c r="BE549"/>
  <c r="BE556"/>
  <c r="BE567"/>
  <c r="BE577"/>
  <c r="BE581"/>
  <c r="BE605"/>
  <c r="BE628"/>
  <c r="BE636"/>
  <c r="BE115"/>
  <c r="BE122"/>
  <c r="BE132"/>
  <c r="BE138"/>
  <c r="BE142"/>
  <c r="BE207"/>
  <c r="BE216"/>
  <c r="BE232"/>
  <c r="BE246"/>
  <c r="BE270"/>
  <c r="BE274"/>
  <c r="BE285"/>
  <c r="BE289"/>
  <c r="BE346"/>
  <c r="BE353"/>
  <c r="BE368"/>
  <c r="BE373"/>
  <c r="BE377"/>
  <c r="BE381"/>
  <c r="BE392"/>
  <c r="BE413"/>
  <c r="BE449"/>
  <c r="BE489"/>
  <c r="BE518"/>
  <c r="BE531"/>
  <c r="BE540"/>
  <c r="BE590"/>
  <c r="BE594"/>
  <c r="BE617"/>
  <c r="BE622"/>
  <c r="BE112"/>
  <c r="BE119"/>
  <c r="BE150"/>
  <c r="BE160"/>
  <c r="BE163"/>
  <c r="BE167"/>
  <c r="BE170"/>
  <c r="BE174"/>
  <c r="BE183"/>
  <c r="BE187"/>
  <c r="BE197"/>
  <c r="BE203"/>
  <c r="BE211"/>
  <c r="BE220"/>
  <c r="BE293"/>
  <c r="BE319"/>
  <c r="BE342"/>
  <c r="BE350"/>
  <c r="BE360"/>
  <c r="BE388"/>
  <c r="BE401"/>
  <c r="BE430"/>
  <c r="BE442"/>
  <c r="BE452"/>
  <c r="BE458"/>
  <c r="BE477"/>
  <c r="BE503"/>
  <c r="BE527"/>
  <c r="BE537"/>
  <c r="BE544"/>
  <c r="BE554"/>
  <c r="BE564"/>
  <c r="BE612"/>
  <c r="BE632"/>
  <c i="6" r="BE126"/>
  <c r="BE133"/>
  <c r="BE162"/>
  <c r="BE166"/>
  <c r="BE188"/>
  <c r="BE226"/>
  <c r="BE238"/>
  <c r="BE241"/>
  <c r="BE244"/>
  <c r="E79"/>
  <c r="J83"/>
  <c r="BE92"/>
  <c r="BE97"/>
  <c r="BE111"/>
  <c r="BE119"/>
  <c r="BE173"/>
  <c r="BE178"/>
  <c r="BE183"/>
  <c r="BE219"/>
  <c r="BE247"/>
  <c r="BE251"/>
  <c r="F55"/>
  <c r="BE103"/>
  <c r="BE107"/>
  <c r="BE115"/>
  <c r="BE123"/>
  <c r="BE130"/>
  <c r="BE146"/>
  <c r="BE154"/>
  <c r="BE195"/>
  <c r="BE203"/>
  <c r="BE207"/>
  <c r="BE137"/>
  <c r="BE141"/>
  <c r="BE150"/>
  <c r="BE158"/>
  <c r="BE199"/>
  <c r="BE211"/>
  <c r="BE214"/>
  <c r="BE222"/>
  <c r="BE230"/>
  <c r="BE234"/>
  <c r="BE256"/>
  <c r="BE259"/>
  <c i="5" r="E48"/>
  <c r="J84"/>
  <c r="BE112"/>
  <c r="BE159"/>
  <c r="BE168"/>
  <c r="BE241"/>
  <c r="BE245"/>
  <c r="BE251"/>
  <c r="F55"/>
  <c r="BE93"/>
  <c r="BE98"/>
  <c r="BE104"/>
  <c r="BE129"/>
  <c r="BE133"/>
  <c r="BE148"/>
  <c r="BE152"/>
  <c r="BE156"/>
  <c r="BE171"/>
  <c r="BE182"/>
  <c r="BE199"/>
  <c r="BE209"/>
  <c r="BE213"/>
  <c r="BE216"/>
  <c r="BE220"/>
  <c r="BE223"/>
  <c r="BE248"/>
  <c r="BE116"/>
  <c r="BE125"/>
  <c r="BE143"/>
  <c r="BE188"/>
  <c r="BE191"/>
  <c r="BE195"/>
  <c r="BE202"/>
  <c r="BE227"/>
  <c r="BE233"/>
  <c r="BE237"/>
  <c r="BE254"/>
  <c r="BE258"/>
  <c r="BE263"/>
  <c r="BE268"/>
  <c r="BE271"/>
  <c r="BE108"/>
  <c r="BE120"/>
  <c r="BE138"/>
  <c r="BE164"/>
  <c r="BE175"/>
  <c r="BE179"/>
  <c r="BE205"/>
  <c r="BE230"/>
  <c i="4" r="J52"/>
  <c r="BE95"/>
  <c r="BE106"/>
  <c r="BE114"/>
  <c r="BE159"/>
  <c r="BE179"/>
  <c r="BE218"/>
  <c r="BE227"/>
  <c r="BE285"/>
  <c r="BE310"/>
  <c r="BE322"/>
  <c r="BE335"/>
  <c r="BE341"/>
  <c r="BE344"/>
  <c r="BE368"/>
  <c r="BE371"/>
  <c r="F89"/>
  <c r="BE122"/>
  <c r="BE133"/>
  <c r="BE136"/>
  <c r="BE140"/>
  <c r="BE149"/>
  <c r="BE153"/>
  <c r="BE167"/>
  <c r="BE174"/>
  <c r="BE208"/>
  <c r="BE212"/>
  <c r="BE246"/>
  <c r="BE250"/>
  <c r="BE254"/>
  <c r="BE281"/>
  <c r="BE288"/>
  <c r="BE293"/>
  <c r="BE314"/>
  <c r="BE318"/>
  <c r="BE325"/>
  <c r="BE328"/>
  <c r="BE350"/>
  <c r="BE118"/>
  <c r="BE126"/>
  <c r="BE129"/>
  <c r="BE163"/>
  <c r="BE182"/>
  <c r="BE185"/>
  <c r="BE223"/>
  <c r="BE239"/>
  <c r="BE243"/>
  <c r="BE262"/>
  <c r="BE277"/>
  <c r="BE296"/>
  <c r="BE300"/>
  <c r="BE304"/>
  <c r="BE355"/>
  <c r="BE359"/>
  <c r="BE363"/>
  <c r="E48"/>
  <c r="BE100"/>
  <c r="BE110"/>
  <c r="BE144"/>
  <c r="BE171"/>
  <c r="BE190"/>
  <c r="BE194"/>
  <c r="BE198"/>
  <c r="BE203"/>
  <c r="BE232"/>
  <c r="BE236"/>
  <c r="BE258"/>
  <c r="BE268"/>
  <c r="BE273"/>
  <c r="BE308"/>
  <c r="BE331"/>
  <c i="2" r="BK556"/>
  <c r="J556"/>
  <c r="J75"/>
  <c i="3" r="J52"/>
  <c r="F55"/>
  <c r="BE112"/>
  <c r="BE116"/>
  <c r="BE120"/>
  <c r="BE134"/>
  <c r="BE137"/>
  <c r="BE167"/>
  <c r="BE171"/>
  <c r="BE192"/>
  <c r="BE229"/>
  <c r="BE252"/>
  <c r="BE257"/>
  <c r="BE281"/>
  <c r="BE296"/>
  <c r="BE307"/>
  <c r="BE341"/>
  <c r="BE345"/>
  <c r="BE371"/>
  <c r="BE389"/>
  <c r="BE420"/>
  <c r="BE428"/>
  <c r="BE435"/>
  <c r="BE472"/>
  <c r="BE519"/>
  <c r="BE533"/>
  <c r="BE540"/>
  <c r="BE543"/>
  <c r="BE101"/>
  <c r="BE106"/>
  <c r="BE127"/>
  <c r="BE130"/>
  <c r="BE141"/>
  <c r="BE220"/>
  <c r="BE233"/>
  <c r="BE237"/>
  <c r="BE240"/>
  <c r="BE262"/>
  <c r="BE285"/>
  <c r="BE289"/>
  <c r="BE291"/>
  <c r="BE317"/>
  <c r="BE321"/>
  <c r="BE349"/>
  <c r="BE380"/>
  <c r="BE385"/>
  <c r="BE397"/>
  <c r="BE401"/>
  <c r="BE412"/>
  <c r="BE424"/>
  <c r="BE441"/>
  <c r="BE445"/>
  <c r="BE450"/>
  <c r="BE452"/>
  <c r="BE463"/>
  <c r="BE479"/>
  <c r="BE489"/>
  <c r="BE500"/>
  <c r="BE505"/>
  <c r="BE515"/>
  <c r="BE526"/>
  <c r="E48"/>
  <c r="BE124"/>
  <c r="BE144"/>
  <c r="BE148"/>
  <c r="BE157"/>
  <c r="BE184"/>
  <c r="BE196"/>
  <c r="BE208"/>
  <c r="BE216"/>
  <c r="BE225"/>
  <c r="BE303"/>
  <c r="BE313"/>
  <c r="BE353"/>
  <c r="BE356"/>
  <c r="BE361"/>
  <c r="BE364"/>
  <c r="BE393"/>
  <c r="BE409"/>
  <c r="BE432"/>
  <c r="BE438"/>
  <c r="BE459"/>
  <c r="BE461"/>
  <c r="BE482"/>
  <c r="BE485"/>
  <c r="BE495"/>
  <c r="BE152"/>
  <c r="BE161"/>
  <c r="BE175"/>
  <c r="BE180"/>
  <c r="BE188"/>
  <c r="BE204"/>
  <c r="BE213"/>
  <c r="BE245"/>
  <c r="BE248"/>
  <c r="BE266"/>
  <c r="BE271"/>
  <c r="BE276"/>
  <c r="BE299"/>
  <c r="BE325"/>
  <c r="BE328"/>
  <c r="BE334"/>
  <c r="BE368"/>
  <c r="BE375"/>
  <c r="BE405"/>
  <c r="BE417"/>
  <c r="BE448"/>
  <c r="BE468"/>
  <c r="BE475"/>
  <c r="BE510"/>
  <c i="2" r="E48"/>
  <c r="F55"/>
  <c r="J105"/>
  <c r="BE125"/>
  <c r="BE134"/>
  <c r="BE140"/>
  <c r="BE151"/>
  <c r="BE161"/>
  <c r="BE164"/>
  <c r="BE167"/>
  <c r="BE170"/>
  <c r="BE191"/>
  <c r="BE202"/>
  <c r="BE233"/>
  <c r="BE302"/>
  <c r="BE324"/>
  <c r="BE376"/>
  <c r="BE472"/>
  <c r="BE532"/>
  <c r="BE613"/>
  <c r="BE628"/>
  <c r="BE643"/>
  <c r="BE650"/>
  <c r="BE659"/>
  <c r="BE702"/>
  <c r="BE778"/>
  <c r="BE786"/>
  <c r="BE797"/>
  <c r="BE821"/>
  <c r="BE825"/>
  <c r="BE838"/>
  <c r="BE844"/>
  <c r="BE851"/>
  <c r="BE867"/>
  <c r="BE884"/>
  <c r="BE907"/>
  <c r="BE917"/>
  <c r="BE928"/>
  <c r="BE939"/>
  <c r="BE976"/>
  <c r="BE997"/>
  <c r="BE1009"/>
  <c r="BE1019"/>
  <c r="BE1030"/>
  <c r="BE206"/>
  <c r="BE213"/>
  <c r="BE219"/>
  <c r="BE246"/>
  <c r="BE251"/>
  <c r="BE277"/>
  <c r="BE292"/>
  <c r="BE312"/>
  <c r="BE318"/>
  <c r="BE345"/>
  <c r="BE401"/>
  <c r="BE414"/>
  <c r="BE467"/>
  <c r="BE475"/>
  <c r="BE479"/>
  <c r="BE550"/>
  <c r="BE566"/>
  <c r="BE581"/>
  <c r="BE636"/>
  <c r="BE663"/>
  <c r="BE677"/>
  <c r="BE708"/>
  <c r="BE726"/>
  <c r="BE751"/>
  <c r="BE756"/>
  <c r="BE773"/>
  <c r="BE804"/>
  <c r="BE832"/>
  <c r="BE857"/>
  <c r="BE864"/>
  <c r="BE924"/>
  <c r="BE115"/>
  <c r="BE118"/>
  <c r="BE122"/>
  <c r="BE130"/>
  <c r="BE144"/>
  <c r="BE147"/>
  <c r="BE155"/>
  <c r="BE158"/>
  <c r="BE173"/>
  <c r="BE185"/>
  <c r="BE198"/>
  <c r="BE259"/>
  <c r="BE268"/>
  <c r="BE282"/>
  <c r="BE359"/>
  <c r="BE366"/>
  <c r="BE389"/>
  <c r="BE435"/>
  <c r="BE443"/>
  <c r="BE498"/>
  <c r="BE526"/>
  <c r="BE562"/>
  <c r="BE577"/>
  <c r="BE608"/>
  <c r="BE617"/>
  <c r="BE622"/>
  <c r="BE625"/>
  <c r="BE639"/>
  <c r="BE693"/>
  <c r="BE713"/>
  <c r="BE722"/>
  <c r="BE737"/>
  <c r="BE759"/>
  <c r="BE768"/>
  <c r="BE793"/>
  <c r="BE817"/>
  <c r="BE871"/>
  <c r="BE881"/>
  <c r="BE912"/>
  <c r="BE137"/>
  <c r="BE178"/>
  <c r="BE181"/>
  <c r="BE225"/>
  <c r="BE241"/>
  <c r="BE287"/>
  <c r="BE296"/>
  <c r="BE305"/>
  <c r="BE332"/>
  <c r="BE411"/>
  <c r="BE422"/>
  <c r="BE426"/>
  <c r="BE430"/>
  <c r="BE453"/>
  <c r="BE462"/>
  <c r="BE482"/>
  <c r="BE491"/>
  <c r="BE507"/>
  <c r="BE518"/>
  <c r="BE542"/>
  <c r="BE558"/>
  <c r="BE569"/>
  <c r="BE573"/>
  <c r="BE589"/>
  <c r="BE599"/>
  <c r="BE632"/>
  <c r="BE667"/>
  <c r="BE687"/>
  <c r="BE718"/>
  <c r="BE730"/>
  <c r="BE746"/>
  <c r="BE763"/>
  <c r="BE809"/>
  <c r="BE861"/>
  <c r="BE878"/>
  <c r="BE892"/>
  <c r="BE898"/>
  <c r="BE903"/>
  <c r="BE920"/>
  <c r="BE931"/>
  <c r="BE948"/>
  <c r="BE963"/>
  <c r="BE988"/>
  <c i="3" r="J34"/>
  <c i="1" r="AW56"/>
  <c i="6" r="F37"/>
  <c i="1" r="BD59"/>
  <c i="7" r="F35"/>
  <c i="1" r="BB60"/>
  <c i="11" r="F34"/>
  <c i="1" r="BA64"/>
  <c i="13" r="F36"/>
  <c i="1" r="BC66"/>
  <c i="15" r="F34"/>
  <c i="1" r="BA68"/>
  <c i="3" r="F37"/>
  <c i="1" r="BD56"/>
  <c i="5" r="F35"/>
  <c i="1" r="BB58"/>
  <c i="8" r="F36"/>
  <c i="1" r="BC61"/>
  <c i="10" r="J34"/>
  <c i="1" r="AW63"/>
  <c i="12" r="F36"/>
  <c i="1" r="BC65"/>
  <c i="14" r="F34"/>
  <c i="1" r="BA67"/>
  <c i="16" r="F34"/>
  <c i="1" r="BA69"/>
  <c i="3" r="F35"/>
  <c i="1" r="BB56"/>
  <c i="5" r="J34"/>
  <c i="1" r="AW58"/>
  <c i="8" r="J34"/>
  <c i="1" r="AW61"/>
  <c i="11" r="F35"/>
  <c i="1" r="BB64"/>
  <c i="14" r="F37"/>
  <c i="1" r="BD67"/>
  <c i="15" r="J34"/>
  <c i="1" r="AW68"/>
  <c i="16" r="F36"/>
  <c i="1" r="BC69"/>
  <c i="2" r="F35"/>
  <c i="1" r="BB55"/>
  <c i="8" r="F35"/>
  <c i="1" r="BB61"/>
  <c i="12" r="J34"/>
  <c i="1" r="AW65"/>
  <c i="14" r="J34"/>
  <c i="1" r="AW67"/>
  <c i="15" r="F35"/>
  <c i="1" r="BB68"/>
  <c i="2" r="F37"/>
  <c i="1" r="BD55"/>
  <c i="9" r="F35"/>
  <c i="1" r="BB62"/>
  <c i="10" r="F35"/>
  <c i="1" r="BB63"/>
  <c i="13" r="F35"/>
  <c i="1" r="BB66"/>
  <c i="14" r="F35"/>
  <c i="1" r="BB67"/>
  <c i="2" r="J34"/>
  <c i="1" r="AW55"/>
  <c i="9" r="F34"/>
  <c i="1" r="BA62"/>
  <c i="11" r="F36"/>
  <c i="1" r="BC64"/>
  <c i="13" r="J34"/>
  <c i="1" r="AW66"/>
  <c i="15" r="F37"/>
  <c i="1" r="BD68"/>
  <c i="2" r="F36"/>
  <c i="1" r="BC55"/>
  <c i="6" r="F35"/>
  <c i="1" r="BB59"/>
  <c i="7" r="J34"/>
  <c i="1" r="AW60"/>
  <c i="10" r="F37"/>
  <c i="1" r="BD63"/>
  <c i="12" r="F37"/>
  <c i="1" r="BD65"/>
  <c i="3" r="F34"/>
  <c i="1" r="BA56"/>
  <c i="5" r="F34"/>
  <c i="1" r="BA58"/>
  <c i="6" r="F36"/>
  <c i="1" r="BC59"/>
  <c i="7" r="F36"/>
  <c i="1" r="BC60"/>
  <c i="8" r="F37"/>
  <c i="1" r="BD61"/>
  <c i="11" r="J34"/>
  <c i="1" r="AW64"/>
  <c i="13" r="F37"/>
  <c i="1" r="BD66"/>
  <c i="4" r="J34"/>
  <c i="1" r="AW57"/>
  <c i="5" r="F37"/>
  <c i="1" r="BD58"/>
  <c i="6" r="F34"/>
  <c i="1" r="BA59"/>
  <c i="8" r="F34"/>
  <c i="1" r="BA61"/>
  <c i="9" r="F36"/>
  <c i="1" r="BC62"/>
  <c i="12" r="F34"/>
  <c i="1" r="BA65"/>
  <c i="16" r="F37"/>
  <c i="1" r="BD69"/>
  <c i="4" r="F36"/>
  <c i="1" r="BC57"/>
  <c i="4" r="F37"/>
  <c i="1" r="BD57"/>
  <c i="6" r="J34"/>
  <c i="1" r="AW59"/>
  <c i="7" r="F34"/>
  <c i="1" r="BA60"/>
  <c i="11" r="F37"/>
  <c i="1" r="BD64"/>
  <c i="13" r="F34"/>
  <c i="1" r="BA66"/>
  <c i="14" r="F36"/>
  <c i="1" r="BC67"/>
  <c i="16" r="F35"/>
  <c i="1" r="BB69"/>
  <c i="2" r="F34"/>
  <c i="1" r="BA55"/>
  <c i="3" r="F36"/>
  <c i="1" r="BC56"/>
  <c i="4" r="F35"/>
  <c i="1" r="BB57"/>
  <c i="9" r="J34"/>
  <c i="1" r="AW62"/>
  <c i="12" r="F35"/>
  <c i="1" r="BB65"/>
  <c i="15" r="F36"/>
  <c i="1" r="BC68"/>
  <c i="4" r="F34"/>
  <c i="1" r="BA57"/>
  <c i="5" r="F36"/>
  <c i="1" r="BC58"/>
  <c i="7" r="F37"/>
  <c i="1" r="BD60"/>
  <c i="9" r="F37"/>
  <c i="1" r="BD62"/>
  <c i="10" r="F34"/>
  <c i="1" r="BA63"/>
  <c i="10" r="F36"/>
  <c i="1" r="BC63"/>
  <c i="16" r="J34"/>
  <c i="1" r="AW69"/>
  <c i="2" l="1" r="R815"/>
  <c i="15" r="T197"/>
  <c r="T196"/>
  <c i="7" r="R104"/>
  <c r="R103"/>
  <c i="6" r="T90"/>
  <c r="T89"/>
  <c i="8" r="P86"/>
  <c r="P85"/>
  <c i="1" r="AU61"/>
  <c i="16" r="P86"/>
  <c r="P85"/>
  <c i="1" r="AU69"/>
  <c i="14" r="T154"/>
  <c i="13" r="P85"/>
  <c i="1" r="AU66"/>
  <c i="16" r="BK86"/>
  <c r="J86"/>
  <c r="J60"/>
  <c i="15" r="P108"/>
  <c i="11" r="R86"/>
  <c r="R85"/>
  <c i="7" r="T104"/>
  <c r="T103"/>
  <c i="14" r="P85"/>
  <c i="1" r="AU67"/>
  <c i="15" r="R197"/>
  <c r="R196"/>
  <c i="13" r="R217"/>
  <c i="7" r="P104"/>
  <c r="P103"/>
  <c i="1" r="AU60"/>
  <c i="6" r="P90"/>
  <c r="P89"/>
  <c i="1" r="AU59"/>
  <c i="14" r="R86"/>
  <c r="R85"/>
  <c i="11" r="P86"/>
  <c r="P85"/>
  <c i="1" r="AU64"/>
  <c i="5" r="P91"/>
  <c r="P90"/>
  <c i="1" r="AU58"/>
  <c i="2" r="P189"/>
  <c i="13" r="T86"/>
  <c i="9" r="P87"/>
  <c r="P86"/>
  <c i="1" r="AU62"/>
  <c i="6" r="R90"/>
  <c r="R89"/>
  <c i="4" r="P93"/>
  <c r="P92"/>
  <c i="1" r="AU57"/>
  <c i="3" r="R99"/>
  <c r="R98"/>
  <c i="2" r="T556"/>
  <c i="5" r="T91"/>
  <c r="T90"/>
  <c i="3" r="T99"/>
  <c r="T98"/>
  <c i="15" r="T108"/>
  <c r="T107"/>
  <c r="T106"/>
  <c i="4" r="R93"/>
  <c r="R92"/>
  <c i="8" r="T86"/>
  <c r="T85"/>
  <c i="5" r="R91"/>
  <c r="R90"/>
  <c i="2" r="T815"/>
  <c i="16" r="T86"/>
  <c r="T85"/>
  <c i="15" r="R108"/>
  <c r="R107"/>
  <c r="R106"/>
  <c i="14" r="T86"/>
  <c r="T85"/>
  <c i="13" r="R86"/>
  <c r="R85"/>
  <c i="4" r="T93"/>
  <c r="T92"/>
  <c i="2" r="P409"/>
  <c i="12" r="P89"/>
  <c r="P88"/>
  <c i="1" r="AU65"/>
  <c i="10" r="R86"/>
  <c r="R85"/>
  <c i="3" r="P99"/>
  <c r="P98"/>
  <c i="1" r="AU56"/>
  <c i="2" r="R556"/>
  <c r="T112"/>
  <c r="T111"/>
  <c i="15" r="P197"/>
  <c r="P196"/>
  <c i="13" r="T217"/>
  <c i="12" r="T89"/>
  <c r="T88"/>
  <c i="2" r="R716"/>
  <c r="P113"/>
  <c r="P112"/>
  <c r="P111"/>
  <c i="1" r="AU55"/>
  <c i="2" r="BK113"/>
  <c r="J113"/>
  <c r="J61"/>
  <c r="BK189"/>
  <c r="J189"/>
  <c r="J65"/>
  <c i="5" r="BK91"/>
  <c r="J91"/>
  <c r="J60"/>
  <c i="6" r="BK90"/>
  <c r="J90"/>
  <c r="J60"/>
  <c i="10" r="BK86"/>
  <c r="J86"/>
  <c r="J60"/>
  <c i="15" r="BK197"/>
  <c r="J197"/>
  <c r="J72"/>
  <c r="BK295"/>
  <c r="J295"/>
  <c r="J84"/>
  <c i="16" r="J87"/>
  <c r="J61"/>
  <c i="2" r="BK716"/>
  <c r="J716"/>
  <c r="J82"/>
  <c r="BK815"/>
  <c r="J815"/>
  <c r="J87"/>
  <c i="3" r="BK99"/>
  <c r="J99"/>
  <c r="J60"/>
  <c i="8" r="BK86"/>
  <c r="J86"/>
  <c r="J60"/>
  <c i="13" r="BK217"/>
  <c r="J217"/>
  <c r="J63"/>
  <c i="14" r="BK154"/>
  <c r="J154"/>
  <c r="J63"/>
  <c i="15" r="BK109"/>
  <c r="J109"/>
  <c r="J62"/>
  <c i="4" r="BK93"/>
  <c r="J93"/>
  <c r="J60"/>
  <c i="11" r="BK86"/>
  <c r="J86"/>
  <c r="J60"/>
  <c i="12" r="BK89"/>
  <c r="J89"/>
  <c r="J60"/>
  <c i="14" r="BK86"/>
  <c r="J86"/>
  <c r="J60"/>
  <c i="2" r="BK409"/>
  <c r="J409"/>
  <c r="J70"/>
  <c i="7" r="BK104"/>
  <c r="J104"/>
  <c r="J60"/>
  <c i="9" r="BK87"/>
  <c r="J87"/>
  <c r="J60"/>
  <c i="13" r="BK86"/>
  <c r="J86"/>
  <c r="J60"/>
  <c i="15" r="BK108"/>
  <c i="2" r="BK112"/>
  <c r="J112"/>
  <c r="J60"/>
  <c i="8" r="F33"/>
  <c i="1" r="AZ61"/>
  <c i="15" r="F33"/>
  <c i="1" r="AZ68"/>
  <c i="5" r="J33"/>
  <c i="1" r="AV58"/>
  <c r="AT58"/>
  <c i="7" r="J33"/>
  <c i="1" r="AV60"/>
  <c r="AT60"/>
  <c i="8" r="J33"/>
  <c i="1" r="AV61"/>
  <c r="AT61"/>
  <c i="13" r="F33"/>
  <c i="1" r="AZ66"/>
  <c i="4" r="F33"/>
  <c i="1" r="AZ57"/>
  <c i="12" r="J33"/>
  <c i="1" r="AV65"/>
  <c r="AT65"/>
  <c i="6" r="F33"/>
  <c i="1" r="AZ59"/>
  <c i="11" r="J33"/>
  <c i="1" r="AV64"/>
  <c r="AT64"/>
  <c r="BC54"/>
  <c r="AY54"/>
  <c i="3" r="F33"/>
  <c i="1" r="AZ56"/>
  <c i="14" r="F33"/>
  <c i="1" r="AZ67"/>
  <c i="16" r="J33"/>
  <c i="1" r="AV69"/>
  <c r="AT69"/>
  <c i="11" r="F33"/>
  <c i="1" r="AZ64"/>
  <c i="3" r="J33"/>
  <c i="1" r="AV56"/>
  <c r="AT56"/>
  <c i="9" r="J33"/>
  <c i="1" r="AV62"/>
  <c r="AT62"/>
  <c i="10" r="J33"/>
  <c i="1" r="AV63"/>
  <c r="AT63"/>
  <c i="13" r="J33"/>
  <c i="1" r="AV66"/>
  <c r="AT66"/>
  <c i="4" r="J33"/>
  <c i="1" r="AV57"/>
  <c r="AT57"/>
  <c i="12" r="F33"/>
  <c i="1" r="AZ65"/>
  <c i="6" r="J33"/>
  <c i="1" r="AV59"/>
  <c r="AT59"/>
  <c i="10" r="F33"/>
  <c i="1" r="AZ63"/>
  <c i="15" r="J33"/>
  <c i="1" r="AV68"/>
  <c r="AT68"/>
  <c i="5" r="F33"/>
  <c i="1" r="AZ58"/>
  <c i="14" r="J33"/>
  <c i="1" r="AV67"/>
  <c r="AT67"/>
  <c r="BD54"/>
  <c r="W33"/>
  <c i="2" r="F33"/>
  <c i="1" r="AZ55"/>
  <c i="9" r="F33"/>
  <c i="1" r="AZ62"/>
  <c r="BB54"/>
  <c r="W31"/>
  <c i="2" r="J33"/>
  <c i="1" r="AV55"/>
  <c r="AT55"/>
  <c r="BA54"/>
  <c r="W30"/>
  <c i="7" r="F33"/>
  <c i="1" r="AZ60"/>
  <c i="16" r="F33"/>
  <c i="1" r="AZ69"/>
  <c i="2" l="1" r="R112"/>
  <c r="R111"/>
  <c i="13" r="T85"/>
  <c i="15" r="P107"/>
  <c r="P106"/>
  <c i="1" r="AU68"/>
  <c i="5" r="BK90"/>
  <c r="J90"/>
  <c r="J59"/>
  <c i="9" r="BK86"/>
  <c r="J86"/>
  <c r="J59"/>
  <c i="13" r="BK85"/>
  <c r="J85"/>
  <c r="J59"/>
  <c i="14" r="BK85"/>
  <c r="J85"/>
  <c i="15" r="BK196"/>
  <c r="J196"/>
  <c r="J71"/>
  <c i="4" r="BK92"/>
  <c r="J92"/>
  <c r="J59"/>
  <c i="16" r="BK85"/>
  <c r="J85"/>
  <c i="6" r="BK89"/>
  <c r="J89"/>
  <c r="J59"/>
  <c i="7" r="BK103"/>
  <c r="J103"/>
  <c r="J59"/>
  <c i="3" r="BK98"/>
  <c r="J98"/>
  <c i="10" r="BK85"/>
  <c r="J85"/>
  <c r="J59"/>
  <c i="11" r="BK85"/>
  <c r="J85"/>
  <c r="J59"/>
  <c i="8" r="BK85"/>
  <c r="J85"/>
  <c r="J59"/>
  <c i="12" r="BK88"/>
  <c r="J88"/>
  <c i="15" r="J108"/>
  <c r="J61"/>
  <c i="2" r="BK111"/>
  <c r="J111"/>
  <c r="J59"/>
  <c i="14" r="J30"/>
  <c i="1" r="AG67"/>
  <c r="AX54"/>
  <c r="AW54"/>
  <c r="AK30"/>
  <c r="W32"/>
  <c i="16" r="J30"/>
  <c i="1" r="AG69"/>
  <c i="12" r="J30"/>
  <c i="1" r="AG65"/>
  <c r="AU54"/>
  <c i="3" r="J30"/>
  <c i="1" r="AG56"/>
  <c r="AZ54"/>
  <c r="AV54"/>
  <c r="AK29"/>
  <c i="3" l="1" r="J39"/>
  <c i="14" r="J39"/>
  <c i="16" r="J39"/>
  <c i="12" r="J39"/>
  <c i="3" r="J59"/>
  <c i="15" r="BK107"/>
  <c r="J107"/>
  <c r="J60"/>
  <c i="12" r="J59"/>
  <c i="16" r="J59"/>
  <c i="14" r="J59"/>
  <c i="1" r="AN69"/>
  <c r="AN56"/>
  <c r="AN65"/>
  <c r="AN67"/>
  <c i="6" r="J30"/>
  <c i="1" r="AG59"/>
  <c i="4" r="J30"/>
  <c i="1" r="AG57"/>
  <c r="AN57"/>
  <c i="8" r="J30"/>
  <c i="1" r="AG61"/>
  <c r="AN61"/>
  <c i="9" r="J30"/>
  <c i="1" r="AG62"/>
  <c r="AN62"/>
  <c r="AT54"/>
  <c i="7" r="J30"/>
  <c i="1" r="AG60"/>
  <c r="AN60"/>
  <c i="13" r="J30"/>
  <c i="1" r="AG66"/>
  <c i="11" r="J30"/>
  <c i="1" r="AG64"/>
  <c i="10" r="J30"/>
  <c i="1" r="AG63"/>
  <c r="W29"/>
  <c i="5" r="J30"/>
  <c i="1" r="AG58"/>
  <c i="2" r="J30"/>
  <c i="1" r="AG55"/>
  <c i="5" l="1" r="J39"/>
  <c i="8" r="J39"/>
  <c i="9" r="J39"/>
  <c i="6" r="J39"/>
  <c i="4" r="J39"/>
  <c i="7" r="J39"/>
  <c i="13" r="J39"/>
  <c i="15" r="BK106"/>
  <c r="J106"/>
  <c i="11" r="J39"/>
  <c i="10" r="J39"/>
  <c i="2" r="J39"/>
  <c i="1" r="AN55"/>
  <c r="AN63"/>
  <c r="AN64"/>
  <c r="AN66"/>
  <c r="AN58"/>
  <c r="AN59"/>
  <c i="15" r="J30"/>
  <c i="1" r="AG68"/>
  <c r="AN68"/>
  <c i="15" l="1" r="J39"/>
  <c r="J5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<sst xmlns="http://schemas.openxmlformats.org/spreadsheetml/2006/main">
  <si>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</si>
  <si>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</si>
  <si>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</si>
  <si>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</si>
  <si>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</si>
  <si>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{d94f4e9d-d918-460e-ac38-86e4c5a6725e}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</si>
  <si>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</si>
  <si>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</si>
  <si>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</si>
  <si>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</si>
  <si>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</si>
  <si>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</si>
  <si>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</si>
  <si>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</si>
  <si>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832018SP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</si>
  <si>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</si>
  <si>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</si>
  <si>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Cheb, rekonstrukce ulice Kamenná</t>
  </si>
  <si>
    <t>KSO:</t>
  </si>
  <si>
    <t>822 29</t>
  </si>
  <si>
    <t>CC-CZ:</t>
  </si>
  <si>
    <t>21121</t>
  </si>
  <si>
    <t>Místo:</t>
  </si>
  <si>
    <t>Cheb</t>
  </si>
  <si>
    <t>Datum:</t>
  </si>
  <si>
    <t>21. 10. 2024</t>
  </si>
  <si>
    <t>CZ-CPV:</t>
  </si>
  <si>
    <t>45000000-7</t>
  </si>
  <si>
    <t>CZ-CPA:</t>
  </si>
  <si>
    <t>42</t>
  </si>
  <si>
    <t>Zadavatel:</t>
  </si>
  <si>
    <t>IČ:</t>
  </si>
  <si>
    <t>00253979</t>
  </si>
  <si>
    <t>Město Cheb</t>
  </si>
  <si>
    <t>DIČ:</t>
  </si>
  <si>
    <t/>
  </si>
  <si>
    <t>Uchazeč:</t>
  </si>
  <si>
    <t>Vyplň údaj</t>
  </si>
  <si>
    <t>Projektant:</t>
  </si>
  <si>
    <t>26392526</t>
  </si>
  <si>
    <t>Dopravní stavby a venkovní architektura s.r.o.</t>
  </si>
  <si>
    <t>CZ26392526</t>
  </si>
  <si>
    <t>True</t>
  </si>
  <si>
    <t>Zpracovatel:</t>
  </si>
  <si>
    <t>13891871</t>
  </si>
  <si>
    <t>DSVA - Ing. J. Ševčík, J. Turza, J. Heřmanová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</si>
  <si>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</si>
  <si>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</si>
  <si>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</si>
  <si>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</si>
  <si>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</si>
  <si>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</si>
  <si>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</si>
  <si>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</si>
  <si>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</si>
  <si>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</si>
  <si>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</si>
  <si>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</si>
  <si>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</si>
  <si>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</si>
  <si>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</si>
  <si>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</si>
  <si>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</si>
  <si>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</si>
  <si>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</si>
  <si>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</si>
  <si>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</si>
  <si>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</si>
  <si>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</si>
  <si>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</si>
  <si>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</si>
  <si>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</si>
  <si>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</si>
  <si>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</si>
  <si>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</si>
  <si>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</si>
  <si>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</si>
  <si>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</si>
  <si>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</si>
  <si>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</si>
  <si>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</si>
  <si>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</si>
  <si>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</si>
  <si>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</si>
  <si>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</si>
  <si>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</si>
  <si>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</si>
  <si>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</si>
  <si>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Přípravné a bourací práce</t>
  </si>
  <si>
    <t>STA</t>
  </si>
  <si>
    <t>1</t>
  </si>
  <si>
    <t>{1aa90339-fbc0-4915-b22b-7748da580016}</t>
  </si>
  <si>
    <t>2</t>
  </si>
  <si>
    <t>SO 101</t>
  </si>
  <si>
    <t>Stavební úprava ulice Kamenná</t>
  </si>
  <si>
    <t>{77d7456c-af9e-4448-b905-bc493814bfad}</t>
  </si>
  <si>
    <t>822 29 3</t>
  </si>
  <si>
    <t>SO 102</t>
  </si>
  <si>
    <t>Stavební úprava ulic Kollárova a Cechovní</t>
  </si>
  <si>
    <t>{97be1e53-2286-4ecc-b4f1-6cd09767c299}</t>
  </si>
  <si>
    <t>SO 103</t>
  </si>
  <si>
    <t>Rekonstrukce schodiště</t>
  </si>
  <si>
    <t>{209e1f0c-5250-48e9-b8f2-7fe9cf519792}</t>
  </si>
  <si>
    <t>SO 104</t>
  </si>
  <si>
    <t>Stavební úprava ulice Dominikánská</t>
  </si>
  <si>
    <t>{b6f2818f-bc5a-4b3a-bf56-d549e532effe}</t>
  </si>
  <si>
    <t>SO 105</t>
  </si>
  <si>
    <t>Křižovatka Kamenná x Křižovnická x Smetanova</t>
  </si>
  <si>
    <t>{5d184249-71d9-42a1-8461-627d01b38360}</t>
  </si>
  <si>
    <t>SO 301</t>
  </si>
  <si>
    <t>Dešťová kanalizace ulice Kamenná</t>
  </si>
  <si>
    <t>{494a1a47-6e20-4352-bcc0-aca0f029a35a}</t>
  </si>
  <si>
    <t>827 21 1</t>
  </si>
  <si>
    <t>SO 302</t>
  </si>
  <si>
    <t>Dešťová kanalizace ulic Kollárova a Cechovní</t>
  </si>
  <si>
    <t>{44559212-1d0e-45e2-b8c4-2871366f14b3}</t>
  </si>
  <si>
    <t>SO 303</t>
  </si>
  <si>
    <t>Dešťová kanalizace ulice Kostelní schody</t>
  </si>
  <si>
    <t>{c33c5b98-eaba-496e-9de9-ce847fe73dfd}</t>
  </si>
  <si>
    <t>SO 304</t>
  </si>
  <si>
    <t>Dešťová kanalizace ulice Dominikánská</t>
  </si>
  <si>
    <t>{c8920886-4d84-4767-a9aa-88f3cbef9b79}</t>
  </si>
  <si>
    <t>SO 305</t>
  </si>
  <si>
    <t>Dešťová kanalizace ulice Kamenná x Smetanova</t>
  </si>
  <si>
    <t>{70f91bae-227b-4a0f-89c1-d9992270e260}</t>
  </si>
  <si>
    <t>SO 431</t>
  </si>
  <si>
    <t>Veřejné osvětlení</t>
  </si>
  <si>
    <t>{6e3e1cb3-0ad6-4bb6-b656-e3d55836c40f}</t>
  </si>
  <si>
    <t>828 89 1</t>
  </si>
  <si>
    <t>SO 461</t>
  </si>
  <si>
    <t>Metropolitní síť</t>
  </si>
  <si>
    <t>{a0cd1a34-1506-45aa-a5f4-e533b297d7d0}</t>
  </si>
  <si>
    <t>828 82 1</t>
  </si>
  <si>
    <t>SO 501</t>
  </si>
  <si>
    <t>Přeložka teplovodu - technologie</t>
  </si>
  <si>
    <t>{0b6e8f42-e40b-4734-812b-f3d97ad3ac11}</t>
  </si>
  <si>
    <t>827 4</t>
  </si>
  <si>
    <t>VRN</t>
  </si>
  <si>
    <t>Vedlejší a ostatní rozpočtové náklady</t>
  </si>
  <si>
    <t>VON</t>
  </si>
  <si>
    <t>{fb5fe7f5-4c31-4b9a-8096-5935ffa5b92b}</t>
  </si>
  <si>
    <t>KRYCÍ LIST SOUPISU PRACÍ</t>
  </si>
  <si>
    <t>Objekt:</t>
  </si>
  <si>
    <t>SO 001 - Přípravné a bourací práce</t>
  </si>
  <si>
    <t>45100000-8</t>
  </si>
  <si>
    <t>42.11.10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</si>
  <si>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</si>
  <si>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</si>
  <si>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</si>
  <si>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</si>
  <si>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</si>
  <si>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1.0 - Příprava p.p.č. 387/2 jako mezideponie</t>
  </si>
  <si>
    <t xml:space="preserve">      1 - Zemní práce</t>
  </si>
  <si>
    <t xml:space="preserve">      997 - Přesun sutě</t>
  </si>
  <si>
    <t xml:space="preserve">    5 - Komunikace pozemní</t>
  </si>
  <si>
    <t xml:space="preserve">    SO 001.1 - Stavební úprava ulice Kamenná</t>
  </si>
  <si>
    <t xml:space="preserve">      1.1 - Zemní práce</t>
  </si>
  <si>
    <t xml:space="preserve">      8.1 - Trubní vedení</t>
  </si>
  <si>
    <t xml:space="preserve">      9.1 - Ostatní konstrukce a práce, bourání</t>
  </si>
  <si>
    <t xml:space="preserve">      997.1 - Přesun sutě</t>
  </si>
  <si>
    <t xml:space="preserve">    SO 001.2 - Stavební úprava ulic Kollárova a Cechovní</t>
  </si>
  <si>
    <t xml:space="preserve">      1.2 - Zemní práce</t>
  </si>
  <si>
    <t xml:space="preserve">      8.2 - Trubní vedení</t>
  </si>
  <si>
    <t xml:space="preserve">      9.2 - Ostatní konstrukce a práce, bourání</t>
  </si>
  <si>
    <t xml:space="preserve">      997.2 - Přesun sutě</t>
  </si>
  <si>
    <t xml:space="preserve">    SO 001.3 - Rekonstrukce schodiště</t>
  </si>
  <si>
    <t xml:space="preserve">      1.3 - Zemní práce</t>
  </si>
  <si>
    <t xml:space="preserve">      767.3 - Konstrukce zámečnické</t>
  </si>
  <si>
    <t xml:space="preserve">      8.3 - Trubní vedení</t>
  </si>
  <si>
    <t xml:space="preserve">      9.3 - Ostatní konstrukce a práce, bourání</t>
  </si>
  <si>
    <t xml:space="preserve">      997.3 - Přesun sutě</t>
  </si>
  <si>
    <t xml:space="preserve">      VRN1.3 - Průzkumné, geodetické a projektové práce</t>
  </si>
  <si>
    <t xml:space="preserve">    SO 001.4 - Stavební úprava ulice Dominikánská</t>
  </si>
  <si>
    <t xml:space="preserve">      1.4 - Zemní práce</t>
  </si>
  <si>
    <t xml:space="preserve">      8.4 - Trubní vedení</t>
  </si>
  <si>
    <t xml:space="preserve">      9.4 - Ostatní konstrukce a práce, bourání</t>
  </si>
  <si>
    <t xml:space="preserve">      997.4 - Přesun sutě</t>
  </si>
  <si>
    <t xml:space="preserve">    SO 001.5 - Křižovatka Kamenná x Křižovnická x Smetanova</t>
  </si>
  <si>
    <t xml:space="preserve">      1.5 - Zemní práce</t>
  </si>
  <si>
    <t xml:space="preserve">      8.5 - Trubní vedení</t>
  </si>
  <si>
    <t xml:space="preserve">      9.5 - Ostatní konstrukce a práce, bourání</t>
  </si>
  <si>
    <t xml:space="preserve">      997.5 -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</si>
  <si>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</si>
  <si>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</si>
  <si>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</si>
  <si>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</si>
  <si>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</si>
  <si>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</si>
  <si>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</si>
  <si>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</si>
  <si>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</si>
  <si>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</si>
  <si>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</si>
  <si>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</si>
  <si>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</si>
  <si>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</si>
  <si>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</si>
  <si>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</si>
  <si>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1.0</t>
  </si>
  <si>
    <t>Příprava p.p.č. 387/2 jako mezideponie</t>
  </si>
  <si>
    <t>Zemní práce</t>
  </si>
  <si>
    <t>K</t>
  </si>
  <si>
    <t>121151113</t>
  </si>
  <si>
    <t>Sejmutí ornice plochy do 500 m2 tl vrstvy do 200 mm strojně</t>
  </si>
  <si>
    <t>m2</t>
  </si>
  <si>
    <t>CS ÚRS 2024 02</t>
  </si>
  <si>
    <t>4</t>
  </si>
  <si>
    <t>3</t>
  </si>
  <si>
    <t>875542015</t>
  </si>
  <si>
    <t>PP</t>
  </si>
  <si>
    <t>Sejmutí ornice strojně při souvislé ploše přes 100 do 500 m2, tl. vrstvy do 200 mm</t>
  </si>
  <si>
    <t>Online PSC</t>
  </si>
  <si>
    <t>https://podminky.urs.cz/item/CS_URS_2024_02/121151113</t>
  </si>
  <si>
    <t>112151111</t>
  </si>
  <si>
    <t>Směrové kácení stromů s rozřezáním a odvětvením D kmene přes 100 do 200 mm</t>
  </si>
  <si>
    <t>kus</t>
  </si>
  <si>
    <t>-2119663237</t>
  </si>
  <si>
    <t>Pokácení stromu směrové v celku s odřezáním kmene a s odvětvením průměru kmene přes 100 do 200 mm</t>
  </si>
  <si>
    <t>https://podminky.urs.cz/item/CS_URS_2024_02/112151111</t>
  </si>
  <si>
    <t>P</t>
  </si>
  <si>
    <t>Poznámka k položce:_x000d_
dřevní hmota bude ponechána vlastníkovi pozemku, pařezy a štěpka bude odvezena na skládku</t>
  </si>
  <si>
    <t>112251101</t>
  </si>
  <si>
    <t>Odstranění pařezů průměru přes 100 do 300 mm</t>
  </si>
  <si>
    <t>712489602</t>
  </si>
  <si>
    <t>Odstranění pařezů strojně s jejich vykopáním nebo vytrháním průměru přes 100 do 300 mm</t>
  </si>
  <si>
    <t>https://podminky.urs.cz/item/CS_URS_2024_02/112251101</t>
  </si>
  <si>
    <t>112155115</t>
  </si>
  <si>
    <t>Štěpkování stromků a větví v zapojeném porostu průměru kmene do 300 mm s naložením</t>
  </si>
  <si>
    <t>-932723974</t>
  </si>
  <si>
    <t>Štěpkování s naložením na dopravní prostředek a odvozem do 20 km stromků a větví v zapojeném porostu, průměru kmene do 300 mm</t>
  </si>
  <si>
    <t>https://podminky.urs.cz/item/CS_URS_2024_02/112155115</t>
  </si>
  <si>
    <t>Poznámka k položce:_x000d_
štěpkovaní listnatého klestu větví</t>
  </si>
  <si>
    <t>VV</t>
  </si>
  <si>
    <t>30*5 'Přepočtené koeficientem množství</t>
  </si>
  <si>
    <t>5</t>
  </si>
  <si>
    <t>162201401</t>
  </si>
  <si>
    <t>Vodorovné přemístění větví stromů listnatých do 1 km D kmene přes 100 do 300 mm</t>
  </si>
  <si>
    <t>-709417566</t>
  </si>
  <si>
    <t>Vodorovné přemístění větví, kmenů nebo pařezů s naložením, složením a dopravou do 1000 m větví stromů listnatých, průměru kmene přes 100 do 300 mm</t>
  </si>
  <si>
    <t>https://podminky.urs.cz/item/CS_URS_2024_02/162201401</t>
  </si>
  <si>
    <t>30*3 'Přepočtené koeficientem množství</t>
  </si>
  <si>
    <t>6</t>
  </si>
  <si>
    <t>162201411</t>
  </si>
  <si>
    <t>Vodorovné přemístění kmenů stromů listnatých do 1 km D kmene přes 100 do 300 mm</t>
  </si>
  <si>
    <t>300969250</t>
  </si>
  <si>
    <t>Vodorovné přemístění větví, kmenů nebo pařezů s naložením, složením a dopravou do 1000 m kmenů stromů listnatých, průměru přes 100 do 300 mm</t>
  </si>
  <si>
    <t>https://podminky.urs.cz/item/CS_URS_2024_02/162201411</t>
  </si>
  <si>
    <t>7</t>
  </si>
  <si>
    <t>162201421</t>
  </si>
  <si>
    <t>Vodorovné přemístění pařezů do 1 km D přes 100 do 300 mm</t>
  </si>
  <si>
    <t>-311376991</t>
  </si>
  <si>
    <t>Vodorovné přemístění větví, kmenů nebo pařezů s naložením, složením a dopravou do 1000 m pařezů kmenů, průměru přes 100 do 300 mm</t>
  </si>
  <si>
    <t>https://podminky.urs.cz/item/CS_URS_2024_02/162201421</t>
  </si>
  <si>
    <t>8</t>
  </si>
  <si>
    <t>162301971</t>
  </si>
  <si>
    <t>Příplatek k vodorovnému přemístění pařezů D přes 100 do 300 mm ZKD 1 km</t>
  </si>
  <si>
    <t>7236468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</si>
  <si>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</si>
  <si>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https://podminky.urs.cz/item/CS_URS_2024_02/162301971</t>
  </si>
  <si>
    <t>30*4 'Přepočtené koeficientem množství</t>
  </si>
  <si>
    <t>9</t>
  </si>
  <si>
    <t>113107222</t>
  </si>
  <si>
    <t>Odstranění podkladu z kameniva drceného tl přes 100 do 200 mm strojně pl přes 200 m2</t>
  </si>
  <si>
    <t>-1138441441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</si>
  <si>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</si>
  <si>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https://podminky.urs.cz/item/CS_URS_2024_02/113107222</t>
  </si>
  <si>
    <t>10</t>
  </si>
  <si>
    <t>997221551</t>
  </si>
  <si>
    <t>Vodorovná doprava suti ze sypkých materiálů do 1 km</t>
  </si>
  <si>
    <t>t</t>
  </si>
  <si>
    <t>-1477334574</t>
  </si>
  <si>
    <t>Vodorovná doprava suti bez naložení, ale se složením a s hrubým urovnáním ze sypkých materiálů, na vzdálenost do 1 km</t>
  </si>
  <si>
    <t>https://podminky.urs.cz/item/CS_URS_2024_02/997221551</t>
  </si>
  <si>
    <t>400*0,29</t>
  </si>
  <si>
    <t>11</t>
  </si>
  <si>
    <t>997221559</t>
  </si>
  <si>
    <t>Příplatek ZKD 1 km u vodorovné dopravy suti ze sypkých materiálů</t>
  </si>
  <si>
    <t>116161134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</si>
  <si>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</si>
  <si>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</si>
  <si>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400*0,29*4</t>
  </si>
  <si>
    <t>171201231</t>
  </si>
  <si>
    <t>Poplatek za uložení zeminy a kamení na recyklační skládce (skládkovné) kód odpadu 17 05 04</t>
  </si>
  <si>
    <t>764571827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</si>
  <si>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</si>
  <si>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</si>
  <si>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13</t>
  </si>
  <si>
    <t>181951112</t>
  </si>
  <si>
    <t>Úprava pláně v hornině třídy těžitelnosti I skupiny 1 až 3 se zhutněním strojně</t>
  </si>
  <si>
    <t>-1292400436</t>
  </si>
  <si>
    <t>Úprava pláně vyrovnáním výškových rozdílů strojně v hornině třídy těžitelnosti I, skupiny 1 až 3 se zhutněním</t>
  </si>
  <si>
    <t>https://podminky.urs.cz/item/CS_URS_2024_02/181951112</t>
  </si>
  <si>
    <t>14</t>
  </si>
  <si>
    <t>181351103</t>
  </si>
  <si>
    <t>Rozprostření ornice tl vrstvy do 200 mm pl přes 100 do 500 m2 v rovině nebo ve svahu do 1:5 strojně</t>
  </si>
  <si>
    <t>-477776182</t>
  </si>
  <si>
    <t>Rozprostření a urovnání ornice v rovině nebo ve svahu sklonu do 1:5 strojně při souvislé ploše přes 100 do 500 m2, tl. vrstvy do 200 mm</t>
  </si>
  <si>
    <t>https://podminky.urs.cz/item/CS_URS_2024_02/181351103</t>
  </si>
  <si>
    <t>15</t>
  </si>
  <si>
    <t>181411131</t>
  </si>
  <si>
    <t>Založení parkového trávníku výsevem pl do 1000 m2 v rovině a ve svahu do 1:5</t>
  </si>
  <si>
    <t>-2140388998</t>
  </si>
  <si>
    <t>Založení trávníku na půdě předem připravené plochy do 1000 m2 výsevem včetně utažení parkového v rovině nebo na svahu do 1:5</t>
  </si>
  <si>
    <t>https://podminky.urs.cz/item/CS_URS_2024_02/181411131</t>
  </si>
  <si>
    <t>16</t>
  </si>
  <si>
    <t>M</t>
  </si>
  <si>
    <t>00572420</t>
  </si>
  <si>
    <t>osivo směs travní parková okrasná</t>
  </si>
  <si>
    <t>kg</t>
  </si>
  <si>
    <t>261441497</t>
  </si>
  <si>
    <t>400*0,02 'Přepočtené koeficientem množství</t>
  </si>
  <si>
    <t>17</t>
  </si>
  <si>
    <t>181911101</t>
  </si>
  <si>
    <t>Úprava pláně v hornině třídy těžitelnosti I skupiny 1 až 2 bez zhutnění ručně</t>
  </si>
  <si>
    <t>-2051049209</t>
  </si>
  <si>
    <t>Úprava pláně vyrovnáním výškových rozdílů ručně v hornině třídy těžitelnosti I skupiny 1 a 2 bez zhutnění</t>
  </si>
  <si>
    <t>https://podminky.urs.cz/item/CS_URS_2024_02/181911101</t>
  </si>
  <si>
    <t>18</t>
  </si>
  <si>
    <t>185804312</t>
  </si>
  <si>
    <t>Zalití rostlin vodou plocha přes 20 m2</t>
  </si>
  <si>
    <t>m3</t>
  </si>
  <si>
    <t>-237153725</t>
  </si>
  <si>
    <t>Zalití rostlin vodou plochy záhonů jednotlivě přes 20 m2</t>
  </si>
  <si>
    <t>https://podminky.urs.cz/item/CS_URS_2024_02/185804312</t>
  </si>
  <si>
    <t>400*0,015 'Přepočtené koeficientem množství</t>
  </si>
  <si>
    <t>997</t>
  </si>
  <si>
    <t>Přesun sutě</t>
  </si>
  <si>
    <t>19</t>
  </si>
  <si>
    <t>997221858.1</t>
  </si>
  <si>
    <t>Poplatek za uložení na recyklační skládce (skládkovné) odpadu z rostlinných pletiv kód odpadu 20 02 031</t>
  </si>
  <si>
    <t>398357147</t>
  </si>
  <si>
    <t>Poplatek za uložení stavebního odpadu na recyklační skládce (skládkovné) z rostlinných pletiv zatříděného do Katalogu odpadů pod kódem 02 01 03</t>
  </si>
  <si>
    <t>Poznámka k položce:_x000d_
biologicky rozložitelný odpad - pařezy</t>
  </si>
  <si>
    <t>20</t>
  </si>
  <si>
    <t>997221858.2</t>
  </si>
  <si>
    <t>220603732</t>
  </si>
  <si>
    <t>Poznámka k položce:_x000d_
biologicky rozložitelný odpad - štěpka</t>
  </si>
  <si>
    <t>Komunikace pozemní</t>
  </si>
  <si>
    <t>564561111</t>
  </si>
  <si>
    <t>Zřízení podsypu nebo podkladu ze sypaniny plochy přes 100 m2 tl 200 mm</t>
  </si>
  <si>
    <t>568747056</t>
  </si>
  <si>
    <t>Zřízení podsypu nebo podkladu ze sypaniny s rozprostřením, vlhčením, a zhutněním plochy přes 100 m2, po zhutnění tl. 200 mm</t>
  </si>
  <si>
    <t>https://podminky.urs.cz/item/CS_URS_2024_02/564561111</t>
  </si>
  <si>
    <t>Poznámka k položce:_x000d_
ŠDR-bude použit materiál vyzískaný ze stavby</t>
  </si>
  <si>
    <t>SO 001.1</t>
  </si>
  <si>
    <t>1.1</t>
  </si>
  <si>
    <t>22</t>
  </si>
  <si>
    <t>113106121</t>
  </si>
  <si>
    <t>Rozebrání dlažeb z betonových nebo kamenných dlaždic komunikací pro pěší ručně</t>
  </si>
  <si>
    <t>2000242327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</si>
  <si>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</si>
  <si>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https://podminky.urs.cz/item/CS_URS_2024_02/113106121</t>
  </si>
  <si>
    <t>Poznámka k položce:_x000d_
zpětné použití</t>
  </si>
  <si>
    <t>"Odstranění slepeckých úprav-hmatová dlažba - imitace kamene"15</t>
  </si>
  <si>
    <t>"Odstranění hladkého lemu-žulová deska hladká "10</t>
  </si>
  <si>
    <t>Součet</t>
  </si>
  <si>
    <t>23</t>
  </si>
  <si>
    <t>113106123</t>
  </si>
  <si>
    <t>Rozebrání dlažeb ze zámkových dlaždic komunikací pro pěší ručně</t>
  </si>
  <si>
    <t>192345428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</si>
  <si>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</si>
  <si>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</si>
  <si>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Poznámka k položce:_x000d_
3% odvoz skládka Chocovice, 26m2 použito zpět do stavby</t>
  </si>
  <si>
    <t>24</t>
  </si>
  <si>
    <t>113106151</t>
  </si>
  <si>
    <t>Rozebrání dlažeb vozovek z velkých kostek s ložem z kameniva ručně</t>
  </si>
  <si>
    <t>1874034386</t>
  </si>
  <si>
    <t>Rozebrání dlažeb vozovek a ploch s přemístěním hmot na skládku na vzdálenost do 3 m nebo s naložením na dopravní prostředek, s jakoukoliv výplní spár ručně z velkých kostek s ložem z kameniva</t>
  </si>
  <si>
    <t>https://podminky.urs.cz/item/CS_URS_2024_02/113106151</t>
  </si>
  <si>
    <t>Poznámka k položce:_x000d_
odvoz na mezidepo pro zpětné použití</t>
  </si>
  <si>
    <t>25</t>
  </si>
  <si>
    <t>113106161</t>
  </si>
  <si>
    <t>Rozebrání dlažeb vozovek z drobných kostek s ložem z kameniva ručně</t>
  </si>
  <si>
    <t>-827654461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</si>
  <si>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</si>
  <si>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https://podminky.urs.cz/item/CS_URS_2024_02/113106161</t>
  </si>
  <si>
    <t>"Odstranění kamenné dlažby chodníků včetně štěrkového lože 30mm-kostka mozaika"132</t>
  </si>
  <si>
    <t>"Odstranění kamenné dlažby vozovky včetně štěrkového lože 50mm-kostka malá"366</t>
  </si>
  <si>
    <t>26</t>
  </si>
  <si>
    <t>-1982839000</t>
  </si>
  <si>
    <t>Poznámka k položce:_x000d_
předpoklad 50% strojně, 50% ručně prováděných prací_x000d_
zpětné použití do sanace chodníků</t>
  </si>
  <si>
    <t>"Odstranění kčních (kamenitých) vrstev chodníků"713+132+15+10</t>
  </si>
  <si>
    <t>870*0,5 'Přepočtené koeficientem množství</t>
  </si>
  <si>
    <t>27</t>
  </si>
  <si>
    <t>113107122</t>
  </si>
  <si>
    <t>Odstranění podkladu z kameniva drceného tl přes 100 do 200 mm ručně</t>
  </si>
  <si>
    <t>-1898041246</t>
  </si>
  <si>
    <t>Odstranění podkladů nebo krytů ručně s přemístěním hmot na skládku na vzdálenost do 3 m nebo s naložením na dopravní prostředek z kameniva hrubého drceného, o tl. vrstvy přes 100 do 200 mm</t>
  </si>
  <si>
    <t>https://podminky.urs.cz/item/CS_URS_2024_02/113107122</t>
  </si>
  <si>
    <t>28</t>
  </si>
  <si>
    <t>113107225</t>
  </si>
  <si>
    <t>Odstranění podkladu z kameniva drceného tl přes 400 do 500 mm strojně pl přes 200 m2</t>
  </si>
  <si>
    <t>-340006358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</si>
  <si>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</si>
  <si>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https://podminky.urs.cz/item/CS_URS_2024_02/113107225</t>
  </si>
  <si>
    <t>Poznámka k položce:_x000d_
předpoklad 75% strojně, 25% ručně prováděných prací_x000d_
zpětné použití do sanace chodníků</t>
  </si>
  <si>
    <t>"Odstranění kčních (kamenitých) vrstev vozovky "1095+366</t>
  </si>
  <si>
    <t>"Odstranění kčních (kamenitých) vrstev pod obrubami"397*0,3</t>
  </si>
  <si>
    <t>1580,1*0,75 'Přepočtené koeficientem množství</t>
  </si>
  <si>
    <t>29</t>
  </si>
  <si>
    <t>113107125</t>
  </si>
  <si>
    <t>Odstranění podkladu z kameniva drceného tl přes 400 do 500 mm ručně</t>
  </si>
  <si>
    <t>1151527481</t>
  </si>
  <si>
    <t>Odstranění podkladů nebo krytů ručně s přemístěním hmot na skládku na vzdálenost do 3 m nebo s naložením na dopravní prostředek z kameniva hrubého drceného, o tl. vrstvy přes 400 do 500 mm</t>
  </si>
  <si>
    <t>https://podminky.urs.cz/item/CS_URS_2024_02/113107125</t>
  </si>
  <si>
    <t>1580,1*0,25 'Přepočtené koeficientem množství</t>
  </si>
  <si>
    <t>30</t>
  </si>
  <si>
    <t>113201112</t>
  </si>
  <si>
    <t>Vytrhání obrub silničních ležatých</t>
  </si>
  <si>
    <t>m</t>
  </si>
  <si>
    <t>305221882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</si>
  <si>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</si>
  <si>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</si>
  <si>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Poznámka k položce:_x000d_
předpoklad 1/3 odvozu do skladu investora =132m</t>
  </si>
  <si>
    <t>"Odstranění stáv. kamenné obruby OP2 včetně beton. lože"397</t>
  </si>
  <si>
    <t>31</t>
  </si>
  <si>
    <t>113203111</t>
  </si>
  <si>
    <t>Vytrhání obrub z dlažebních kostek</t>
  </si>
  <si>
    <t>742693390</t>
  </si>
  <si>
    <t>Vytrhání obrub s vybouráním lože, s přemístěním hmot na skládku na vzdálenost do 3 m nebo s naložením na dopravní prostředek z dlažebních kostek</t>
  </si>
  <si>
    <t>https://podminky.urs.cz/item/CS_URS_2024_02/113203111</t>
  </si>
  <si>
    <t>"Odstranění stáv. kamenné obruby z velké kostky včetně beton. lože"24</t>
  </si>
  <si>
    <t>32</t>
  </si>
  <si>
    <t>122251106</t>
  </si>
  <si>
    <t>Odkopávky a prokopávky nezapažené v hornině třídy těžitelnosti I skupiny 3 objem do 5000 m3 strojně</t>
  </si>
  <si>
    <t>519454469</t>
  </si>
  <si>
    <t>Odkopávky a prokopávky nezapažené strojně v hornině třídy těžitelnosti I skupiny 3 přes 1 000 do 5 000 m3</t>
  </si>
  <si>
    <t>https://podminky.urs.cz/item/CS_URS_2024_02/122251106</t>
  </si>
  <si>
    <t>Poznámka k položce:_x000d_
včetně naložení da dopravní prostředek</t>
  </si>
  <si>
    <t>"Výkopové práce pro sanaci chodníku a sjezdů"(857+33+7+114)*0,3</t>
  </si>
  <si>
    <t>"Výkopové práce pro sanaci vozovky a stání"(871+201+61)*0,4</t>
  </si>
  <si>
    <t>"Výkopové práce ostatní"200</t>
  </si>
  <si>
    <t>33</t>
  </si>
  <si>
    <t>162651112</t>
  </si>
  <si>
    <t>Vodorovné přemístění přes 4 000 do 5000 m výkopku/sypaniny z horniny třídy těžitelnosti I skupiny 1 až 3</t>
  </si>
  <si>
    <t>-1006841162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</si>
  <si>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</si>
  <si>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https://podminky.urs.cz/item/CS_URS_2024_02/162651112</t>
  </si>
  <si>
    <t>Poznámka k položce:_x000d_
Množství přepočteno koeficientem nakypření</t>
  </si>
  <si>
    <t>956,5*1,3 'Přepočtené koeficientem množství</t>
  </si>
  <si>
    <t>34</t>
  </si>
  <si>
    <t>403680654</t>
  </si>
  <si>
    <t>"skládka Chocovice 5km"</t>
  </si>
  <si>
    <t>"Výkopové práce pro sanaci chodníku a sjezdů"(857+33+7+114)*0,3*1,8</t>
  </si>
  <si>
    <t>"Výkopové práce pro sanaci vozovky a stání"(871+201+61)*0,4*1,8</t>
  </si>
  <si>
    <t>"Ostatní"200*1,8</t>
  </si>
  <si>
    <t>1721,7*1,8 'Přepočtené koeficientem množství</t>
  </si>
  <si>
    <t>35</t>
  </si>
  <si>
    <t>1841129493</t>
  </si>
  <si>
    <t>"chodníky+vozovky+plocha obrub"27+871+201+857+135+33+7+114+61+122,4</t>
  </si>
  <si>
    <t>8.1</t>
  </si>
  <si>
    <t>Trubní vedení</t>
  </si>
  <si>
    <t>36</t>
  </si>
  <si>
    <t>890411811</t>
  </si>
  <si>
    <t>Bourání šachet z prefabrikovaných skruží ručně obestavěného prostoru do 1,5 m3</t>
  </si>
  <si>
    <t>951278979</t>
  </si>
  <si>
    <t>Bourání šachet a jímek ručně velikosti obestavěného prostoru do 1,5 m3 z prefabrikovaných skruží</t>
  </si>
  <si>
    <t>https://podminky.urs.cz/item/CS_URS_2024_02/890411811</t>
  </si>
  <si>
    <t>"bourání UV"0,275*0,275*3,14*1,15*4</t>
  </si>
  <si>
    <t>9.1</t>
  </si>
  <si>
    <t>Ostatní konstrukce a práce, bourání</t>
  </si>
  <si>
    <t>37</t>
  </si>
  <si>
    <t>919726227</t>
  </si>
  <si>
    <t>Geotextilie pro vyztužení, separaci a filtraci tkaná z polyesteru podélná/příčná pevnost 300/50 kN/m</t>
  </si>
  <si>
    <t>-1598926488</t>
  </si>
  <si>
    <t>Geotextilie tkaná pro vyztužení, separaci nebo filtraci z polyesteru, podélná/příčná pevnost v tahu 300/50 kN/m</t>
  </si>
  <si>
    <t>https://podminky.urs.cz/item/CS_URS_2024_02/919726227</t>
  </si>
  <si>
    <t>Poznámka k položce:_x000d_
položka včetně nákupu,dopravy,pokládky,všech prací základních i pomocných a materialu základního a přisruženého</t>
  </si>
  <si>
    <t>2428,4*1,15"včetně přesahů</t>
  </si>
  <si>
    <t>38</t>
  </si>
  <si>
    <t>979024443</t>
  </si>
  <si>
    <t>Očištění vybouraných obrubníků a krajníků silničních</t>
  </si>
  <si>
    <t>1975700045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</si>
  <si>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</si>
  <si>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https://podminky.urs.cz/item/CS_URS_2024_02/979024443</t>
  </si>
  <si>
    <t>39</t>
  </si>
  <si>
    <t>979054441</t>
  </si>
  <si>
    <t>Očištění vybouraných z desek nebo dlaždic s původním spárováním z kameniva těženého</t>
  </si>
  <si>
    <t>782594147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</si>
  <si>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</si>
  <si>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https://podminky.urs.cz/item/CS_URS_2024_02/979054441</t>
  </si>
  <si>
    <t>40</t>
  </si>
  <si>
    <t>979054451</t>
  </si>
  <si>
    <t>Očištění vybouraných zámkových dlaždic s původním spárováním z kameniva těženého</t>
  </si>
  <si>
    <t>345115120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</si>
  <si>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</si>
  <si>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</si>
  <si>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41</t>
  </si>
  <si>
    <t>979071111</t>
  </si>
  <si>
    <t>Očištění dlažebních kostek velkých s původním spárováním kamenivem těženým</t>
  </si>
  <si>
    <t>-1669465719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</si>
  <si>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kamenivem těženým</t>
  </si>
  <si>
    <t>https://podminky.urs.cz/item/CS_URS_2024_02/979071111</t>
  </si>
  <si>
    <t>Poznámka k položce:_x000d_
Včetně uložení na palety</t>
  </si>
  <si>
    <t>"Odstranění kamenné dlažby vozovky včetně štěrkového lože 50mm"1095</t>
  </si>
  <si>
    <t>"Odstranění stáv. kamenné obruby z velké kostky včetně beton. lože"24*0,17</t>
  </si>
  <si>
    <t>979071121</t>
  </si>
  <si>
    <t>Očištění dlažebních kostek drobných s původním spárováním kamenivem těženým</t>
  </si>
  <si>
    <t>-1578872394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</si>
  <si>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</si>
  <si>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https://podminky.urs.cz/item/CS_URS_2024_02/979071121</t>
  </si>
  <si>
    <t>Poznámka k položce:_x000d_
Včetně třídění dle barevnosti</t>
  </si>
  <si>
    <t>43</t>
  </si>
  <si>
    <t>979071131</t>
  </si>
  <si>
    <t>Očištění dlažebních kostek mozaikových kamenivem těženým nebo MV</t>
  </si>
  <si>
    <t>216299857</t>
  </si>
  <si>
    <t>Očištění vybouraných dlažebních kostek od spojovacího materiálu, s uložením očištěných kostek na skládku, s odklizením odpadových hmot na hromady a s odklizením vybouraných kostek na vzdálenost do 3 m mozaikových, s původním vyplněním spár kamenivem těženým nebo cementovou maltou</t>
  </si>
  <si>
    <t>https://podminky.urs.cz/item/CS_URS_2024_02/979071131</t>
  </si>
  <si>
    <t>997.1</t>
  </si>
  <si>
    <t>44</t>
  </si>
  <si>
    <t>1692269074</t>
  </si>
  <si>
    <t xml:space="preserve">Poznámka k položce:_x000d_
odvoz na mezideponii (p.p.č.59 vzdálenost do 300m, p.p.č.387/2 vzdálenost do 500m)_x000d_
</t>
  </si>
  <si>
    <t>"Odstranění kčních (kamenitých) vrstev chodníků"(713+132+15+10)*0,29</t>
  </si>
  <si>
    <t>"Odstranění kčních (kamenitých) vrstev vozovky "(1095+366)*0,75</t>
  </si>
  <si>
    <t>"Odstranění kčních (kamenitých) vrstev pod obrubami"397*0,3*0,75</t>
  </si>
  <si>
    <t>45</t>
  </si>
  <si>
    <t>-827746897</t>
  </si>
  <si>
    <t>-27*0,41*1,85"použito v SO101</t>
  </si>
  <si>
    <t>-761*0,3*1,85"použito v SO101</t>
  </si>
  <si>
    <t>-135*0,15*1,85"použito v SO101</t>
  </si>
  <si>
    <t>-114*0,3*1,85"použito v SO101</t>
  </si>
  <si>
    <t>-1,86"použito v SO103 (chybějící vyzískaný materiál)</t>
  </si>
  <si>
    <t>891,947*4 'Přepočtené koeficientem množství</t>
  </si>
  <si>
    <t>46</t>
  </si>
  <si>
    <t>997221571</t>
  </si>
  <si>
    <t>Vodorovná doprava vybouraných hmot do 1 km</t>
  </si>
  <si>
    <t>1312030555</t>
  </si>
  <si>
    <t>Vodorovná doprava vybouraných hmot bez naložení, ale se složením a s hrubým urovnáním na vzdálenost do 1 km</t>
  </si>
  <si>
    <t>https://podminky.urs.cz/item/CS_URS_2024_02/997221571</t>
  </si>
  <si>
    <t>Poznámka k položce:_x000d_
odvoz na mezideponii (p.p.č.59 vzdálenost do 300m, p.p.č.387/2 vzdálenost do 500m)</t>
  </si>
  <si>
    <t>"Odstranění slepeckých úprav-hmatová dlažba - imitace kamene"15*0,255</t>
  </si>
  <si>
    <t>"Odstranění hladkého lemu-žulová deska hladká "10*0,255</t>
  </si>
  <si>
    <t>"Odstranění betonové dlažby chodníků včetně štěrkového lože 30mm"713*0,26</t>
  </si>
  <si>
    <t>"Odstranění kamenné dlažby vozovky včetně štěrkového lože 50mm"1095*0,417</t>
  </si>
  <si>
    <t>"Odstranění kamenné dlažby chodníků včetně štěrkového lože 30mm-kostka mozaika"132*0,32</t>
  </si>
  <si>
    <t>"Odstranění kamenné dlažby vozovky včetně štěrkového lože 50mm-kostka malá"366*0,32</t>
  </si>
  <si>
    <t>"Odstranění stáv. kamenné obruby OP2 včetně beton. lože"397*0,29</t>
  </si>
  <si>
    <t>"Odstranění stáv. kamenné obruby z velké kostky včetně beton. lože"24*0,115</t>
  </si>
  <si>
    <t>"bourání UV"0,275*0,275*3,14*1,15*4*1,92</t>
  </si>
  <si>
    <t>47</t>
  </si>
  <si>
    <t>997221611</t>
  </si>
  <si>
    <t>Nakládání suti na dopravní prostředky pro vodorovnou dopravu</t>
  </si>
  <si>
    <t>1227055638</t>
  </si>
  <si>
    <t>Nakládání na dopravní prostředky pro vodorovnou dopravu suti</t>
  </si>
  <si>
    <t>https://podminky.urs.cz/item/CS_URS_2024_02/997221611</t>
  </si>
  <si>
    <t>48</t>
  </si>
  <si>
    <t>997221579</t>
  </si>
  <si>
    <t>Příplatek ZKD 1 km u vodorovné dopravy vybouraných hmot</t>
  </si>
  <si>
    <t>-329517547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</si>
  <si>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</si>
  <si>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</si>
  <si>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"odečítané množství 26m2 z celkového množství 713m2 bude použito zpět do stavby"</t>
  </si>
  <si>
    <t>"Odstranění betonové dlažby chodníků včetně štěrkového lože 30mm-3% skládka Chocovice 5km"(713-26)*0,03*0,26*4</t>
  </si>
  <si>
    <t>"Odstranění betonové dlažby chodníků včetně štěrkového lože 30mm-97% sklad investora 3,1km"(713-26)*0,97*0,26*2,1</t>
  </si>
  <si>
    <t>"Odstranění beton. lože stáv. kamenné obruby OP2 odvoz skládka Chocovice 5km"397*0,14*4</t>
  </si>
  <si>
    <t>"Odstranění stáv. kamenné obruby OP2 včetně beton. lože-1/3 sklad investora 3,1km"132*0,29*2,1</t>
  </si>
  <si>
    <t>"bourání UV-skládka Chocovice 5km"0,275*0,275*3,14*1,15*4*1,92*4</t>
  </si>
  <si>
    <t>49</t>
  </si>
  <si>
    <t>997221612</t>
  </si>
  <si>
    <t>Nakládání vybouraných hmot na dopravní prostředky pro vodorovnou dopravu</t>
  </si>
  <si>
    <t>-1041797278</t>
  </si>
  <si>
    <t>Nakládání na dopravní prostředky pro vodorovnou dopravu vybouraných hmot</t>
  </si>
  <si>
    <t>https://podminky.urs.cz/item/CS_URS_2024_02/997221612</t>
  </si>
  <si>
    <t>50</t>
  </si>
  <si>
    <t>997221873</t>
  </si>
  <si>
    <t>Poplatek za uložení na recyklační skládce (skládkovné) stavebního odpadu zeminy a kamení zatříděného do Katalogu odpadů pod kódem 17 05 04</t>
  </si>
  <si>
    <t>-914668250</t>
  </si>
  <si>
    <t>https://podminky.urs.cz/item/CS_URS_2024_02/997221873</t>
  </si>
  <si>
    <t>-1,54*1,85"použito v SO103 (chybějící vyzískaný materiál)</t>
  </si>
  <si>
    <t>51</t>
  </si>
  <si>
    <t>997221861.5</t>
  </si>
  <si>
    <t>Poplatek za uložení na recyklační skládce (skládkovné) stavebního odpadu z prostého betonu pod kódem 17 01 01</t>
  </si>
  <si>
    <t>1834900519</t>
  </si>
  <si>
    <t>Poplatek za uložení stavebního odpadu na recyklační skládce (skládkovné) z prostého betonu zatříděného do Katalogu odpadů pod kódem 17 01 01</t>
  </si>
  <si>
    <t>https://podminky.urs.cz/item/CS_URS_2024_02/997221861.5</t>
  </si>
  <si>
    <t>Poznámka k položce:_x000d_
3% odvoz skládka Chocovice</t>
  </si>
  <si>
    <t>"Odstranění betonové dlažby chodníků včetně štěrkového lože 30mm"713*0,03*0,26</t>
  </si>
  <si>
    <t>"betonové lože obrub"397*0,14</t>
  </si>
  <si>
    <t>SO 001.2</t>
  </si>
  <si>
    <t>1.2</t>
  </si>
  <si>
    <t>52</t>
  </si>
  <si>
    <t>-1136840351</t>
  </si>
  <si>
    <t>53</t>
  </si>
  <si>
    <t>-1121296339</t>
  </si>
  <si>
    <t>"Odstranění kamenné dlažby chodníků včetně štěrkového lože 30mm-kostka malá"47</t>
  </si>
  <si>
    <t>"Odstranění kamenné dlažby vozovky včetně štěrkového lože 50mm-kostka malá Kollárova ul."125</t>
  </si>
  <si>
    <t>"Odstranění kamenné dlažby vozovky včetně štěrkového lože 50mm-kostka malá Cechovní ul."349</t>
  </si>
  <si>
    <t>54</t>
  </si>
  <si>
    <t>1086443120</t>
  </si>
  <si>
    <t>208+47"Odstranění kčních (kamenitých) vrstev chodníku tl. 150mm</t>
  </si>
  <si>
    <t>55</t>
  </si>
  <si>
    <t>1209538532</t>
  </si>
  <si>
    <t>125+349"Odstranění kčních (kamenitých) vrstev vozovky tl. 410mm</t>
  </si>
  <si>
    <t>56</t>
  </si>
  <si>
    <t>281267328</t>
  </si>
  <si>
    <t>Poznámka k položce:_x000d_
předpoklad 1/3 odvozu do skladu investora =47m</t>
  </si>
  <si>
    <t>"Odstranění stáv. kamenné obruby OP2 včetně beton. lože"140</t>
  </si>
  <si>
    <t>57</t>
  </si>
  <si>
    <t>122211101</t>
  </si>
  <si>
    <t>Odkopávky a prokopávky v hornině třídy těžitelnosti I, skupiny 3 ručně</t>
  </si>
  <si>
    <t>-764371069</t>
  </si>
  <si>
    <t>Odkopávky a prokopávky ručně zapažené i nezapažené v hornině třídy těžitelnosti I skupiny 3</t>
  </si>
  <si>
    <t>https://podminky.urs.cz/item/CS_URS_2024_02/122211101</t>
  </si>
  <si>
    <t xml:space="preserve">Poznámka k položce:_x000d_
včetně naložení da dopravní prostředek_x000d_
</t>
  </si>
  <si>
    <t>"Výkopové práce pro sanaci chodníku"318*0,3</t>
  </si>
  <si>
    <t>"Výkopové práce pro sanaci vozovky"(274+5+4,5)*0,4</t>
  </si>
  <si>
    <t>"Výkopové práce ostatní"20</t>
  </si>
  <si>
    <t>58</t>
  </si>
  <si>
    <t>1244535249</t>
  </si>
  <si>
    <t>228,8*1,3 'Přepočtené koeficientem množství</t>
  </si>
  <si>
    <t>59</t>
  </si>
  <si>
    <t>-2045304992</t>
  </si>
  <si>
    <t>228,8*1,8 'Přepočtené koeficientem množství</t>
  </si>
  <si>
    <t>60</t>
  </si>
  <si>
    <t>-385561413</t>
  </si>
  <si>
    <t>318+125+9,5+274+42,6"chodníky+vozovky+plocha obrub</t>
  </si>
  <si>
    <t>8.2</t>
  </si>
  <si>
    <t>61</t>
  </si>
  <si>
    <t>345027316</t>
  </si>
  <si>
    <t>"bourání UV"0,275*0,275*3,14*1,15</t>
  </si>
  <si>
    <t>9.2</t>
  </si>
  <si>
    <t>62</t>
  </si>
  <si>
    <t>-690712516</t>
  </si>
  <si>
    <t>63</t>
  </si>
  <si>
    <t>1119541698</t>
  </si>
  <si>
    <t>64</t>
  </si>
  <si>
    <t>825427068</t>
  </si>
  <si>
    <t>65</t>
  </si>
  <si>
    <t>432781550</t>
  </si>
  <si>
    <t>997.2</t>
  </si>
  <si>
    <t>66</t>
  </si>
  <si>
    <t>425986300</t>
  </si>
  <si>
    <t>(208+47)*0,29"Odstranění kčních (kamenitých) vrstev chodníku tl. 150mm</t>
  </si>
  <si>
    <t>(125+349)*0,75"Odstranění kčních (kamenitých) vrstev vozovky tl. 410mm</t>
  </si>
  <si>
    <t>67</t>
  </si>
  <si>
    <t>-793742842</t>
  </si>
  <si>
    <t>-280*0,3*1,85"použito v SO102</t>
  </si>
  <si>
    <t>-125*0,41*1,85"použito v SO102</t>
  </si>
  <si>
    <t>179,237*4 'Přepočtené koeficientem množství</t>
  </si>
  <si>
    <t>68</t>
  </si>
  <si>
    <t>-1228504414</t>
  </si>
  <si>
    <t>Poznámka k položce:_x000d_
odvoz na mezideponii (p.p.č.59 vzdálenost do 300m, p.p.č.387/2 vzdálenost do 500m))</t>
  </si>
  <si>
    <t>"Odstranění betonové dlažby chodníků včetně štěrkového lože 30mm"208*0,26</t>
  </si>
  <si>
    <t>"Odstranění kamenné dlažby chodníků včetně štěrkového lože 30mm-kostka malá"470,32</t>
  </si>
  <si>
    <t>"Odstranění kamenné dlažby vozovky včetně štěrkového lože 50mm-kostka malá"125*0,32</t>
  </si>
  <si>
    <t>"Odstranění kamenné dlažby vozovky včetně štěrkového lože 50mm-kostka malá Cechovní ul."349*0,32</t>
  </si>
  <si>
    <t>"Odstranění stáv. kamenné obruby OP2 včetně beton. lože"140*0,29</t>
  </si>
  <si>
    <t>"bourání UV"0,275*0,275*3,14*1,15*1,92</t>
  </si>
  <si>
    <t>69</t>
  </si>
  <si>
    <t>1959932670</t>
  </si>
  <si>
    <t>"Odstranění betonové dlažby chodníků včetně štěrkového lože 30mm-sklad investora 3,1km"208*0,26*2,1</t>
  </si>
  <si>
    <t>"Odstranění beton. lože stáv. kamenné obruby OP2 odvoz skládka Chocovice 5km"140*0,14*4</t>
  </si>
  <si>
    <t>"Odstranění stáv. kamenné obruby OP2 včetně beton. lože-1/3 sklad investora 3,1km"47*0,29*2,1</t>
  </si>
  <si>
    <t>"bourání UV-skládka Chocovice 5km"0,275*0,275*3,14*1,15*1,92*4</t>
  </si>
  <si>
    <t>70</t>
  </si>
  <si>
    <t>-129078115</t>
  </si>
  <si>
    <t>71</t>
  </si>
  <si>
    <t>593428551</t>
  </si>
  <si>
    <t>72</t>
  </si>
  <si>
    <t>-1167994804</t>
  </si>
  <si>
    <t>73</t>
  </si>
  <si>
    <t>997221861</t>
  </si>
  <si>
    <t>78433143</t>
  </si>
  <si>
    <t>https://podminky.urs.cz/item/CS_URS_2024_02/997221861</t>
  </si>
  <si>
    <t>"betonové lože obrub"140*0,14</t>
  </si>
  <si>
    <t>SO 001.3</t>
  </si>
  <si>
    <t>1.3</t>
  </si>
  <si>
    <t>74</t>
  </si>
  <si>
    <t>1508480221</t>
  </si>
  <si>
    <t>Poznámka k položce:_x000d_
3% odvoz skládka Chocovice, 6m2 použito zpět do stavby</t>
  </si>
  <si>
    <t>75</t>
  </si>
  <si>
    <t>-765543080</t>
  </si>
  <si>
    <t>90"Odstranění kčních (kamenitých) vrstev chodníku tl. 150mm</t>
  </si>
  <si>
    <t>76</t>
  </si>
  <si>
    <t>-743841194</t>
  </si>
  <si>
    <t>77</t>
  </si>
  <si>
    <t>-918745677</t>
  </si>
  <si>
    <t>"Odstranění kčních (kamenitých) vrstev vozovky tl. 410mm"16</t>
  </si>
  <si>
    <t>78</t>
  </si>
  <si>
    <t>113107137</t>
  </si>
  <si>
    <t>Odstranění podkladu z betonu vyztuženého sítěmi tl přes 150 do 300 mm ručně</t>
  </si>
  <si>
    <t>-837948959</t>
  </si>
  <si>
    <t>Odstranění podkladů nebo krytů ručně s přemístěním hmot na skládku na vzdálenost do 3 m nebo s naložením na dopravní prostředek z betonu vyztuženého sítěmi, o tl. vrstvy přes 150 do 300 mm</t>
  </si>
  <si>
    <t>https://podminky.urs.cz/item/CS_URS_2024_02/113107137</t>
  </si>
  <si>
    <t>"Odstranění betonového lože s kari sítěmi pod stupni schodiště tl.200mm"19</t>
  </si>
  <si>
    <t>79</t>
  </si>
  <si>
    <t>-1863544720</t>
  </si>
  <si>
    <t>"Odstranění stáv. kamenné obruby OP2 včetně beton. lože, Kostelní náměstí"4</t>
  </si>
  <si>
    <t>80</t>
  </si>
  <si>
    <t>1825660245</t>
  </si>
  <si>
    <t>"Výkopové práce pro sanaci chodníku"90*0,3</t>
  </si>
  <si>
    <t>"Výkopové práce pro schodiště"19*0,1</t>
  </si>
  <si>
    <t>"výkopové práce ostatní"5</t>
  </si>
  <si>
    <t>81</t>
  </si>
  <si>
    <t>981270743</t>
  </si>
  <si>
    <t>"Výkopové práce ostatní"5</t>
  </si>
  <si>
    <t>33,9*1,3 'Přepočtené koeficientem množství</t>
  </si>
  <si>
    <t>82</t>
  </si>
  <si>
    <t>-332347110</t>
  </si>
  <si>
    <t>33,9*1,8 'Přepočtené koeficientem množství</t>
  </si>
  <si>
    <t>83</t>
  </si>
  <si>
    <t>-1616236645</t>
  </si>
  <si>
    <t>90+16+19</t>
  </si>
  <si>
    <t>767.3</t>
  </si>
  <si>
    <t>Konstrukce zámečnické</t>
  </si>
  <si>
    <t>84</t>
  </si>
  <si>
    <t>767161851</t>
  </si>
  <si>
    <t>Demontáž madel schodišťových do suti</t>
  </si>
  <si>
    <t>-2078052924</t>
  </si>
  <si>
    <t>Demontáž zábradlí do suti madel schodišťových</t>
  </si>
  <si>
    <t>https://podminky.urs.cz/item/CS_URS_2024_02/767161851</t>
  </si>
  <si>
    <t>8.3</t>
  </si>
  <si>
    <t>85</t>
  </si>
  <si>
    <t>-673574963</t>
  </si>
  <si>
    <t>9.3</t>
  </si>
  <si>
    <t>86</t>
  </si>
  <si>
    <t>-1629451845</t>
  </si>
  <si>
    <t>87</t>
  </si>
  <si>
    <t>963022819</t>
  </si>
  <si>
    <t>Bourání kamenných schodišťových stupňů zhotovených na místě</t>
  </si>
  <si>
    <t>-358256200</t>
  </si>
  <si>
    <t>Bourání kamenných schodišťových stupňů oblých, rovných nebo kosých zhotovených na místě</t>
  </si>
  <si>
    <t>https://podminky.urs.cz/item/CS_URS_2024_02/963022819</t>
  </si>
  <si>
    <t>88</t>
  </si>
  <si>
    <t>-2054339712</t>
  </si>
  <si>
    <t>89</t>
  </si>
  <si>
    <t>979054442</t>
  </si>
  <si>
    <t>Očištění vybouraných z desek nebo dlaždic s původním spárováním z MC</t>
  </si>
  <si>
    <t>-1134478586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</si>
  <si>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</si>
  <si>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https://podminky.urs.cz/item/CS_URS_2024_02/979054442</t>
  </si>
  <si>
    <t>"Schodišťové stupně"58,5*(0,33+0,15)</t>
  </si>
  <si>
    <t>90</t>
  </si>
  <si>
    <t>-1629791480</t>
  </si>
  <si>
    <t>91</t>
  </si>
  <si>
    <t>1234777032</t>
  </si>
  <si>
    <t>997.3</t>
  </si>
  <si>
    <t>92</t>
  </si>
  <si>
    <t>238127940</t>
  </si>
  <si>
    <t>90*0,29"Odstranění kčních (kamenitých) vrstev chodníku tl. 150mm</t>
  </si>
  <si>
    <t>16*0,75"Odstranění kčních (kamenitých) vrstev vozovky tl. 410mm</t>
  </si>
  <si>
    <t>93</t>
  </si>
  <si>
    <t>372371772</t>
  </si>
  <si>
    <t>-72*0,3*1,85"použito v SO103</t>
  </si>
  <si>
    <t>1,86"chybějící materiál použit z SO001.1</t>
  </si>
  <si>
    <t>0*4 'Přepočtené koeficientem množství</t>
  </si>
  <si>
    <t>94</t>
  </si>
  <si>
    <t>997221561</t>
  </si>
  <si>
    <t>Vodorovná doprava suti z kusových materiálů do 1 km</t>
  </si>
  <si>
    <t>-1726913133</t>
  </si>
  <si>
    <t>Vodorovná doprava suti bez naložení, ale se složením a s hrubým urovnáním z kusových materiálů, na vzdálenost do 1 km</t>
  </si>
  <si>
    <t>https://podminky.urs.cz/item/CS_URS_2024_02/997221561</t>
  </si>
  <si>
    <t>"Odstranění betonového lože s kari sítěmi pod stupni schodiště tl.200mm"19*0,63</t>
  </si>
  <si>
    <t>95</t>
  </si>
  <si>
    <t>997221569</t>
  </si>
  <si>
    <t>Příplatek ZKD 1 km u vodorovné dopravy suti z kusových materiálů</t>
  </si>
  <si>
    <t>1597526228</t>
  </si>
  <si>
    <t>https://podminky.urs.cz/item/CS_URS_2024_02/997221569</t>
  </si>
  <si>
    <t>"Odstranění betonového lože s kari sítěmi pod stupni schodiště tl.200mm"19*0,63*4"odvoz na skládku Chocovice 5km</t>
  </si>
  <si>
    <t>96</t>
  </si>
  <si>
    <t>-1628852436</t>
  </si>
  <si>
    <t>Poznámka k položce:_x000d_
odvoz na mezideponii (p.p.č.59. vzdálenost do 300m)</t>
  </si>
  <si>
    <t>"Odstranění betonové dlažby chodníků včetně štěrkového lože 30mm"90*0,26</t>
  </si>
  <si>
    <t>"Odstranění kamenné dlažby vozovky včetně štěrkového lože 50mm-kostka velká"125*0,417</t>
  </si>
  <si>
    <t>"Rozebrání schodišťových stupňů"58,5*0,112</t>
  </si>
  <si>
    <t>"Odstranění stáv. kamenné obruby OP2 včetně beton. lože"4*0,29</t>
  </si>
  <si>
    <t>97</t>
  </si>
  <si>
    <t>-1710668316</t>
  </si>
  <si>
    <t>"Odstranění betonové dlažby chodníků -sklad investora 3,1km"(90*0,97-6)*0,26*3,1" 6m2 použito zpět do stavby</t>
  </si>
  <si>
    <t>"Odstranění betonové dlažby chodníků"90*0,03*0,26*5"3% odvoz skládka Chocovice 5km</t>
  </si>
  <si>
    <t>"Rozebrání schodišťových stupňů"58,5*0,2*0,112*3,1"předpoklad 20% poškozených které se odvezou do skladu investora</t>
  </si>
  <si>
    <t>"Odstranění beton. lože stáv. kamenné obruby OP2 odvoz skládka Chocovice 5km"4*0,14*4</t>
  </si>
  <si>
    <t>"Odstranění stáv. kamenné obruby OP2 včetně beton. lože-sklad investora 3,1km"4*0,29*3,1</t>
  </si>
  <si>
    <t>98</t>
  </si>
  <si>
    <t>-1966206201</t>
  </si>
  <si>
    <t>99</t>
  </si>
  <si>
    <t>964690605</t>
  </si>
  <si>
    <t>100</t>
  </si>
  <si>
    <t>699952072</t>
  </si>
  <si>
    <t>"betonové lože obrub"4*0,14</t>
  </si>
  <si>
    <t>101</t>
  </si>
  <si>
    <t>997221862</t>
  </si>
  <si>
    <t>Poplatek za uložení na recyklační skládce (skládkovné) stavebního odpadu z armovaného betonu pod kódem 17 01 01</t>
  </si>
  <si>
    <t>1038803293</t>
  </si>
  <si>
    <t>Poplatek za uložení stavebního odpadu na recyklační skládce (skládkovné) z armovaného betonu zatříděného do Katalogu odpadů pod kódem 17 01 01</t>
  </si>
  <si>
    <t>https://podminky.urs.cz/item/CS_URS_2024_02/997221862</t>
  </si>
  <si>
    <t>"Odstranění betonového lože s kari sítěmi pod stupni schodiště tl.200mm"19*0,63"odvoz na skládku Chocovice 5km</t>
  </si>
  <si>
    <t>VRN1.3</t>
  </si>
  <si>
    <t>Průzkumné, geodetické a projektové práce</t>
  </si>
  <si>
    <t>102</t>
  </si>
  <si>
    <t>013274000</t>
  </si>
  <si>
    <t>Pasportizace schodišťových stupňů</t>
  </si>
  <si>
    <t>1024</t>
  </si>
  <si>
    <t>-236316461</t>
  </si>
  <si>
    <t>https://podminky.urs.cz/item/CS_URS_2024_02/013274000</t>
  </si>
  <si>
    <t>SO 001.4</t>
  </si>
  <si>
    <t>1.4</t>
  </si>
  <si>
    <t>103</t>
  </si>
  <si>
    <t>286373857</t>
  </si>
  <si>
    <t>104</t>
  </si>
  <si>
    <t>1208934222</t>
  </si>
  <si>
    <t>192"Odstranění kčních (kamenitých) vrstev vozovky tl. 410mm</t>
  </si>
  <si>
    <t>105</t>
  </si>
  <si>
    <t>113107132</t>
  </si>
  <si>
    <t>Odstranění podkladu z betonu prostého tl přes 150 do 300 mm ručně</t>
  </si>
  <si>
    <t>-9571491</t>
  </si>
  <si>
    <t>Odstranění podkladů nebo krytů ručně s přemístěním hmot na skládku na vzdálenost do 3 m nebo s naložením na dopravní prostředek z betonu prostého, o tl. vrstvy přes 150 do 300 mm</t>
  </si>
  <si>
    <t>https://podminky.urs.cz/item/CS_URS_2024_02/113107132</t>
  </si>
  <si>
    <t>"Odstranění betonu ve sjezdech č.p.354"1</t>
  </si>
  <si>
    <t>106</t>
  </si>
  <si>
    <t>1767992526</t>
  </si>
  <si>
    <t>"Výkopové práce pro sanaci vozovky"192*0,4</t>
  </si>
  <si>
    <t>"Výkopové práce ostatní"10</t>
  </si>
  <si>
    <t>107</t>
  </si>
  <si>
    <t>928101815</t>
  </si>
  <si>
    <t>86,8*1,3 'Přepočtené koeficientem množství</t>
  </si>
  <si>
    <t>108</t>
  </si>
  <si>
    <t>-1991810582</t>
  </si>
  <si>
    <t>168+20+4"vozovka</t>
  </si>
  <si>
    <t>8.4</t>
  </si>
  <si>
    <t>109</t>
  </si>
  <si>
    <t>150691150</t>
  </si>
  <si>
    <t>9.4</t>
  </si>
  <si>
    <t>110</t>
  </si>
  <si>
    <t>1677957471</t>
  </si>
  <si>
    <t>111</t>
  </si>
  <si>
    <t>919735124</t>
  </si>
  <si>
    <t>Řezání stávajícího betonového krytu hl přes 150 do 200 mm</t>
  </si>
  <si>
    <t>-1905014576</t>
  </si>
  <si>
    <t>Řezání stávajícího betonového krytu nebo podkladu hloubky přes 150 do 200 mm</t>
  </si>
  <si>
    <t>https://podminky.urs.cz/item/CS_URS_2024_02/919735124</t>
  </si>
  <si>
    <t>"Řezání stávajícího betonu do hl. max 0,2m ve sjezdech č.p.354"6</t>
  </si>
  <si>
    <t>112</t>
  </si>
  <si>
    <t>902743265</t>
  </si>
  <si>
    <t>997.4</t>
  </si>
  <si>
    <t>113</t>
  </si>
  <si>
    <t>926890692</t>
  </si>
  <si>
    <t>192*0,75"Odstranění kčních (kamenitých) vrstev vozovky tl. 410mm</t>
  </si>
  <si>
    <t>114</t>
  </si>
  <si>
    <t>-1115890227</t>
  </si>
  <si>
    <t>192*0,75*4"Odstranění kčních (kamenitých) vrstev vozovky tl. 410mm</t>
  </si>
  <si>
    <t>576*4 'Přepočtené koeficientem množství</t>
  </si>
  <si>
    <t>115</t>
  </si>
  <si>
    <t>1218008960</t>
  </si>
  <si>
    <t>"Odstranění kamenné dlažby vozovky včetně štěrk. lože 50mm"192*0,417</t>
  </si>
  <si>
    <t>"Odstranění betonu ve sjezdech č.p.354"1*0,625</t>
  </si>
  <si>
    <t>116</t>
  </si>
  <si>
    <t>1307207608</t>
  </si>
  <si>
    <t>Poznámka k položce:_x000d_
skládka Chocovice</t>
  </si>
  <si>
    <t>"Odstranění betonu ve sjezdech č.p.354"1*0,625*4</t>
  </si>
  <si>
    <t>"bourání UV"0,275*0,275*3,14*1,15*1,92*4</t>
  </si>
  <si>
    <t>117</t>
  </si>
  <si>
    <t>-1348700604</t>
  </si>
  <si>
    <t>118</t>
  </si>
  <si>
    <t>328084077</t>
  </si>
  <si>
    <t>119</t>
  </si>
  <si>
    <t>-218283871</t>
  </si>
  <si>
    <t>144*1,8 'Přepočtené koeficientem množství</t>
  </si>
  <si>
    <t>120</t>
  </si>
  <si>
    <t>997221861.3</t>
  </si>
  <si>
    <t>274630207</t>
  </si>
  <si>
    <t>https://podminky.urs.cz/item/CS_URS_2024_02/997221861.3</t>
  </si>
  <si>
    <t>SO 001.5</t>
  </si>
  <si>
    <t>1.5</t>
  </si>
  <si>
    <t>121</t>
  </si>
  <si>
    <t>-658272563</t>
  </si>
  <si>
    <t>"Rozebrání velkoformátových desek u kaple"30</t>
  </si>
  <si>
    <t>122</t>
  </si>
  <si>
    <t>1879878925</t>
  </si>
  <si>
    <t>123</t>
  </si>
  <si>
    <t>-42514894</t>
  </si>
  <si>
    <t>5"sjezd</t>
  </si>
  <si>
    <t>23"vozovka</t>
  </si>
  <si>
    <t>124</t>
  </si>
  <si>
    <t>906174984</t>
  </si>
  <si>
    <t>"Odstranění kčních (kamenitých) vrstev chodníku a sjezdu"460+268</t>
  </si>
  <si>
    <t>728*0,5 'Přepočtené koeficientem množství</t>
  </si>
  <si>
    <t>125</t>
  </si>
  <si>
    <t>-911827991</t>
  </si>
  <si>
    <t>126</t>
  </si>
  <si>
    <t>758183455</t>
  </si>
  <si>
    <t>"Odstranění kčních (kamenitých) vrstev vozovky a sjezdu"1187+5+23</t>
  </si>
  <si>
    <t>1215*0,75 'Přepočtené koeficientem množství</t>
  </si>
  <si>
    <t>127</t>
  </si>
  <si>
    <t>-1408761993</t>
  </si>
  <si>
    <t>1215*0,25 'Přepočtené koeficientem množství</t>
  </si>
  <si>
    <t>128</t>
  </si>
  <si>
    <t>113107141</t>
  </si>
  <si>
    <t>Odstranění podkladu živičného tl 50 mm ručně</t>
  </si>
  <si>
    <t>1086207010</t>
  </si>
  <si>
    <t>Odstranění podkladů nebo krytů ručně s přemístěním hmot na skládku na vzdálenost do 3 m nebo s naložením na dopravní prostředek živičných, o tl. vrstvy do 50 mm</t>
  </si>
  <si>
    <t>https://podminky.urs.cz/item/CS_URS_2024_02/113107141</t>
  </si>
  <si>
    <t>404+56"chodníky + sjezd</t>
  </si>
  <si>
    <t>129</t>
  </si>
  <si>
    <t>113107242</t>
  </si>
  <si>
    <t>Odstranění podkladu živičného tl přes 50 do 100 mm strojně pl přes 200 m2</t>
  </si>
  <si>
    <t>2018411038</t>
  </si>
  <si>
    <t>Odstranění podkladů nebo krytů strojně plochy jednotlivě přes 200 m2 s přemístěním hmot na skládku na vzdálenost do 20 m nebo s naložením na dopravní prostředek živičných, o tl. vrstvy přes 50 do 100 mm</t>
  </si>
  <si>
    <t>https://podminky.urs.cz/item/CS_URS_2024_02/113107242</t>
  </si>
  <si>
    <t>130</t>
  </si>
  <si>
    <t>113154543</t>
  </si>
  <si>
    <t>Frézování živičného krytu tl 50 mm pruh š přes 1 m pl přes 500 do 2000 m2</t>
  </si>
  <si>
    <t>-1108210620</t>
  </si>
  <si>
    <t>Frézování živičného podkladu nebo krytu s naložením hmot na dopravní prostředek plochy přes 500 do 2 000 m2 pruhu šířky přes 1 m, tloušťky vrstvy 50 mm</t>
  </si>
  <si>
    <t>https://podminky.urs.cz/item/CS_URS_2024_02/113154543</t>
  </si>
  <si>
    <t>131</t>
  </si>
  <si>
    <t>113201111</t>
  </si>
  <si>
    <t>Vytrhání obrub chodníkových ležatých</t>
  </si>
  <si>
    <t>-1237686473</t>
  </si>
  <si>
    <t>Vytrhání obrub s vybouráním lože, s přemístěním hmot na skládku na vzdálenost do 3 m nebo s naložením na dopravní prostředek chodníkových ležatých</t>
  </si>
  <si>
    <t>https://podminky.urs.cz/item/CS_URS_2024_02/113201111</t>
  </si>
  <si>
    <t>"Odstranění stáv. beton. chodník. obruby ABO 8/25 včetně beton. lože"106</t>
  </si>
  <si>
    <t>132</t>
  </si>
  <si>
    <t>-1654277816</t>
  </si>
  <si>
    <t>Poznámka k položce:_x000d_
předpoklad 1/3 odvozu do skladu investora =59m</t>
  </si>
  <si>
    <t>"Odstranění stáv. kamenné obruby OP2 včetně beton. lože"177</t>
  </si>
  <si>
    <t xml:space="preserve">"Odstranění stáv. beton. silnič. obruby ABO 15/25  včetně beton. lože"55</t>
  </si>
  <si>
    <t>133</t>
  </si>
  <si>
    <t>121151103</t>
  </si>
  <si>
    <t>Sejmutí ornice plochy do 100 m2 tl vrstvy do 200 mm strojně</t>
  </si>
  <si>
    <t>-388746062</t>
  </si>
  <si>
    <t>Sejmutí ornice strojně při souvislé ploše do 100 m2, tl. vrstvy do 200 mm</t>
  </si>
  <si>
    <t>https://podminky.urs.cz/item/CS_URS_2024_02/121151103</t>
  </si>
  <si>
    <t>134</t>
  </si>
  <si>
    <t>-1804098075</t>
  </si>
  <si>
    <t>135</t>
  </si>
  <si>
    <t>-1167631872</t>
  </si>
  <si>
    <t>"Výkopové práce pro sanaci chodníku a sjezdů"(631+26)*0,3</t>
  </si>
  <si>
    <t>"Výkopové práce pro sanaci vozovky, stání a sjezdů"(875+115+6+70+32,4)*0,4</t>
  </si>
  <si>
    <t>"výkopové práce ostatní"16+100</t>
  </si>
  <si>
    <t>136</t>
  </si>
  <si>
    <t>162351103</t>
  </si>
  <si>
    <t>Vodorovné přemístění přes 50 do 500 m výkopku/sypaniny z horniny třídy těžitelnosti I skupiny 1 až 3</t>
  </si>
  <si>
    <t>-551258612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</si>
  <si>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</si>
  <si>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</si>
  <si>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"sejmutá ornice odvoz na mezideponii"330*0,15</t>
  </si>
  <si>
    <t>49,5*1,3 'Přepočtené koeficientem množství</t>
  </si>
  <si>
    <t>137</t>
  </si>
  <si>
    <t>-2017989352</t>
  </si>
  <si>
    <t>578,815*1,3 'Přepočtené koeficientem množství</t>
  </si>
  <si>
    <t>138</t>
  </si>
  <si>
    <t>1449300075</t>
  </si>
  <si>
    <t>752,46*1,8 'Přepočtené koeficientem množství</t>
  </si>
  <si>
    <t>139</t>
  </si>
  <si>
    <t>894007827</t>
  </si>
  <si>
    <t>5+876+115+631+26+26+6+70+32,4+44+55+37,8+77,1</t>
  </si>
  <si>
    <t>8.5</t>
  </si>
  <si>
    <t>140</t>
  </si>
  <si>
    <t>-984620206</t>
  </si>
  <si>
    <t>"bourání UV"0,275*0,275*3,14*1,15*3</t>
  </si>
  <si>
    <t>9.5</t>
  </si>
  <si>
    <t>141</t>
  </si>
  <si>
    <t>2140796161</t>
  </si>
  <si>
    <t>142</t>
  </si>
  <si>
    <t>55264776</t>
  </si>
  <si>
    <t>143</t>
  </si>
  <si>
    <t>1109568049</t>
  </si>
  <si>
    <t>"Rozebrání velkoformátových desek a kaple"30</t>
  </si>
  <si>
    <t>144</t>
  </si>
  <si>
    <t>464636995</t>
  </si>
  <si>
    <t>145</t>
  </si>
  <si>
    <t>1340235225</t>
  </si>
  <si>
    <t>997.5</t>
  </si>
  <si>
    <t>146</t>
  </si>
  <si>
    <t>1980985217</t>
  </si>
  <si>
    <t>"Odstranění kčních (kamenitých) vrstev chodníku a sjezdu"(460+268)*0,29"odvoz na mezideponii (p.p.č.59 do 300m, p.p.č.387/2 do 500m</t>
  </si>
  <si>
    <t>"Odstranění kčních (kamenitých) vrstev vozovky "(1187+5+23)*0,75</t>
  </si>
  <si>
    <t>"50mm - Frézování živice vozovky"1187*0,115</t>
  </si>
  <si>
    <t>"100mm - Bourání živice vozovky"1187*0,22</t>
  </si>
  <si>
    <t>"50mm - Bourání živice chodníku a sjezdu"460*0,098</t>
  </si>
  <si>
    <t>147</t>
  </si>
  <si>
    <t>14239176</t>
  </si>
  <si>
    <t>-5*0,41*1,85"použito v SO105</t>
  </si>
  <si>
    <t>-605*0,3*1,85"použito v SO105</t>
  </si>
  <si>
    <t>-26*0,15*1,85"použito v SO105</t>
  </si>
  <si>
    <t>-55*0,15*1,85"použito v SO105</t>
  </si>
  <si>
    <t>-37,8*0,15*1,85"použito v SO105</t>
  </si>
  <si>
    <t>1192,559*4 'Přepočtené koeficientem množství</t>
  </si>
  <si>
    <t>148</t>
  </si>
  <si>
    <t>-1528964429</t>
  </si>
  <si>
    <t>"Rozebrání velkoformátových desek a kaple"30*0,255</t>
  </si>
  <si>
    <t>"Odstranění betonové dlažby chodníků včetně štěrkového lože 30mm"268*0,26</t>
  </si>
  <si>
    <t>"Odstranění kamenné dlažby sjezdu včetně štěrkového lože 50mm"5*0,417</t>
  </si>
  <si>
    <t>"Odstranění kamenné dlažby vozovky včetně štěrkového lože 50mm"23*0,417</t>
  </si>
  <si>
    <t>"Odstranění stáv. kamenné obruby OP2 včetně beton. lože"177*0,29</t>
  </si>
  <si>
    <t xml:space="preserve">"Odstranění stáv. beton. silnič. obruby ABO 15/25  včetně beton. lože"55*0,29</t>
  </si>
  <si>
    <t>"Odstranění stáv. beton. chodník. obruby ABO 8/25 včetně beton. lože"106*0,23</t>
  </si>
  <si>
    <t>"bourání UV"0,275*0,275*3,14*1,15*3*1,92</t>
  </si>
  <si>
    <t>149</t>
  </si>
  <si>
    <t>-1211569339</t>
  </si>
  <si>
    <t>"odečítané množství 26m2 z celkového množství 268m2 bude použito zpět do stavby"</t>
  </si>
  <si>
    <t>"Odstranění betonové dlažby chodníků včetně štěrkového lože 30mm-3% skládka Chocovice 5km"268*0,03*0,26*4</t>
  </si>
  <si>
    <t>"Odstranění betonové dlažby chodníků včetně štěrkového lože 30mm-97% sklad investora 3,1km"(268-26)*0,97*0,26*2,1</t>
  </si>
  <si>
    <t>"Odstranění beton. lože stáv. kamenné obruby OP2 odvoz skládka Chocovice 5km"177*0,14*4</t>
  </si>
  <si>
    <t>"Odstranění stáv. kamenné obruby OP2 včetně beton. lože-1/3 sklad investora 3,1km"59*0,29*2,1</t>
  </si>
  <si>
    <t xml:space="preserve">"Odstranění stáv. beton. silnič. obruby ABO 15/25  včetně beton. lože-skládka Chocovice 5km"55*0,29*4</t>
  </si>
  <si>
    <t>"Odstranění stáv. beton. chodník. obruby ABO 8/25 včetně beton. lože-skládka Chocovice 5km"106*0,23*4</t>
  </si>
  <si>
    <t>"bourání UV-skládka Chocovice 5km"0,275*0,275*3,14*1,15*3*1,92*4</t>
  </si>
  <si>
    <t>150</t>
  </si>
  <si>
    <t>948713297</t>
  </si>
  <si>
    <t>"Odstranění kčních (kamenitých) vrstev chodníku a sjezdu"(460+268)*0,29"odvoz na mezideponii (p.p.č.59. vzdálenost do 300m)</t>
  </si>
  <si>
    <t>151</t>
  </si>
  <si>
    <t>-423093902</t>
  </si>
  <si>
    <t>152</t>
  </si>
  <si>
    <t>997221861.4</t>
  </si>
  <si>
    <t>-1304059023</t>
  </si>
  <si>
    <t>https://podminky.urs.cz/item/CS_URS_2024_02/997221861.4</t>
  </si>
  <si>
    <t>"Odstranění betonové dlažby chodníků včetně štěrkového lože 30mm-3% skládka Chocovice 5km"268*0,03*0,26</t>
  </si>
  <si>
    <t>"betonové lože obrub OP2"177*0,14</t>
  </si>
  <si>
    <t xml:space="preserve">"Odstranění stáv. beton. silnič. obruby ABO 15/25  včetně beton. lože-skládka Chocovice 5km"55*0,29</t>
  </si>
  <si>
    <t>"Odstranění stáv. beton. chodník. obruby ABO 8/25 včetně beton. lože-skládka Chocovice 5km"106*0,23</t>
  </si>
  <si>
    <t>153</t>
  </si>
  <si>
    <t>-269259783</t>
  </si>
  <si>
    <t>154</t>
  </si>
  <si>
    <t>997221875</t>
  </si>
  <si>
    <t>Poplatek za uložení na recyklační skládce (skládkovné) stavebního odpadu asfaltového bez obsahu dehtu zatříděného do Katalogu odpadů pod kódem 17 03 02</t>
  </si>
  <si>
    <t>-2123599209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</si>
  <si>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</si>
  <si>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</si>
  <si>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1187*(0,22+0,115)</t>
  </si>
  <si>
    <t>460*0,098</t>
  </si>
  <si>
    <t>SO 101 - Stavební úprava ulice Kamenná</t>
  </si>
  <si>
    <t xml:space="preserve">    2 - Zakládání</t>
  </si>
  <si>
    <t xml:space="preserve">    2.1 - Ochránění stávajícího plynovodu</t>
  </si>
  <si>
    <t xml:space="preserve">    3 - Svislé a kompletní konstrukce</t>
  </si>
  <si>
    <t xml:space="preserve">    5.1 - Skladba Typ A, dle TP 170; D1-D-1 (modifikovaná); TDZ IV; Podloží PIII, ul. Židovská</t>
  </si>
  <si>
    <t xml:space="preserve">    5.2 - Skladba Typ A, dle TP 170; D1-D-1 (modifikovaná); TDZ IV; Podloží PIII, Vozovka</t>
  </si>
  <si>
    <t xml:space="preserve">    5.3 - Skladba Typ A, dle TP 170; D1-D-1 (modifikovaná); TDZ IV; Podloží PIII, Parkovací stání</t>
  </si>
  <si>
    <t xml:space="preserve">    5.4 - Skladba Typ C, dle TP 170; D1-D-1 (modifikovaná); TDZ IV; Podloží PIII, Chodníky</t>
  </si>
  <si>
    <t xml:space="preserve">    5.5 - Skladba Chodníky - Náměstí Krále Jiřího</t>
  </si>
  <si>
    <t xml:space="preserve">    5.6 - Skladba Typ E, dle TP 170; D1-D-1 (modifikovaná); TDZ IV; Podloží PIII, chodníkové přejezdy</t>
  </si>
  <si>
    <t xml:space="preserve">    5.7 - Skladba kce slepecké úpravy v pojezdových plochách</t>
  </si>
  <si>
    <t xml:space="preserve">    5.8 - Skladba Typ D, dle TP 170; D1-D-1 (modifikovaná); TDZ IV; Podloží PIII, Centrální plocha náměstí</t>
  </si>
  <si>
    <t xml:space="preserve">    5.9 - Skladba Typ B, dle TP 170; D1-D-1 (modifikovaná); TDZ IV; Podloží PIII, Náměstí Krále Jiřího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</si>
  <si>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</si>
  <si>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</si>
  <si>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</si>
  <si>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</si>
  <si>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</si>
  <si>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Zakládání</t>
  </si>
  <si>
    <t>211561111</t>
  </si>
  <si>
    <t>Výplň odvodňovacích žeber nebo trativodů kamenivem hrubým drceným frakce 4 až 16 mm</t>
  </si>
  <si>
    <t>-1462177450</t>
  </si>
  <si>
    <t>Výplň kamenivem do rýh odvodňovacích žeber nebo trativodů bez zhutnění, s úpravou povrchu výplně kamenivem hrubým drceným frakce 4 až 16 mm</t>
  </si>
  <si>
    <t>https://podminky.urs.cz/item/CS_URS_2024_02/211561111</t>
  </si>
  <si>
    <t>Poznámka k položce:_x000d_
Drenáž pro odvodnění zemní pláně PVC DN100, obsyp a lože HDK 8/16_x000d_
obsyp min.150mm</t>
  </si>
  <si>
    <t>177*0,5*0,25</t>
  </si>
  <si>
    <t>211971121</t>
  </si>
  <si>
    <t>Zřízení opláštění žeber nebo trativodů geotextilií v rýze nebo zářezu sklonu přes 1:2 š do 2,5 m</t>
  </si>
  <si>
    <t>1591101705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</si>
  <si>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</si>
  <si>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https://podminky.urs.cz/item/CS_URS_2024_02/211971121</t>
  </si>
  <si>
    <t>"drenáž rýha obalena geotex."177*0,5*4</t>
  </si>
  <si>
    <t>"přikrytí jílové vrstvy geotextílií 200g/m2"192</t>
  </si>
  <si>
    <t>69311068</t>
  </si>
  <si>
    <t>geotextilie netkaná separační, ochranná, filtrační, drenážní PP 300g/m2</t>
  </si>
  <si>
    <t>-1345334473</t>
  </si>
  <si>
    <t>354*1,1845 'Přepočtené koeficientem množství</t>
  </si>
  <si>
    <t>69311060</t>
  </si>
  <si>
    <t>geotextilie netkaná separační, ochranná, filtrační, drenážní PP 200g/m2</t>
  </si>
  <si>
    <t>-851452594</t>
  </si>
  <si>
    <t>192*1,1845 'Přepočtené koeficientem množství</t>
  </si>
  <si>
    <t>212572111</t>
  </si>
  <si>
    <t>Lože pro trativody ze štěrkopísku tříděného</t>
  </si>
  <si>
    <t>1522114281</t>
  </si>
  <si>
    <t>https://podminky.urs.cz/item/CS_URS_2024_02/212572111</t>
  </si>
  <si>
    <t>177*0,5*0,1</t>
  </si>
  <si>
    <t>212755214</t>
  </si>
  <si>
    <t>Trativody z drenážních trubek plastových flexibilních D 100 mm bez lože</t>
  </si>
  <si>
    <t>-108208810</t>
  </si>
  <si>
    <t>Trativody bez lože z drenážních trubek plastových flexibilních D 100 mm</t>
  </si>
  <si>
    <t>https://podminky.urs.cz/item/CS_URS_2024_02/212755214</t>
  </si>
  <si>
    <t>28610549</t>
  </si>
  <si>
    <t>koncová zátka drenážního potrubí systému inženýrských liniových staveb DN 100</t>
  </si>
  <si>
    <t>1239212274</t>
  </si>
  <si>
    <t>2.1</t>
  </si>
  <si>
    <t>Ochránění stávajícího plynovodu</t>
  </si>
  <si>
    <t>175151101</t>
  </si>
  <si>
    <t>Obsypání potrubí strojně sypaninou bez prohození, uloženou do 3 m</t>
  </si>
  <si>
    <t>-852133609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</si>
  <si>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</si>
  <si>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</si>
  <si>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"ochrana stávajícího plynovodu"222*0,4*2</t>
  </si>
  <si>
    <t>58337310</t>
  </si>
  <si>
    <t>štěrkopísek frakce 0/4</t>
  </si>
  <si>
    <t>-1810220982</t>
  </si>
  <si>
    <t>177,6*2 'Přepočtené koeficientem množství</t>
  </si>
  <si>
    <t>213111121</t>
  </si>
  <si>
    <t>Stabilizace základové spáry zřízením vrstvy z geomříže tuhé</t>
  </si>
  <si>
    <t>1231579160</t>
  </si>
  <si>
    <t>https://podminky.urs.cz/item/CS_URS_2024_02/213111121</t>
  </si>
  <si>
    <t>"ochrana stávajícího plynovodu"222*3,8</t>
  </si>
  <si>
    <t>69321014</t>
  </si>
  <si>
    <t>geomříž dvouosá tuhá PP s tahovou pevností 40kN/m</t>
  </si>
  <si>
    <t>2129702840</t>
  </si>
  <si>
    <t>843,6*1,1845 'Přepočtené koeficientem množství</t>
  </si>
  <si>
    <t>213141112</t>
  </si>
  <si>
    <t>Zřízení vrstvy z geotextilie v rovině nebo ve sklonu do 1:5 š přes 3 do 6 m</t>
  </si>
  <si>
    <t>-1658566529</t>
  </si>
  <si>
    <t>Zřízení vrstvy z geotextilie filtrační, separační, odvodňovací, ochranné, výztužné nebo protierozní v rovině nebo ve sklonu do 1:5, šířky přes 3 do 6 m</t>
  </si>
  <si>
    <t>https://podminky.urs.cz/item/CS_URS_2024_02/213141112</t>
  </si>
  <si>
    <t>509496304</t>
  </si>
  <si>
    <t>Svislé a kompletní konstrukce</t>
  </si>
  <si>
    <t>327591111</t>
  </si>
  <si>
    <t>Zřízení výplně z jílu</t>
  </si>
  <si>
    <t>-444614304</t>
  </si>
  <si>
    <t>https://podminky.urs.cz/item/CS_URS_2024_02/327591111</t>
  </si>
  <si>
    <t>Poznámka k položce:_x000d_
provedení ve dvou vrstvách tl.150mm</t>
  </si>
  <si>
    <t>"jílové těsnění ve styku chodníku s domy, Š=0,3-0,4m, TL=0,3m"96*0,3</t>
  </si>
  <si>
    <t>58125110</t>
  </si>
  <si>
    <t>jíl surový kusový</t>
  </si>
  <si>
    <t>-848433416</t>
  </si>
  <si>
    <t>28,8*2,142 'Přepočtené koeficientem množství</t>
  </si>
  <si>
    <t>596991115</t>
  </si>
  <si>
    <t>Řezání betonové, kameninové a kamenné dlažby do oblouku tl přes 150 do 200 mm</t>
  </si>
  <si>
    <t>-1002898404</t>
  </si>
  <si>
    <t>Řezání betonové, kameninové nebo kamenné dlažby do oblouku tloušťky dlažby přes 150 do 200 mm</t>
  </si>
  <si>
    <t>https://podminky.urs.cz/item/CS_URS_2024_02/596991115</t>
  </si>
  <si>
    <t>Poznámka k položce:_x000d_
tl.řezu 0,2m</t>
  </si>
  <si>
    <t>"Řezání stávajících žulových obrub pro zpětné použití"265*0,6</t>
  </si>
  <si>
    <t>5.1</t>
  </si>
  <si>
    <t>Skladba Typ A, dle TP 170; D1-D-1 (modifikovaná); TDZ IV; Podloží PIII, ul. Židovská</t>
  </si>
  <si>
    <t>564561011</t>
  </si>
  <si>
    <t>Zřízení podsypu nebo podkladu ze sypaniny plochy do 100 m2 tl 200 mm</t>
  </si>
  <si>
    <t>1490667297</t>
  </si>
  <si>
    <t>Zřízení podsypu nebo podkladu ze sypaniny s rozprostřením, vlhčením, a zhutněním plochy jednotlivě do 100 m2, po zhutnění tl. 200 mm</t>
  </si>
  <si>
    <t>https://podminky.urs.cz/item/CS_URS_2024_02/564561011</t>
  </si>
  <si>
    <t>"zpětné použití původního materiálu 200mm ŠDR"27</t>
  </si>
  <si>
    <t>564561012</t>
  </si>
  <si>
    <t>Zřízení podsypu nebo podkladu ze sypaniny plochy do 100 m2 tl 210 mm</t>
  </si>
  <si>
    <t>1065249143</t>
  </si>
  <si>
    <t>Zřízení podsypu nebo podkladu ze sypaniny s rozprostřením, vlhčením, a zhutněním plochy jednotlivě do 100 m2, po zhutnění tl. 210 mm</t>
  </si>
  <si>
    <t>https://podminky.urs.cz/item/CS_URS_2024_02/564561012</t>
  </si>
  <si>
    <t>"zpětné použití původního materiálu 210mm ŠDR"27</t>
  </si>
  <si>
    <t>591111111</t>
  </si>
  <si>
    <t>Kladení dlažby z kostek velkých z kamene do lože z kameniva těženého tl 50 mm</t>
  </si>
  <si>
    <t>-386908848</t>
  </si>
  <si>
    <t>Kladení dlažby z kostek s provedením lože do tl. 50 mm, s vyplněním spár, s dvojím beraněním a se smetením přebytečného materiálu na krajnici velkých z kamene, do lože z kameniva těženého</t>
  </si>
  <si>
    <t>https://podminky.urs.cz/item/CS_URS_2024_02/591111111</t>
  </si>
  <si>
    <t>"160mm - kamenná kostka, velká kostka kvádr (navrácení původních kostek)"27</t>
  </si>
  <si>
    <t>5.2</t>
  </si>
  <si>
    <t>Skladba Typ A, dle TP 170; D1-D-1 (modifikovaná); TDZ IV; Podloží PIII, Vozovka</t>
  </si>
  <si>
    <t>564771111</t>
  </si>
  <si>
    <t>Podklad z kameniva hrubého drceného vel. 32-63 mm plochy přes 100 m2 tl 250 mm</t>
  </si>
  <si>
    <t>-258301693</t>
  </si>
  <si>
    <t>Podklad nebo kryt z kameniva hrubého drceného vel. 32-63 mm s rozprostřením a zhutněním plochy přes 100 m2, po zhutnění tl. 250 mm</t>
  </si>
  <si>
    <t>https://podminky.urs.cz/item/CS_URS_2024_02/564771111</t>
  </si>
  <si>
    <t>"sanace"871</t>
  </si>
  <si>
    <t>564851111</t>
  </si>
  <si>
    <t>Podklad ze štěrkodrtě ŠD plochy přes 100 m2 tl 150 mm</t>
  </si>
  <si>
    <t>1139095435</t>
  </si>
  <si>
    <t>Podklad ze štěrkodrti ŠD s rozprostřením a zhutněním plochy přes 100 m2, po zhutnění tl. 150 mm</t>
  </si>
  <si>
    <t>https://podminky.urs.cz/item/CS_URS_2024_02/564851111</t>
  </si>
  <si>
    <t>"sanace ŠDB 0/63"871</t>
  </si>
  <si>
    <t>564861111</t>
  </si>
  <si>
    <t>Podklad ze štěrkodrtě ŠD plochy přes 100 m2 tl 200 mm</t>
  </si>
  <si>
    <t>-635410852</t>
  </si>
  <si>
    <t>Podklad ze štěrkodrti ŠD s rozprostřením a zhutněním plochy přes 100 m2, po zhutnění tl. 200 mm</t>
  </si>
  <si>
    <t>https://podminky.urs.cz/item/CS_URS_2024_02/564861111</t>
  </si>
  <si>
    <t>"sanace ŠDA 0/45"871</t>
  </si>
  <si>
    <t>567142111</t>
  </si>
  <si>
    <t>Podklad ze směsi stmelené cementem SC C 8/10 (KSC I) tl 210 mm</t>
  </si>
  <si>
    <t>812117492</t>
  </si>
  <si>
    <t>Podklad ze směsi stmelené cementem SC bez dilatačních spár, s rozprostřením a zhutněním SC C 8/10 (KSC I), po zhutnění tl. 210 mm</t>
  </si>
  <si>
    <t>https://podminky.urs.cz/item/CS_URS_2024_02/567142111</t>
  </si>
  <si>
    <t>871-107"vozovka-žlábky</t>
  </si>
  <si>
    <t>185695394</t>
  </si>
  <si>
    <t>Poznámka k položce:_x000d_
směs písku a drceného kameniva a vápna</t>
  </si>
  <si>
    <t>"160mm - kamenná kostka, velká kostka kvádr (navrácení původních kostek)-šířka spáry 1-2cm; písek ostrý s příměsí jílu"</t>
  </si>
  <si>
    <t>871-107-222"vozovka-žlábky-cyklopruh</t>
  </si>
  <si>
    <t>222"cyklopruh - min. šířka spáry; písek ostrý s příměsí jílu</t>
  </si>
  <si>
    <t>58381008</t>
  </si>
  <si>
    <t>kostka výběrová dlažební žula velká 16/16</t>
  </si>
  <si>
    <t>-734748777</t>
  </si>
  <si>
    <t>222"cyklopruh - výběrové kostky strojně řezané</t>
  </si>
  <si>
    <t>222*1,01 'Přepočtené koeficientem množství</t>
  </si>
  <si>
    <t>-1057559411</t>
  </si>
  <si>
    <t>(871-107-222)*0,0015"vozovka-žlábky-cyklopruh -šířka spáry 1-2cm; písek ostrý s příměsí jílu</t>
  </si>
  <si>
    <t>222*0,0015"cyklopruh - min. šířka spáry; písek ostrý s příměsí jílu</t>
  </si>
  <si>
    <t>58530170</t>
  </si>
  <si>
    <t>vápno nehašené CL 90-Q pro úpravu zemin standardní</t>
  </si>
  <si>
    <t>706502939</t>
  </si>
  <si>
    <t>(871-107)*0,05*35,4*0,001"vozovka-žlábky</t>
  </si>
  <si>
    <t>591141111</t>
  </si>
  <si>
    <t>Kladení dlažby z kostek velkých z kamene na MC tl 50 mm</t>
  </si>
  <si>
    <t>2032716742</t>
  </si>
  <si>
    <t>Kladení dlažby z kostek s provedením lože do tl. 50 mm, s vyplněním spár, s dvojím beraněním a se smetením přebytečného materiálu na krajnici velkých z kamene, do lože z cementové malty</t>
  </si>
  <si>
    <t>https://podminky.urs.cz/item/CS_URS_2024_02/591141111</t>
  </si>
  <si>
    <t>"odvodňovací žlábek 3-linka, žulová kostka velká (použití kostek stávajících)"214*0,5</t>
  </si>
  <si>
    <t>916991121</t>
  </si>
  <si>
    <t>Lože pod obrubníky, krajníky nebo obruby z dlažebních kostek z betonu prostého</t>
  </si>
  <si>
    <t>144209416</t>
  </si>
  <si>
    <t>https://podminky.urs.cz/item/CS_URS_2024_02/916991121</t>
  </si>
  <si>
    <t>"odvodňovací žlábek 3-linka, žulová kostka velká (použití kostek stávajících)-zvýšené lože 180mm"214*0,5*0,18</t>
  </si>
  <si>
    <t>5.3</t>
  </si>
  <si>
    <t>Skladba Typ A, dle TP 170; D1-D-1 (modifikovaná); TDZ IV; Podloží PIII, Parkovací stání</t>
  </si>
  <si>
    <t>-1750565730</t>
  </si>
  <si>
    <t>"sanace"201</t>
  </si>
  <si>
    <t>1411194580</t>
  </si>
  <si>
    <t>"sanace ŠDB 0/63"201</t>
  </si>
  <si>
    <t>-1021753592</t>
  </si>
  <si>
    <t>"sanace ŠDA 0/45"201</t>
  </si>
  <si>
    <t>234416132</t>
  </si>
  <si>
    <t>-290937844</t>
  </si>
  <si>
    <t>"160mm - kamenná kostka, velká kostka kvádr (navrácení původních kostek)-šířka spáry 1-2cm; písek ostrý s příměsí jílu"201</t>
  </si>
  <si>
    <t>938752251</t>
  </si>
  <si>
    <t>"160mm - kamenná kostka, velká kostka kvádr (navrácení původních kostek)-šířka spáry 1-2cm; písek ostrý s příměsí jílu"201*0,0015</t>
  </si>
  <si>
    <t>-1963902556</t>
  </si>
  <si>
    <t>"160mm - kamenná kostka, velká kostka kvádr (navrácení původních kostek)-lože směs písku a drceného kameniva a vápna"201*0,05*35,4*0,001</t>
  </si>
  <si>
    <t>5.4</t>
  </si>
  <si>
    <t>Skladba Typ C, dle TP 170; D1-D-1 (modifikovaná); TDZ IV; Podloží PIII, Chodníky</t>
  </si>
  <si>
    <t>564531111</t>
  </si>
  <si>
    <t>Zřízení podsypu nebo podkladu ze sypaniny plochy přes 100 m2 tl 100 mm</t>
  </si>
  <si>
    <t>298928203</t>
  </si>
  <si>
    <t>Zřízení podsypu nebo podkladu ze sypaniny s rozprostřením, vlhčením, a zhutněním plochy přes 100 m2, po zhutnění tl. 100 mm</t>
  </si>
  <si>
    <t>https://podminky.urs.cz/item/CS_URS_2024_02/564531111</t>
  </si>
  <si>
    <t>Poznámka k položce:_x000d_
zpětné použití štěrkových vrstev z mezideponie</t>
  </si>
  <si>
    <t>857-96"sanace-jílové těsnění</t>
  </si>
  <si>
    <t>-232508125</t>
  </si>
  <si>
    <t>92146304</t>
  </si>
  <si>
    <t>" ŠDA 0/45"817+24+16</t>
  </si>
  <si>
    <t>591411111</t>
  </si>
  <si>
    <t>Kladení dlažby z mozaiky jednobarevné komunikací pro pěší lože z kameniva</t>
  </si>
  <si>
    <t>1389968243</t>
  </si>
  <si>
    <t>Kladení dlažby z mozaiky komunikací pro pěší s vyplněním spár, s dvojím beraněním a se smetením přebytečného materiálu na vzdálenost do 3 m jednobarevné, s ložem tl. do 40 mm z kameniva</t>
  </si>
  <si>
    <t>https://podminky.urs.cz/item/CS_URS_2024_02/591411111</t>
  </si>
  <si>
    <t>Poznámka k položce:_x000d_
skladba typ C1</t>
  </si>
  <si>
    <t>"60mm - kamenná dlažba mozaika, jedna barva tmavá (slepecké úpravy)"24</t>
  </si>
  <si>
    <t>58381005</t>
  </si>
  <si>
    <t>kostka štípaná dlažební mozaika žula 4/6 tmavá</t>
  </si>
  <si>
    <t>-2058574886</t>
  </si>
  <si>
    <t>Poznámka k položce:_x000d_
slepecké úpravy</t>
  </si>
  <si>
    <t>24-15"15m2 navrácení stávajícího uměl. kamene</t>
  </si>
  <si>
    <t>9*1,02 'Přepočtené koeficientem množství</t>
  </si>
  <si>
    <t>591412111</t>
  </si>
  <si>
    <t>Kladení dlažby z mozaiky dvou a vícebarevné komunikací pro pěší lože z kameniva</t>
  </si>
  <si>
    <t>181862920</t>
  </si>
  <si>
    <t>Kladení dlažby z mozaiky komunikací pro pěší s vyplněním spár, s dvojím beraněním a se smetením přebytečného materiálu na vzdálenost do 3 m dvoubarevné a vícebarevné, s ložem tl. do 40 mm z kameniva</t>
  </si>
  <si>
    <t>https://podminky.urs.cz/item/CS_URS_2024_02/591412111</t>
  </si>
  <si>
    <t>Poznámka k položce:_x000d_
šířka spáry 1-2cm; písek ostrý s příměsí jílu</t>
  </si>
  <si>
    <t>"60mm - kamenná dlažba mozaika, dvě barvy do obrazců"817</t>
  </si>
  <si>
    <t>58381010</t>
  </si>
  <si>
    <t>kostka řezanoštípaná dlažební žula 6x6x4cm</t>
  </si>
  <si>
    <t>-3158367</t>
  </si>
  <si>
    <t>817*1,02 'Přepočtené koeficientem množství</t>
  </si>
  <si>
    <t>596841220</t>
  </si>
  <si>
    <t>Kladení betonové dlažby komunikací pro pěší do lože z cement malty velikosti přes 0,09 do 0,25 m2 pl do 50 m2</t>
  </si>
  <si>
    <t>1197649123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</si>
  <si>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</si>
  <si>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https://podminky.urs.cz/item/CS_URS_2024_02/596841220</t>
  </si>
  <si>
    <t>"60mm - kamenná deska 30x50cm, žula hladká (slepecké úpravy)"16</t>
  </si>
  <si>
    <t>599632111-2</t>
  </si>
  <si>
    <t>Vyplnění spár dlažby z lomového kamene MC se zatřením</t>
  </si>
  <si>
    <t>1657684371</t>
  </si>
  <si>
    <t>Vyplnění spár dlažby v jakémkoliv sklonu plochy a jakékoliv tloušťky cementovou maltou se zatřením</t>
  </si>
  <si>
    <t>58381435</t>
  </si>
  <si>
    <t>deska dlažební žula tl 60mm do 0,24m2</t>
  </si>
  <si>
    <t>-710785051</t>
  </si>
  <si>
    <t>16-10"10m2 navrácení stávající</t>
  </si>
  <si>
    <t>6*1,03 'Přepočtené koeficientem množství</t>
  </si>
  <si>
    <t>273305469</t>
  </si>
  <si>
    <t>"60mm - kamenná dlažba mozaika, dvě barvy do obrazců -šířka spáry 1-2cm; písek ostrý s příměsí jílu"817*0,0015</t>
  </si>
  <si>
    <t>-1309823484</t>
  </si>
  <si>
    <t>(817+24+16)*0,04*35,4*0,001"směs písku a drceného kameniva a vápna</t>
  </si>
  <si>
    <t>5.5</t>
  </si>
  <si>
    <t>Skladba Chodníky - Náměstí Krále Jiřího</t>
  </si>
  <si>
    <t>564551111</t>
  </si>
  <si>
    <t>Zřízení podsypu nebo podkladu ze sypaniny plochy přes 100 m2 tl 150 mm</t>
  </si>
  <si>
    <t>1381425250</t>
  </si>
  <si>
    <t>Zřízení podsypu nebo podkladu ze sypaniny s rozprostřením, vlhčením, a zhutněním plochy přes 100 m2, po zhutnění tl. 150 mm</t>
  </si>
  <si>
    <t>https://podminky.urs.cz/item/CS_URS_2024_02/564551111</t>
  </si>
  <si>
    <t>Poznámka k položce:_x000d_
zpětné použití původního materiálu z mezideponie</t>
  </si>
  <si>
    <t>-1502202087</t>
  </si>
  <si>
    <t>Poznámka k položce:_x000d_
zpětné použití stávající dlažby</t>
  </si>
  <si>
    <t>"60mm - kamenná dlažba mozaika, dvě barvy do obrazců"135</t>
  </si>
  <si>
    <t>5.6</t>
  </si>
  <si>
    <t>Skladba Typ E, dle TP 170; D1-D-1 (modifikovaná); TDZ IV; Podloží PIII, chodníkové přejezdy</t>
  </si>
  <si>
    <t>564761101</t>
  </si>
  <si>
    <t>Podklad z kameniva hrubého drceného vel. 32-63 mm plochy do 100 m2 tl 200 mm</t>
  </si>
  <si>
    <t>27084303</t>
  </si>
  <si>
    <t>Podklad nebo kryt z kameniva hrubého drceného vel. 32-63 mm s rozprostřením a zhutněním plochy jednotlivě do 100 m2, po zhutnění tl. 200 mm</t>
  </si>
  <si>
    <t>https://podminky.urs.cz/item/CS_URS_2024_02/564761101</t>
  </si>
  <si>
    <t>"sanace"33</t>
  </si>
  <si>
    <t>564831011</t>
  </si>
  <si>
    <t>Podklad ze štěrkodrtě ŠD plochy do 100 m2 tl 100 mm</t>
  </si>
  <si>
    <t>184872169</t>
  </si>
  <si>
    <t>Podklad ze štěrkodrti ŠD s rozprostřením a zhutněním plochy jednotlivě do 100 m2, po zhutnění tl. 100 mm</t>
  </si>
  <si>
    <t>https://podminky.urs.cz/item/CS_URS_2024_02/564831011</t>
  </si>
  <si>
    <t>"sanace ŠDB 0/45"33</t>
  </si>
  <si>
    <t>564861011</t>
  </si>
  <si>
    <t>Podklad ze štěrkodrtě ŠD plochy do 100 m2 tl 200 mm</t>
  </si>
  <si>
    <t>133507394</t>
  </si>
  <si>
    <t>Podklad ze štěrkodrti ŠD s rozprostřením a zhutněním plochy jednotlivě do 100 m2, po zhutnění tl. 200 mm</t>
  </si>
  <si>
    <t>https://podminky.urs.cz/item/CS_URS_2024_02/564861011</t>
  </si>
  <si>
    <t>"sanace ŠDA 0/45"33</t>
  </si>
  <si>
    <t>-856914518</t>
  </si>
  <si>
    <t>591211111</t>
  </si>
  <si>
    <t>Kladení dlažby z kostek drobných z kamene do lože z kameniva těženého tl 50 mm</t>
  </si>
  <si>
    <t>253345146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</si>
  <si>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</si>
  <si>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</si>
  <si>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Poznámka k položce:_x000d_
použití kostky stávající</t>
  </si>
  <si>
    <t>"100mm - kamenná dlažba malá, skladba dvou barev do křížů"33</t>
  </si>
  <si>
    <t>5.7</t>
  </si>
  <si>
    <t>Skladba kce slepecké úpravy v pojezdových plochách</t>
  </si>
  <si>
    <t>451317777</t>
  </si>
  <si>
    <t>Podklad nebo lože pod dlažbu vodorovný nebo do sklonu 1:5 z betonu prostého tl přes 50 do 100 mm</t>
  </si>
  <si>
    <t>-957392490</t>
  </si>
  <si>
    <t>Podklad nebo lože pod dlažbu (přídlažbu) v ploše vodorovné nebo ve sklonu do 1:5, tloušťky od 50 do 100 mm z betonu prostého</t>
  </si>
  <si>
    <t>https://podminky.urs.cz/item/CS_URS_2024_02/451317777</t>
  </si>
  <si>
    <t>Poznámka k položce:_x000d_
90mm - lože beton C 16/20 nXF4</t>
  </si>
  <si>
    <t>"90mm lože- černá kostka mozaika"4</t>
  </si>
  <si>
    <t>"50mm lože - hladký lem žulové desky 30/50cm"3</t>
  </si>
  <si>
    <t>-443153765</t>
  </si>
  <si>
    <t>"sanace"7</t>
  </si>
  <si>
    <t>-1656772539</t>
  </si>
  <si>
    <t>"sanace ŠDB 0/45"7</t>
  </si>
  <si>
    <t>-1462243884</t>
  </si>
  <si>
    <t>"sanace ŠDA 0/45"7</t>
  </si>
  <si>
    <t>154888596</t>
  </si>
  <si>
    <t>591441111</t>
  </si>
  <si>
    <t>Kladení dlažby z mozaiky jednobarevné komunikací pro pěší lože z MC</t>
  </si>
  <si>
    <t>1888601425</t>
  </si>
  <si>
    <t>Kladení dlažby z mozaiky komunikací pro pěší s vyplněním spár, s dvojím beraněním a se smetením přebytečného materiálu na vzdálenost do 3 m jednobarevné, s ložem tl. do 40 mm z cementové malty</t>
  </si>
  <si>
    <t>https://podminky.urs.cz/item/CS_URS_2024_02/591441111</t>
  </si>
  <si>
    <t>Poznámka k položce:_x000d_
spáry z vysokopevnostní malty</t>
  </si>
  <si>
    <t>"60mm - černá kostka mozaika"4</t>
  </si>
  <si>
    <t>58381005.1</t>
  </si>
  <si>
    <t>kostka štípaná dlažební mozaika žula 4/6 černá</t>
  </si>
  <si>
    <t>-1514017813</t>
  </si>
  <si>
    <t>4*1,02 'Přepočtené koeficientem množství</t>
  </si>
  <si>
    <t>-75834055</t>
  </si>
  <si>
    <t>"100mm - hladký lem žulové desky 30/50cm"3</t>
  </si>
  <si>
    <t>599632111</t>
  </si>
  <si>
    <t>-1040329585</t>
  </si>
  <si>
    <t>https://podminky.urs.cz/item/CS_URS_2024_02/599632111</t>
  </si>
  <si>
    <t>58381445</t>
  </si>
  <si>
    <t xml:space="preserve">deska dlažební  žula tl 100mm do 0,24m2</t>
  </si>
  <si>
    <t>1040768786</t>
  </si>
  <si>
    <t>deska dlažební leštěná žula tl 80mm do 0,24m2</t>
  </si>
  <si>
    <t>3*1,03 'Přepočtené koeficientem množství</t>
  </si>
  <si>
    <t>5.8</t>
  </si>
  <si>
    <t>Skladba Typ D, dle TP 170; D1-D-1 (modifikovaná); TDZ IV; Podloží PIII, Centrální plocha náměstí</t>
  </si>
  <si>
    <t>380283195</t>
  </si>
  <si>
    <t>"sanace"114</t>
  </si>
  <si>
    <t>-706147559</t>
  </si>
  <si>
    <t>-1272692712</t>
  </si>
  <si>
    <t>"ŠDA 0/45"114</t>
  </si>
  <si>
    <t>-1532603304</t>
  </si>
  <si>
    <t>"60mm - kamenná dlažba mozaika, tmavá čedičová"114</t>
  </si>
  <si>
    <t>58381005.2</t>
  </si>
  <si>
    <t>kostka štípaná dlažební mozaika žula 4/6 tmavá čedičová</t>
  </si>
  <si>
    <t>266233030</t>
  </si>
  <si>
    <t>114*1,02 'Přepočtené koeficientem množství</t>
  </si>
  <si>
    <t>5.9</t>
  </si>
  <si>
    <t>Skladba Typ B, dle TP 170; D1-D-1 (modifikovaná); TDZ IV; Podloží PIII, Náměstí Krále Jiřího</t>
  </si>
  <si>
    <t>564771101</t>
  </si>
  <si>
    <t>Podklad z kameniva hrubého drceného vel. 32-63 mm plochy do 100 m2 tl 250 mm</t>
  </si>
  <si>
    <t>-1986721910</t>
  </si>
  <si>
    <t>Podklad nebo kryt z kameniva hrubého drceného vel. 32-63 mm s rozprostřením a zhutněním plochy jednotlivě do 100 m2, po zhutnění tl. 250 mm</t>
  </si>
  <si>
    <t>https://podminky.urs.cz/item/CS_URS_2024_02/564771101</t>
  </si>
  <si>
    <t>"sanace"61</t>
  </si>
  <si>
    <t>564851011</t>
  </si>
  <si>
    <t>Podklad ze štěrkodrtě ŠD plochy do 100 m2 tl 150 mm</t>
  </si>
  <si>
    <t>-1363672763</t>
  </si>
  <si>
    <t>Podklad ze štěrkodrti ŠD s rozprostřením a zhutněním plochy jednotlivě do 100 m2, po zhutnění tl. 150 mm</t>
  </si>
  <si>
    <t>https://podminky.urs.cz/item/CS_URS_2024_02/564851011</t>
  </si>
  <si>
    <t>"sanace ŠDB 0/63"61</t>
  </si>
  <si>
    <t>-398760740</t>
  </si>
  <si>
    <t>" ŠDA 0/45"61</t>
  </si>
  <si>
    <t>1677099486</t>
  </si>
  <si>
    <t>1032878593</t>
  </si>
  <si>
    <t>Poznámka k položce:_x000d_
z toho 4,5m na sraz u Kramářské uličky_x000d_
šířka spáry 1-2cm; písek ostrý s příměsí jílu_x000d_
lože směs písku a drceného kameniva a vápna</t>
  </si>
  <si>
    <t>"100mm - kamenná dlažba malá, skladba do vějířů (zpětné použití stávající)"61</t>
  </si>
  <si>
    <t>-187199800</t>
  </si>
  <si>
    <t>"100mm - kamenná dlažba malá, skladba do vějířů (zpětné použití stávající)-šířka spáry 1-2cm; písek ostrý s příměsí jílu"61*0,0015</t>
  </si>
  <si>
    <t>-1045632241</t>
  </si>
  <si>
    <t>61*0,05*35,4*0,001"lože směs písku a drceného kameniva a vápna</t>
  </si>
  <si>
    <t>Úpravy povrchů, podlahy a osazování výplní</t>
  </si>
  <si>
    <t>622325109</t>
  </si>
  <si>
    <t>Oprava vnější vápenocementové hladké omítky složitosti 1 stěn v rozsahu přes 80 do 100 %</t>
  </si>
  <si>
    <t>-433078773</t>
  </si>
  <si>
    <t>Oprava vápenocementové omítky vnějších ploch stupně členitosti 1 hladké stěn, v rozsahu opravované plochy přes 80 do 100%</t>
  </si>
  <si>
    <t>https://podminky.urs.cz/item/CS_URS_2024_02/622325109</t>
  </si>
  <si>
    <t>877260310</t>
  </si>
  <si>
    <t>Montáž kolen na kanalizačním potrubí z PP nebo tvrdého PVC-U trub hladkých plnostěnných DN 100</t>
  </si>
  <si>
    <t>-1612370629</t>
  </si>
  <si>
    <t>Montáž tvarovek na kanalizačním plastovém potrubí z PP nebo PVC-U hladkého plnostěnného kolen, víček nebo hrdlových uzávěrů DN 100</t>
  </si>
  <si>
    <t>https://podminky.urs.cz/item/CS_URS_2024_02/877260310</t>
  </si>
  <si>
    <t>"napojení drenáže do UV"4+4</t>
  </si>
  <si>
    <t>28611352</t>
  </si>
  <si>
    <t>koleno kanalizační PVC KG 110x67°</t>
  </si>
  <si>
    <t>586224213</t>
  </si>
  <si>
    <t>"napojení drenáže do UV"4</t>
  </si>
  <si>
    <t>28610537</t>
  </si>
  <si>
    <t>přechod drenážního systému inženýrských liniových staveb tunelového potrubí DN 100 na potrubí KG DN 100 (rovný konec)</t>
  </si>
  <si>
    <t>-1467677566</t>
  </si>
  <si>
    <t>899132212</t>
  </si>
  <si>
    <t>Výměna (výšková úprava) poklopu vodovodního samonivelačního nebo pevného šoupátkového</t>
  </si>
  <si>
    <t>141918037</t>
  </si>
  <si>
    <t>https://podminky.urs.cz/item/CS_URS_2024_02/899132212</t>
  </si>
  <si>
    <t>899132121</t>
  </si>
  <si>
    <t>Výměna (výšková úprava) poklopu kanalizačního pevného s ošetřením podkladu hloubky do 25 cm</t>
  </si>
  <si>
    <t>-898890127</t>
  </si>
  <si>
    <t>Výměna (výšková úprava) poklopu kanalizačního s rámem pevným s ošetřením podkladních vrstev hloubky do 25 cm</t>
  </si>
  <si>
    <t>https://podminky.urs.cz/item/CS_URS_2024_02/899132121</t>
  </si>
  <si>
    <t>912111112</t>
  </si>
  <si>
    <t>Montáž zábrany parkovací sloupku v do 800 mm se zabetonovanou patkou</t>
  </si>
  <si>
    <t>-274018350</t>
  </si>
  <si>
    <t>Montáž zábrany parkovací tvaru sloupku do výšky 800 mm se zabetonovanou patkou</t>
  </si>
  <si>
    <t>https://podminky.urs.cz/item/CS_URS_2024_02/912111112</t>
  </si>
  <si>
    <t>74910166</t>
  </si>
  <si>
    <t>sloupek parkovací sklopný 60x60x800mm bílý komaxit motýlek zámek vložkový</t>
  </si>
  <si>
    <t>-881705040</t>
  </si>
  <si>
    <t>74910185</t>
  </si>
  <si>
    <t>patka montážní k parkovacímu sloupku</t>
  </si>
  <si>
    <t>-1849927182</t>
  </si>
  <si>
    <t>914111111</t>
  </si>
  <si>
    <t>Montáž svislé dopravní značky do velikosti 1 m2 objímkami na sloupek nebo konzolu</t>
  </si>
  <si>
    <t>-1688448111</t>
  </si>
  <si>
    <t>Montáž svislé dopravní značky základní velikosti do 1 m2 objímkami na sloupky nebo konzoly</t>
  </si>
  <si>
    <t>https://podminky.urs.cz/item/CS_URS_2024_02/914111111</t>
  </si>
  <si>
    <t>"nové E 12a 2x, IP4b"3</t>
  </si>
  <si>
    <t>"stávající IP4b"1</t>
  </si>
  <si>
    <t>"nové IP12+E13 - 2x"4</t>
  </si>
  <si>
    <t>40445622</t>
  </si>
  <si>
    <t>informativní značky provozní IP1-IP3, IP4b-IP7, IP10a, b 750x750mm</t>
  </si>
  <si>
    <t>1149955915</t>
  </si>
  <si>
    <t>40445625</t>
  </si>
  <si>
    <t>informativní značky provozní IP8, IP9, IP11-IP13 500x700mm</t>
  </si>
  <si>
    <t>1884332970</t>
  </si>
  <si>
    <t>40445650</t>
  </si>
  <si>
    <t>dodatkové tabulky E7, E12, E13 500x300mm</t>
  </si>
  <si>
    <t>1206377059</t>
  </si>
  <si>
    <t>"nové E 12a - 2x"2</t>
  </si>
  <si>
    <t>"nové E13 - 2x"2</t>
  </si>
  <si>
    <t>914311113</t>
  </si>
  <si>
    <t>Osazení nákolníku na nároží domů z kamene 300/300/600 mm</t>
  </si>
  <si>
    <t>-1986398298</t>
  </si>
  <si>
    <t>https://podminky.urs.cz/item/CS_URS_2024_02/914311113</t>
  </si>
  <si>
    <t>Poznámka k položce:_x000d_
lože beton C 16/20 nXF4</t>
  </si>
  <si>
    <t>58388112</t>
  </si>
  <si>
    <t>nákolník ručně opracovaný 300x300x600mm</t>
  </si>
  <si>
    <t>810906944</t>
  </si>
  <si>
    <t>Poznámka k položce:_x000d_
přírodní mat. (pískovec,žula)</t>
  </si>
  <si>
    <t>915131111</t>
  </si>
  <si>
    <t>Vodorovné dopravní značení přechody pro chodce, šipky, symboly základní bílá barva</t>
  </si>
  <si>
    <t>1064796576</t>
  </si>
  <si>
    <t>Vodorovné dopravní značení stříkané barvou přechody pro chodce, šipky, symboly bílé základní</t>
  </si>
  <si>
    <t>https://podminky.urs.cz/item/CS_URS_2024_02/915131111</t>
  </si>
  <si>
    <t>"VDZ symbol jízdního kola V14 (provedení bez šipky)"1,5*1,5*3</t>
  </si>
  <si>
    <t>915621111</t>
  </si>
  <si>
    <t>Předznačení vodorovného plošného značení</t>
  </si>
  <si>
    <t>1864653630</t>
  </si>
  <si>
    <t>Předznačení pro vodorovné značení stříkané barvou nebo prováděné z nátěrových hmot plošné šipky, symboly, nápisy</t>
  </si>
  <si>
    <t>https://podminky.urs.cz/item/CS_URS_2024_02/915621111</t>
  </si>
  <si>
    <t>916111113</t>
  </si>
  <si>
    <t>Osazení obruby z velkých kostek s boční opěrou do lože z betonu prostého</t>
  </si>
  <si>
    <t>-1237884151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</si>
  <si>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</si>
  <si>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https://podminky.urs.cz/item/CS_URS_2024_02/916111113</t>
  </si>
  <si>
    <t>58381008.1</t>
  </si>
  <si>
    <t>kostka štípaná dlažební žula velká 15/15/20</t>
  </si>
  <si>
    <t>798821831</t>
  </si>
  <si>
    <t>Poznámka k položce:_x000d_
Homburger Kante 15/15/20cm</t>
  </si>
  <si>
    <t>42*0,17 'Přepočtené koeficientem množství</t>
  </si>
  <si>
    <t>916241213</t>
  </si>
  <si>
    <t>Osazení obrubníku kamenného stojatého s boční opěrou do lože z betonu prostého</t>
  </si>
  <si>
    <t>-1343812258</t>
  </si>
  <si>
    <t>Osazení obrubníku kamenného se zřízením lože, s vyplněním a zatřením spár cementovou maltou stojatého s boční opěrou z betonu prostého, do lože z betonu prostého</t>
  </si>
  <si>
    <t>https://podminky.urs.cz/item/CS_URS_2024_02/916241213</t>
  </si>
  <si>
    <t>265+64+42"stávající očištěné + nákup nových přímých + nákup nových zkosených</t>
  </si>
  <si>
    <t>37"Pokládka obloukové kamenné obruby OP2 10m obrub R1,0m, 27m R&gt;1,0m</t>
  </si>
  <si>
    <t>58380003</t>
  </si>
  <si>
    <t>obrubník kamenný žulový přímý 1000x300x200mm</t>
  </si>
  <si>
    <t>1917336770</t>
  </si>
  <si>
    <t>Poznámka k položce:_x000d_
ostaření nových obrub dle starých</t>
  </si>
  <si>
    <t>64"obruba OP2 přím</t>
  </si>
  <si>
    <t>64*1,02 'Přepočtené koeficientem množství</t>
  </si>
  <si>
    <t>1594691839</t>
  </si>
  <si>
    <t>42"zkosená obruba OP2 přímá</t>
  </si>
  <si>
    <t>42*1,02 'Přepočtené koeficientem množství</t>
  </si>
  <si>
    <t>58380412</t>
  </si>
  <si>
    <t>obrubník kamenný žulový obloukový R 0,5-1m 300x200mm</t>
  </si>
  <si>
    <t>596637239</t>
  </si>
  <si>
    <t>10"Pokládka obloukové kamenné obruby OP2 R1,0m</t>
  </si>
  <si>
    <t>10*1,02 'Přepočtené koeficientem množství</t>
  </si>
  <si>
    <t>58380422</t>
  </si>
  <si>
    <t>obrubník kamenný žulový obloukový R&gt;1,0m 300x200mm</t>
  </si>
  <si>
    <t>-426774939</t>
  </si>
  <si>
    <t xml:space="preserve">27"Pokládka obloukové kamenné obruby OP2  R&gt;1,0m</t>
  </si>
  <si>
    <t>27*1,02 'Přepočtené koeficientem množství</t>
  </si>
  <si>
    <t>966006132</t>
  </si>
  <si>
    <t>Odstranění značek dopravních nebo orientačních se sloupky s betonovými patkami</t>
  </si>
  <si>
    <t>2083985535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</si>
  <si>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</si>
  <si>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https://podminky.urs.cz/item/CS_URS_2024_02/966006132</t>
  </si>
  <si>
    <t>"Rušené SDZ B28+E8c, IP12+E13"2</t>
  </si>
  <si>
    <t>966006211</t>
  </si>
  <si>
    <t>Odstranění svislých dopravních značek ze sloupů, sloupků nebo konzol</t>
  </si>
  <si>
    <t>642496885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</si>
  <si>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</si>
  <si>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https://podminky.urs.cz/item/CS_URS_2024_02/966006211</t>
  </si>
  <si>
    <t>"Přesun stáv. SDZ B28"1</t>
  </si>
  <si>
    <t>"Demontáž SDZ (B2+IP4b demontováno a sloupek zachován) B2+IP4b"1*2</t>
  </si>
  <si>
    <t>1489638646</t>
  </si>
  <si>
    <t>"Rušené SDZ B28+E8c, IP12+E13"2*0,082</t>
  </si>
  <si>
    <t>"Demontáž SDZ (B2+IP4b demontováno a sloupek zachován) B2"1*0,004</t>
  </si>
  <si>
    <t>72297838</t>
  </si>
  <si>
    <t>"Rušené SDZ B28+E8c, IP12+E13 - sklad investora 3,1km"2*0,082*3,1</t>
  </si>
  <si>
    <t>"Demontáž SDZ (B2+IP4b demontováno a sloupek zachován) B2 - sklad investora 3,1km"1*0,004*3,1</t>
  </si>
  <si>
    <t>998</t>
  </si>
  <si>
    <t>Přesun hmot</t>
  </si>
  <si>
    <t>998223011</t>
  </si>
  <si>
    <t>Přesun hmot pro pozemní komunikace s krytem dlážděným</t>
  </si>
  <si>
    <t>1987391001</t>
  </si>
  <si>
    <t>Přesun hmot pro pozemní komunikace s krytem dlážděným dopravní vzdálenost do 200 m jakékoliv délky objektu</t>
  </si>
  <si>
    <t>https://podminky.urs.cz/item/CS_URS_2024_02/998223011</t>
  </si>
  <si>
    <t>998223091</t>
  </si>
  <si>
    <t>Příplatek k přesunu hmot pro pozemní komunikace s krytem dlážděným za zvětšený přesun do 1000 m</t>
  </si>
  <si>
    <t>-760166219</t>
  </si>
  <si>
    <t>Přesun hmot pro pozemní komunikace s krytem dlážděným Příplatek k ceně za zvětšený přesun přes vymezenou vodorovnou dopravní vzdálenost do 1000 m</t>
  </si>
  <si>
    <t>https://podminky.urs.cz/item/CS_URS_2024_02/998223091</t>
  </si>
  <si>
    <t>1205,944*0,5 'Přepočtené koeficientem množství</t>
  </si>
  <si>
    <t>SO 102 - Stavební úprava ulic Kollárova a Cechovní</t>
  </si>
  <si>
    <t xml:space="preserve">    5.1 - Skladba Typ B, dle TP 170; D1-D-1 (modifikovaná); TDZ IV; Podloží PIII, Cechovní</t>
  </si>
  <si>
    <t xml:space="preserve">    5.2 - Skladba Typ C, dle TP 170; D1-D-1 (modifikovaná); TDZ IV; Podloží PIII, Chodníky</t>
  </si>
  <si>
    <t xml:space="preserve">    5.3 - Ul.Kollárova - obnovení kčních vrstev </t>
  </si>
  <si>
    <t xml:space="preserve">    5.4 - Skladba Typ E, dle TP 170; D1-D-1 (modifikovaná); TDZ IV; Podloží PIII, sjezd + slepecké úpravy v po</t>
  </si>
  <si>
    <t>11616168</t>
  </si>
  <si>
    <t>49*0,5*0,25</t>
  </si>
  <si>
    <t>-934168344</t>
  </si>
  <si>
    <t>"drenáž rýha obalena geotex."49*0,5*4</t>
  </si>
  <si>
    <t>"přikrytí jílové vrstvy geotextílií 200g/m2"76</t>
  </si>
  <si>
    <t>268524039</t>
  </si>
  <si>
    <t>98*1,1845 'Přepočtené koeficientem množství</t>
  </si>
  <si>
    <t>849311224</t>
  </si>
  <si>
    <t>76*1,1845 'Přepočtené koeficientem množství</t>
  </si>
  <si>
    <t>1970144700</t>
  </si>
  <si>
    <t>49*0,5*0,1</t>
  </si>
  <si>
    <t>1206568406</t>
  </si>
  <si>
    <t>2130639506</t>
  </si>
  <si>
    <t>"ochrana stávajícího plynovodu"70*0,4*2</t>
  </si>
  <si>
    <t>1104689279</t>
  </si>
  <si>
    <t>56*2 'Přepočtené koeficientem množství</t>
  </si>
  <si>
    <t>-1887728459</t>
  </si>
  <si>
    <t>"ochrana stávajícího plynovodu"70*3,8</t>
  </si>
  <si>
    <t>-149929048</t>
  </si>
  <si>
    <t>266*1,1845 'Přepočtené koeficientem množství</t>
  </si>
  <si>
    <t>1056945513</t>
  </si>
  <si>
    <t>-508905654</t>
  </si>
  <si>
    <t>384520636</t>
  </si>
  <si>
    <t>"jílové těsnění ve styku chodníku s domy, Š=0,3-0,4m, TL=0,3m"38*0,3</t>
  </si>
  <si>
    <t>-1188250062</t>
  </si>
  <si>
    <t>11,4*2,142 'Přepočtené koeficientem množství</t>
  </si>
  <si>
    <t>1870365183</t>
  </si>
  <si>
    <t>"Řezání stávajících žulových obrub pro zpětné použití"93*0,6</t>
  </si>
  <si>
    <t>Skladba Typ B, dle TP 170; D1-D-1 (modifikovaná); TDZ IV; Podloží PIII, Cechovní</t>
  </si>
  <si>
    <t>-764297439</t>
  </si>
  <si>
    <t>"sanace"274</t>
  </si>
  <si>
    <t>-1607933044</t>
  </si>
  <si>
    <t>"sanace ŠDB 0/63"274</t>
  </si>
  <si>
    <t>1257506842</t>
  </si>
  <si>
    <t>"sanace ŠDA 0/45"274</t>
  </si>
  <si>
    <t>-784478311</t>
  </si>
  <si>
    <t>2008432084</t>
  </si>
  <si>
    <t>"100mm - kamenná dlažba malá, skladba do vějířů (zpětné použití stávající)"274-13"vozovka-přídlažba</t>
  </si>
  <si>
    <t>1271088868</t>
  </si>
  <si>
    <t>(274-13)*0,0015"vozovka-přídlažba -šířka spáry 1-2cm; písek ostrý s příměsí jílu</t>
  </si>
  <si>
    <t>98673204</t>
  </si>
  <si>
    <t>(274-13)*0,05*35,4*0,001"vozovka-přídlažba</t>
  </si>
  <si>
    <t>916111122</t>
  </si>
  <si>
    <t>Osazení obruby z drobných kostek bez boční opěry do lože z betonu prostého</t>
  </si>
  <si>
    <t>-703096933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</si>
  <si>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</si>
  <si>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https://podminky.urs.cz/item/CS_URS_2024_02/916111122</t>
  </si>
  <si>
    <t>Poznámka k položce:_x000d_
 lože beton C 16/20 nXF4</t>
  </si>
  <si>
    <t>"přídlažba jednolinka podél obrub, kostka malá"64+64</t>
  </si>
  <si>
    <t>58381015</t>
  </si>
  <si>
    <t>kostka řezanoštípaná dlažební žula 10x10x10cm</t>
  </si>
  <si>
    <t>1146016850</t>
  </si>
  <si>
    <t>128*0,1 'Přepočtené koeficientem množství</t>
  </si>
  <si>
    <t>451577877</t>
  </si>
  <si>
    <t>Podklad nebo lože pod dlažbu vodorovný nebo do sklonu 1:5 ze štěrkopísku tl přes 30 do 100 mm</t>
  </si>
  <si>
    <t>-1912483861</t>
  </si>
  <si>
    <t>Podklad nebo lože pod dlažbu (přídlažbu) v ploše vodorovné nebo ve sklonu do 1:5, tloušťky od 30 do 100 mm ze štěrkopísku</t>
  </si>
  <si>
    <t>https://podminky.urs.cz/item/CS_URS_2024_02/451577877</t>
  </si>
  <si>
    <t>"60mm - kamenná deska 30x50cm, žula hladká (slepecké úpravy)"11</t>
  </si>
  <si>
    <t>-325354748</t>
  </si>
  <si>
    <t>318-38"sanace-jílové těsnění</t>
  </si>
  <si>
    <t>713314583</t>
  </si>
  <si>
    <t>291111951</t>
  </si>
  <si>
    <t>" ŠDA 0/45"176+116+15+11</t>
  </si>
  <si>
    <t>-27487754</t>
  </si>
  <si>
    <t>"60mm - kamenná dlažba mozaika, jedna barva světlá-šířka spáry 1-2cm; písek ostrý s příměsí jílu"116</t>
  </si>
  <si>
    <t>"60mm - kamenná dlažba mozaika, jedna barva tmavá (slepecké úpravy)-skladba typ C1"15</t>
  </si>
  <si>
    <t>-1964218579</t>
  </si>
  <si>
    <t>15*1,02 'Přepočtené koeficientem množství</t>
  </si>
  <si>
    <t>58381016</t>
  </si>
  <si>
    <t>kostka štípaná dlažební mozaika žula 4/6 světlá</t>
  </si>
  <si>
    <t>1289632538</t>
  </si>
  <si>
    <t>116*1,02 'Přepočtené koeficientem množství</t>
  </si>
  <si>
    <t>-177804832</t>
  </si>
  <si>
    <t>"60mm - kamenná dlažba mozaika, dvě barvy do obrazců"176</t>
  </si>
  <si>
    <t>-1159261522</t>
  </si>
  <si>
    <t>176*1,02 'Přepočtené koeficientem množství</t>
  </si>
  <si>
    <t>141389245</t>
  </si>
  <si>
    <t>(176+116)*0,0015"chodník -šířka spáry 1-2cm; písek ostrý s příměsí jílu</t>
  </si>
  <si>
    <t>-1380505481</t>
  </si>
  <si>
    <t>-1063992157</t>
  </si>
  <si>
    <t>Vyplnění spár dlažby (přídlažby) z lomového kamene v jakémkoliv sklonu plochy a jakékoliv tloušťky cementovou maltou se zatřením</t>
  </si>
  <si>
    <t>1604025458</t>
  </si>
  <si>
    <t>11*1,03 'Přepočtené koeficientem množství</t>
  </si>
  <si>
    <t>-1967643642</t>
  </si>
  <si>
    <t>(176+116+15+11)*0,04*35,4*0,001"lože směs písku a drceného kameniva a vápna</t>
  </si>
  <si>
    <t xml:space="preserve">Ul.Kollárova - obnovení kčních vrstev </t>
  </si>
  <si>
    <t>2014889966</t>
  </si>
  <si>
    <t>564561112</t>
  </si>
  <si>
    <t>Zřízení podsypu nebo podkladu ze sypaniny plochy přes 100 m2 tl 210 mm</t>
  </si>
  <si>
    <t>2121567227</t>
  </si>
  <si>
    <t>Zřízení podsypu nebo podkladu ze sypaniny s rozprostřením, vlhčením, a zhutněním plochy přes 100 m2, po zhutnění tl. 210 mm</t>
  </si>
  <si>
    <t>https://podminky.urs.cz/item/CS_URS_2024_02/564561112</t>
  </si>
  <si>
    <t>Poznámka k položce:_x000d_
zpětné použití původního materiálu</t>
  </si>
  <si>
    <t>2026197512</t>
  </si>
  <si>
    <t>Poznámka k položce:_x000d_
zpětné použití stávající kostky</t>
  </si>
  <si>
    <t>125"100mm - kamenná dlažba malá, skladba do vějířů a sjezd do křížů</t>
  </si>
  <si>
    <t>Skladba Typ E, dle TP 170; D1-D-1 (modifikovaná); TDZ IV; Podloží PIII, sjezd + slepecké úpravy v po</t>
  </si>
  <si>
    <t>451319777</t>
  </si>
  <si>
    <t>Příplatek ZKD 10 mm tl u podkladu nebo lože pod dlažbu z betonu</t>
  </si>
  <si>
    <t>2060972058</t>
  </si>
  <si>
    <t>Podklad nebo lože pod dlažbu (přídlažbu) Příplatek k cenám za každých dalších i započatých 10 mm tloušťky podkladu nebo lože z betonu prostého</t>
  </si>
  <si>
    <t>https://podminky.urs.cz/item/CS_URS_2024_02/451319777</t>
  </si>
  <si>
    <t>Poznámka k položce:_x000d_
příplatek za zvýšené lože 90mm</t>
  </si>
  <si>
    <t>3*5 'Přepočtené koeficientem množství</t>
  </si>
  <si>
    <t>-338340123</t>
  </si>
  <si>
    <t>9,5"sanace</t>
  </si>
  <si>
    <t>-963090830</t>
  </si>
  <si>
    <t>9,5"sanace ŠDB 0/63</t>
  </si>
  <si>
    <t>105422474</t>
  </si>
  <si>
    <t>9,5"ŠDA 0/45</t>
  </si>
  <si>
    <t>1302104826</t>
  </si>
  <si>
    <t>1948302173</t>
  </si>
  <si>
    <t>5"100mm - kamenná dlažba malá</t>
  </si>
  <si>
    <t>2086966390</t>
  </si>
  <si>
    <t>5*1,02 'Přepočtené koeficientem množství</t>
  </si>
  <si>
    <t>616005698</t>
  </si>
  <si>
    <t>1407134637</t>
  </si>
  <si>
    <t>3*1,02 'Přepočtené koeficientem množství</t>
  </si>
  <si>
    <t>-910556844</t>
  </si>
  <si>
    <t>"100mm - hladký lem žulové desky 30/50cm"1,5</t>
  </si>
  <si>
    <t>-162183776</t>
  </si>
  <si>
    <t>1219621474</t>
  </si>
  <si>
    <t>1,5*1,03 'Přepočtené koeficientem množství</t>
  </si>
  <si>
    <t>-749569534</t>
  </si>
  <si>
    <t>628339280</t>
  </si>
  <si>
    <t>"napojení drenáže do UV"1+1</t>
  </si>
  <si>
    <t>1405461895</t>
  </si>
  <si>
    <t>"napojení drenáže do UV"1</t>
  </si>
  <si>
    <t>34887462</t>
  </si>
  <si>
    <t>-42033018</t>
  </si>
  <si>
    <t>537070773</t>
  </si>
  <si>
    <t>1630821886</t>
  </si>
  <si>
    <t>"Nová E12b na sloupku přesunuté B2"1</t>
  </si>
  <si>
    <t>"Přesun stáv. SDZ B2"1</t>
  </si>
  <si>
    <t>962379671</t>
  </si>
  <si>
    <t>Poznámka k položce:_x000d_
E12b</t>
  </si>
  <si>
    <t>1235233090</t>
  </si>
  <si>
    <t>30"pokládka obloukové kamenné obruby OP2 obrub R&gt;1,0m</t>
  </si>
  <si>
    <t>93+19"stávající očištěné + nákup nových</t>
  </si>
  <si>
    <t>-1684849963</t>
  </si>
  <si>
    <t>19"nákup nových</t>
  </si>
  <si>
    <t>19*1,02 'Přepočtené koeficientem množství</t>
  </si>
  <si>
    <t>58380412.1</t>
  </si>
  <si>
    <t>983945537</t>
  </si>
  <si>
    <t>30*1,02 'Přepočtené koeficientem množství</t>
  </si>
  <si>
    <t>-153616430</t>
  </si>
  <si>
    <t>1"SDZ B2</t>
  </si>
  <si>
    <t>-1647667634</t>
  </si>
  <si>
    <t>-197510550</t>
  </si>
  <si>
    <t>705522088</t>
  </si>
  <si>
    <t>354,486*0,5 'Přepočtené koeficientem množství</t>
  </si>
  <si>
    <t>SO 103 - Rekonstrukce schodiště</t>
  </si>
  <si>
    <t xml:space="preserve">    5.1 - Skladba Chodník - Kostelní náměstí</t>
  </si>
  <si>
    <t xml:space="preserve">    5.3 - Skladba Typ A, dle TP 170; D1-D-1 (modifikovaná); TDZ IV; Podloží PIII, Vozovka</t>
  </si>
  <si>
    <t xml:space="preserve">    5.4 - Schodiště</t>
  </si>
  <si>
    <t>4440373</t>
  </si>
  <si>
    <t>16*0,5*0,25</t>
  </si>
  <si>
    <t>-1136870448</t>
  </si>
  <si>
    <t>"drenáž rýha obalena geotex."16*0,5*4</t>
  </si>
  <si>
    <t>"přikrytí jílové vrstvy geotextílií 200g/m2"24</t>
  </si>
  <si>
    <t>368730314</t>
  </si>
  <si>
    <t>32*1,1845 'Přepočtené koeficientem množství</t>
  </si>
  <si>
    <t>1731263738</t>
  </si>
  <si>
    <t>24*1,1845 'Přepočtené koeficientem množství</t>
  </si>
  <si>
    <t>453687948</t>
  </si>
  <si>
    <t>16*0,5*0,1</t>
  </si>
  <si>
    <t>1054090804</t>
  </si>
  <si>
    <t>1379068666</t>
  </si>
  <si>
    <t>"jílové těsnění ve styku chodníku s domy, Š=0,3-0,4m, TL=0,3m"12*0,3</t>
  </si>
  <si>
    <t>-1853689460</t>
  </si>
  <si>
    <t>3,6*2,142 'Přepočtené koeficientem množství</t>
  </si>
  <si>
    <t>Skladba Chodník - Kostelní náměstí</t>
  </si>
  <si>
    <t>198153290</t>
  </si>
  <si>
    <t>"ŠDA 0/45"6</t>
  </si>
  <si>
    <t>596211110</t>
  </si>
  <si>
    <t>Kladení zámkové dlažby komunikací pro pěší ručně tl 60 mm skupiny A pl do 50 m2</t>
  </si>
  <si>
    <t>304262208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</si>
  <si>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</si>
  <si>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</si>
  <si>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6"zpětné použití stávající dlažby</t>
  </si>
  <si>
    <t>564531012</t>
  </si>
  <si>
    <t>Zřízení podsypu nebo podkladu ze sypaniny plochy do 100 m2 tl 110 mm</t>
  </si>
  <si>
    <t>2060628941</t>
  </si>
  <si>
    <t>Zřízení podsypu nebo podkladu ze sypaniny s rozprostřením, vlhčením, a zhutněním plochy jednotlivě do 100 m2, po zhutnění tl. 110 mm</t>
  </si>
  <si>
    <t>https://podminky.urs.cz/item/CS_URS_2024_02/564531012</t>
  </si>
  <si>
    <t>84-12"sanace-jílové těsnění</t>
  </si>
  <si>
    <t>-561293605</t>
  </si>
  <si>
    <t>-2094101487</t>
  </si>
  <si>
    <t>" ŠDA 0/45"84-8"chodník-plocha odvod.žlábek</t>
  </si>
  <si>
    <t>591241111</t>
  </si>
  <si>
    <t>Kladení dlažby z kostek drobných z kamene na MC tl 50 mm</t>
  </si>
  <si>
    <t>-2089681857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</si>
  <si>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</si>
  <si>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https://podminky.urs.cz/item/CS_URS_2024_02/591241111</t>
  </si>
  <si>
    <t>"odvodňovací žlábek 4-linka, žulová kostka malá světlá"16*0,5</t>
  </si>
  <si>
    <t>-1107539137</t>
  </si>
  <si>
    <t>8*1,02 'Přepočtené koeficientem množství</t>
  </si>
  <si>
    <t>-1873844946</t>
  </si>
  <si>
    <t>"60mm - kamenná dlažba mozaika, dvě barvy do obrazců"84-8"chodník-plocha odvod.žlábek</t>
  </si>
  <si>
    <t>-967484004</t>
  </si>
  <si>
    <t>"60mm - kamenná dlažba mozaika, dvě barvy do obrazců"76</t>
  </si>
  <si>
    <t>76*1,02 'Přepočtené koeficientem množství</t>
  </si>
  <si>
    <t>1726435765</t>
  </si>
  <si>
    <t>"60mm - kamenná dlažba mozaika, dvě barvy do obrazců -šířka spáry 1-2cm; písek ostrý s příměsí jílu"76*0,0015</t>
  </si>
  <si>
    <t>88111821</t>
  </si>
  <si>
    <t>(84-8)*0,04*35,4*0,001"chodník-plocha odvod.žlábek lože směs písku a drceného kameniva a vápna</t>
  </si>
  <si>
    <t>630383482</t>
  </si>
  <si>
    <t>"ŠDA 0/45"16</t>
  </si>
  <si>
    <t>136639224</t>
  </si>
  <si>
    <t>1739522485</t>
  </si>
  <si>
    <t>"160mm - kamenná kostka, velká kostka kvádr (navrácení původních kostek)"16</t>
  </si>
  <si>
    <t>Schodiště</t>
  </si>
  <si>
    <t>430321515</t>
  </si>
  <si>
    <t>Schodišťová konstrukce a rampa ze ŽB tř. C 20/25</t>
  </si>
  <si>
    <t>-468896728</t>
  </si>
  <si>
    <t>Schodišťové konstrukce a rampy z betonu železového (bez výztuže) stupně, schodnice, ramena, podesty s nosníky tř. C 20/25</t>
  </si>
  <si>
    <t>https://podminky.urs.cz/item/CS_URS_2024_02/430321515</t>
  </si>
  <si>
    <t>430362021</t>
  </si>
  <si>
    <t>Výztuž schodišťové konstrukce a rampy svařovanými sítěmi Kari</t>
  </si>
  <si>
    <t>1463921989</t>
  </si>
  <si>
    <t>Výztuž schodišťových konstrukcí a ramp stupňů, schodnic, ramen, podest s nosníky ze svařovaných sítí z drátů typu KARI</t>
  </si>
  <si>
    <t>https://podminky.urs.cz/item/CS_URS_2024_02/430362021</t>
  </si>
  <si>
    <t>19*2*7,87*0,001</t>
  </si>
  <si>
    <t>431351121</t>
  </si>
  <si>
    <t>Zřízení bednění podest schodišť a ramp přímočarých v do 4 m</t>
  </si>
  <si>
    <t>1904392822</t>
  </si>
  <si>
    <t>Bednění podest, podstupňových desek a ramp včetně podpěrné konstrukce výšky do 4 m půdorysně přímočarých zřízení</t>
  </si>
  <si>
    <t>https://podminky.urs.cz/item/CS_URS_2024_02/431351121</t>
  </si>
  <si>
    <t>(((3+3,8)/2)*16*0,15)+3,8*0,25</t>
  </si>
  <si>
    <t>431351122</t>
  </si>
  <si>
    <t>Odstranění bednění podest schodišť a ramp přímočarých v do 4 m</t>
  </si>
  <si>
    <t>-1665605582</t>
  </si>
  <si>
    <t>Bednění podest, podstupňových desek a ramp včetně podpěrné konstrukce výšky do 4 m půdorysně přímočarých odstranění</t>
  </si>
  <si>
    <t>https://podminky.urs.cz/item/CS_URS_2024_02/431351122</t>
  </si>
  <si>
    <t>434191423</t>
  </si>
  <si>
    <t>Osazení schodišťových stupňů kamenných pemrlovaných na desku</t>
  </si>
  <si>
    <t>-1387734417</t>
  </si>
  <si>
    <t>Osazování schodišťových stupňů kamenných s vyspárováním styčných spár, s provizorním dřevěným zábradlím a dočasným zakrytím stupnic prkny na desku, stupňů pemrlovaných nebo ostatních</t>
  </si>
  <si>
    <t>https://podminky.urs.cz/item/CS_URS_2024_02/434191423</t>
  </si>
  <si>
    <t>58388015</t>
  </si>
  <si>
    <t>stupeň schodišťový žulový plný 150x330x1000mm výžlabková podstupnice-pemrlovaný</t>
  </si>
  <si>
    <t>-1166530912</t>
  </si>
  <si>
    <t>Poznámka k položce:_x000d_
ostaření stupňů nových</t>
  </si>
  <si>
    <t>58,5*0,2"předpoklad dokoupení 20%</t>
  </si>
  <si>
    <t>460791113</t>
  </si>
  <si>
    <t>Montáž trubek ochranných plastových uložených volně do rýhy tuhých D přes 50 do 90 mm</t>
  </si>
  <si>
    <t>1227978154</t>
  </si>
  <si>
    <t>Montáž trubek ochranných uložených volně do rýhy plastových tuhých, vnitřního průměru přes 50 do 90 mm</t>
  </si>
  <si>
    <t>https://podminky.urs.cz/item/CS_URS_2024_02/460791113</t>
  </si>
  <si>
    <t>"Rezervní chránička pro kabelové sítě"6</t>
  </si>
  <si>
    <t>34571364</t>
  </si>
  <si>
    <t>trubka elektroinstalační HDPE tuhá dvouplášťová korugovaná D 75/90mm</t>
  </si>
  <si>
    <t>1121084366</t>
  </si>
  <si>
    <t>6*1,05 'Přepočtené koeficientem množství</t>
  </si>
  <si>
    <t>-860709480</t>
  </si>
  <si>
    <t>"vyrovnávací vrstva ŠDA 0/45 se zhutněním"19</t>
  </si>
  <si>
    <t>565211111</t>
  </si>
  <si>
    <t>Podklad ze štěrku částečně zpevněného cementovou maltou ŠCM tl 100 mm</t>
  </si>
  <si>
    <t>187627393</t>
  </si>
  <si>
    <t>Podklad ze štěrku částečně zpevněného cementovou maltou ŠCM s rozprostřením a s hutněním, po zhutnění tl. 100 mm</t>
  </si>
  <si>
    <t>https://podminky.urs.cz/item/CS_URS_2024_02/565211111</t>
  </si>
  <si>
    <t>596991114</t>
  </si>
  <si>
    <t>Řezání betonové, kameninové a kamenné dlažby do oblouku tl přes 100 do 150 mm</t>
  </si>
  <si>
    <t>-363473170</t>
  </si>
  <si>
    <t>Řezání betonové, kameninové nebo kamenné dlažby do oblouku tloušťky dlažby přes 100 do 150 mm</t>
  </si>
  <si>
    <t>https://podminky.urs.cz/item/CS_URS_2024_02/596991114</t>
  </si>
  <si>
    <t>"Řezání stávajících žulových stupňů pro znovupoužití"10"tl. řezu 0,15m</t>
  </si>
  <si>
    <t>767223222</t>
  </si>
  <si>
    <t>Montáž přímého kovového zábradlí do betonu konstrukce na schodišti v exteriéru</t>
  </si>
  <si>
    <t>885248083</t>
  </si>
  <si>
    <t>Montáž zábradlí přímého v exteriéru na schodišti kotveného do betonu</t>
  </si>
  <si>
    <t>https://podminky.urs.cz/item/CS_URS_2024_02/767223222</t>
  </si>
  <si>
    <t>5530000R</t>
  </si>
  <si>
    <t>zábradlí středové kovářsky opracované s ochrannou vrstvou opískováním</t>
  </si>
  <si>
    <t>91111297</t>
  </si>
  <si>
    <t>Poznámka k položce:_x000d_
provedení dle požadavků SPP</t>
  </si>
  <si>
    <t>998767101</t>
  </si>
  <si>
    <t>Přesun hmot tonážní pro zámečnické konstrukce v objektech v do 6 m</t>
  </si>
  <si>
    <t>-1535683505</t>
  </si>
  <si>
    <t>Přesun hmot pro zámečnické konstrukce stanovený z hmotnosti přesunovaného materiálu vodorovná dopravní vzdálenost do 50 m základní v objektech výšky do 6 m</t>
  </si>
  <si>
    <t>https://podminky.urs.cz/item/CS_URS_2024_02/998767101</t>
  </si>
  <si>
    <t>-477007443</t>
  </si>
  <si>
    <t>2037669712</t>
  </si>
  <si>
    <t>654847709</t>
  </si>
  <si>
    <t>160852816</t>
  </si>
  <si>
    <t>-1239446795</t>
  </si>
  <si>
    <t>1917124499</t>
  </si>
  <si>
    <t>1"výškové přeložení vodovodní armatury zvýšením, Kostelní náměstí</t>
  </si>
  <si>
    <t>899133211</t>
  </si>
  <si>
    <t>Výměna (výšková úprava) vtokové mříže uliční vpusti s použitím betonových vyrovnávacích prvků</t>
  </si>
  <si>
    <t>1855987011</t>
  </si>
  <si>
    <t>Výměna (výšková úprava) vtokové mříže uliční vpusti na betonové skruži s použitím betonových vyrovnávacích prvků</t>
  </si>
  <si>
    <t>https://podminky.urs.cz/item/CS_URS_2024_02/899133211</t>
  </si>
  <si>
    <t>1"výškové přeložení UV zvýšením, Kostelní náměstí</t>
  </si>
  <si>
    <t>2041567328</t>
  </si>
  <si>
    <t>4"Kostelní náměstí, dovoz ze skladu investora</t>
  </si>
  <si>
    <t>-1698001479</t>
  </si>
  <si>
    <t>2131375090</t>
  </si>
  <si>
    <t>52,525*0,5 'Přepočtené koeficientem množství</t>
  </si>
  <si>
    <t>SO 104 - Stavební úprava ulice Dominikánská</t>
  </si>
  <si>
    <t xml:space="preserve">    5.1 - Skladba Typ A, dle TP 170; D1-D-1 (modifikovaná); TDZ IV; Podloží PIII, Vozovka</t>
  </si>
  <si>
    <t xml:space="preserve">    5.2 - Skladba kce slepecké úpravy v pojezdových plochách</t>
  </si>
  <si>
    <t>1767592797</t>
  </si>
  <si>
    <t>40*0,5*0,25</t>
  </si>
  <si>
    <t>-29490999</t>
  </si>
  <si>
    <t>"drenáž rýha obalena geotex."40*0,5*4</t>
  </si>
  <si>
    <t>"přikrytí jílové vrstvy geotextílií 200g/m2"60</t>
  </si>
  <si>
    <t>-291901658</t>
  </si>
  <si>
    <t>80*1,1845 'Přepočtené koeficientem množství</t>
  </si>
  <si>
    <t>2111363259</t>
  </si>
  <si>
    <t>60*1,1845 'Přepočtené koeficientem množství</t>
  </si>
  <si>
    <t>-1356967934</t>
  </si>
  <si>
    <t>40*0,5*0,1</t>
  </si>
  <si>
    <t>-2111483907</t>
  </si>
  <si>
    <t>-1229356493</t>
  </si>
  <si>
    <t>"ochrana stávajícího plynovodu"5*0,4*2</t>
  </si>
  <si>
    <t>-1003597941</t>
  </si>
  <si>
    <t>4*2 'Přepočtené koeficientem množství</t>
  </si>
  <si>
    <t>864794351</t>
  </si>
  <si>
    <t>"ochrana stávajícího plynovodu"5*3,8</t>
  </si>
  <si>
    <t>-338336128</t>
  </si>
  <si>
    <t>19*1,1845 'Přepočtené koeficientem množství</t>
  </si>
  <si>
    <t>-1905336936</t>
  </si>
  <si>
    <t>-968601698</t>
  </si>
  <si>
    <t>-870853830</t>
  </si>
  <si>
    <t>"jílové těsnění ve styku chodníku s domy, Š=0,3-0,4m, TL=0,3m"30*0,3</t>
  </si>
  <si>
    <t>-1139715980</t>
  </si>
  <si>
    <t>9*2,142 'Přepočtené koeficientem množství</t>
  </si>
  <si>
    <t>1859924299</t>
  </si>
  <si>
    <t>"sanace"188-30</t>
  </si>
  <si>
    <t>-1843382937</t>
  </si>
  <si>
    <t>"sanace ŠDB 0/63"188-30</t>
  </si>
  <si>
    <t>1231127837</t>
  </si>
  <si>
    <t>"ŠDA 0/45"188</t>
  </si>
  <si>
    <t>2144471107</t>
  </si>
  <si>
    <t>188-20"vozovka-plocha odvod.žlábku</t>
  </si>
  <si>
    <t>392690985</t>
  </si>
  <si>
    <t>628143793</t>
  </si>
  <si>
    <t>(188-20)*0,0015"vozovka-plocha odvod.žlábku</t>
  </si>
  <si>
    <t>-722763235</t>
  </si>
  <si>
    <t>(188-20)*0,05*35,4*0,001"vozovka-plocha odvod.žlábku</t>
  </si>
  <si>
    <t>70016418</t>
  </si>
  <si>
    <t>"odvodňovací žlábek 3-linka, žulová kostka velká (použití kostek stávajících z mezideponie)"40*0,5</t>
  </si>
  <si>
    <t>-862982306</t>
  </si>
  <si>
    <t>"110mm lože- černá kostka mozaika"3</t>
  </si>
  <si>
    <t>"80mm lože - hladký lem žulové desky 30/50cm"1</t>
  </si>
  <si>
    <t>-656593065</t>
  </si>
  <si>
    <t>1720745170</t>
  </si>
  <si>
    <t>"sanace"4</t>
  </si>
  <si>
    <t>47618686</t>
  </si>
  <si>
    <t>"sanace ŠDB 0/63"4</t>
  </si>
  <si>
    <t>-456256473</t>
  </si>
  <si>
    <t>"sanace ŠDA 0/45"4</t>
  </si>
  <si>
    <t>724369482</t>
  </si>
  <si>
    <t>1625749347</t>
  </si>
  <si>
    <t>"60mm - černá kostka mozaika"3</t>
  </si>
  <si>
    <t>-646723298</t>
  </si>
  <si>
    <t>-832442477</t>
  </si>
  <si>
    <t>"100mm - hladký lem žulové desky 30/50cm"1</t>
  </si>
  <si>
    <t>-1275906857</t>
  </si>
  <si>
    <t>1*1,03 'Přepočtené koeficientem množství</t>
  </si>
  <si>
    <t>-1992878254</t>
  </si>
  <si>
    <t>396622674</t>
  </si>
  <si>
    <t>243630579</t>
  </si>
  <si>
    <t>1825577289</t>
  </si>
  <si>
    <t>668209018</t>
  </si>
  <si>
    <t>-214789287</t>
  </si>
  <si>
    <t>-1428032024</t>
  </si>
  <si>
    <t>"odvodňovací žlábek 3-linka, žulová kostka velká (použití kostek stávajících)-zvýšené lože 180mm"40*0,5*0,18</t>
  </si>
  <si>
    <t>50173141</t>
  </si>
  <si>
    <t>87869320</t>
  </si>
  <si>
    <t>78,522*0,5 'Přepočtené koeficientem množství</t>
  </si>
  <si>
    <t>SO 105 - Křižovatka Kamenná x Křižovnická x Smetanova</t>
  </si>
  <si>
    <t xml:space="preserve">    1 - Zemní práce</t>
  </si>
  <si>
    <t xml:space="preserve">    5.0 - Přeskládání velkoformátové dlažby před kaplí</t>
  </si>
  <si>
    <t xml:space="preserve">    5.1 - Skladba Typ A, dle TP 170; D1-D-1 (modifikovaná); TDZ IV; Podloží PIII, sjezd ul. Křižovnická</t>
  </si>
  <si>
    <t xml:space="preserve">    5.5 - Skladba Chodník - Křižovnická ulice</t>
  </si>
  <si>
    <t xml:space="preserve">    5.6 - Skladba Typ E, dle TP 170; D1-D-1 (modifikovaná); TDZ IV; Podloží PIII, sjezdy</t>
  </si>
  <si>
    <t xml:space="preserve">    5.8 - Skladba Typ F, dle TP 170; D1-N-5 (modifikovaná); TDZ IV; Podloží PIII, Smetanova - asfaltová vozovk</t>
  </si>
  <si>
    <t xml:space="preserve">    5.9 - Skladba Typ F1, dle TP 170; D1-N-2; TDZ VI; Podloží PIII, sjezd</t>
  </si>
  <si>
    <t xml:space="preserve">    5.10 - Skladba Typ F2, dle TP 170; D2-A-1; TDZ CH; Podloží PIII, Smetanova - chodník</t>
  </si>
  <si>
    <t xml:space="preserve">    5.11 - Skladba Typ G - Mlatová cesta</t>
  </si>
  <si>
    <t xml:space="preserve">    5.12 - Skladba Typ G1 - žulová drť</t>
  </si>
  <si>
    <t>-790036494</t>
  </si>
  <si>
    <t>-378160947</t>
  </si>
  <si>
    <t>814878596</t>
  </si>
  <si>
    <t>495*0,02 'Přepočtené koeficientem množství</t>
  </si>
  <si>
    <t>1655009921</t>
  </si>
  <si>
    <t>"v místě ornice"495</t>
  </si>
  <si>
    <t>185803111</t>
  </si>
  <si>
    <t>Ošetření trávníku shrabáním v rovině a svahu do 1:5</t>
  </si>
  <si>
    <t>754405089</t>
  </si>
  <si>
    <t>Ošetření trávníku jednorázové v rovině nebo na svahu do 1:5</t>
  </si>
  <si>
    <t>https://podminky.urs.cz/item/CS_URS_2024_02/185803111</t>
  </si>
  <si>
    <t>334766126</t>
  </si>
  <si>
    <t>495*0,015 'Přepočtené koeficientem množství</t>
  </si>
  <si>
    <t>-1313051049</t>
  </si>
  <si>
    <t>132*0,5*0,25</t>
  </si>
  <si>
    <t>-1386972303</t>
  </si>
  <si>
    <t>"drenáž rýha obalena geotex."132*0,5*4</t>
  </si>
  <si>
    <t>"přikrytí jílové vrstvy geotextílií 200g/m2"52</t>
  </si>
  <si>
    <t>237623139</t>
  </si>
  <si>
    <t>264*1,1845 'Přepočtené koeficientem množství</t>
  </si>
  <si>
    <t>1176128692</t>
  </si>
  <si>
    <t>52*1,1845 'Přepočtené koeficientem množství</t>
  </si>
  <si>
    <t>-1105022424</t>
  </si>
  <si>
    <t>132*0,5*0,1</t>
  </si>
  <si>
    <t>426100912</t>
  </si>
  <si>
    <t>1320290834</t>
  </si>
  <si>
    <t>70879923</t>
  </si>
  <si>
    <t>"ochrana stávajícího plynovodu"75*0,4*2</t>
  </si>
  <si>
    <t>1294443192</t>
  </si>
  <si>
    <t>60*2 'Přepočtené koeficientem množství</t>
  </si>
  <si>
    <t>907549783</t>
  </si>
  <si>
    <t>"ochrana stávajícího plynovodu"75*3,8</t>
  </si>
  <si>
    <t>-1146488211</t>
  </si>
  <si>
    <t>285*1,1845 'Přepočtené koeficientem množství</t>
  </si>
  <si>
    <t>533059141</t>
  </si>
  <si>
    <t>-615081380</t>
  </si>
  <si>
    <t>-1133346087</t>
  </si>
  <si>
    <t>"jílové těsnění ve styku chodníku s domy, Š=0,3-0,4m, TL=0,3m"26*0,3</t>
  </si>
  <si>
    <t>1869281791</t>
  </si>
  <si>
    <t>7,8*2,142 'Přepočtené koeficientem množství</t>
  </si>
  <si>
    <t>169892460</t>
  </si>
  <si>
    <t>"Řezání stávajících žulových obrub pro zpětné použití"118*0,6</t>
  </si>
  <si>
    <t>5.0</t>
  </si>
  <si>
    <t>Přeskládání velkoformátové dlažby před kaplí</t>
  </si>
  <si>
    <t>-2082982847</t>
  </si>
  <si>
    <t>"100mm - velkoformátová kamenná dlažba "30</t>
  </si>
  <si>
    <t>596811220</t>
  </si>
  <si>
    <t>Kladení betonové dlažby komunikací pro pěší do lože z kameniva velikosti přes 0,09 do 0,25 m2 pl do 50 m2</t>
  </si>
  <si>
    <t>-1411661370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</si>
  <si>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</si>
  <si>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https://podminky.urs.cz/item/CS_URS_2024_02/596811220</t>
  </si>
  <si>
    <t>Poznámka k položce:_x000d_
z mezideponie</t>
  </si>
  <si>
    <t>Skladba Typ A, dle TP 170; D1-D-1 (modifikovaná); TDZ IV; Podloží PIII, sjezd ul. Křižovnická</t>
  </si>
  <si>
    <t>-2129021734</t>
  </si>
  <si>
    <t>"zpětné použití původního materiálu 200mm ŠDR"5</t>
  </si>
  <si>
    <t>-1832369685</t>
  </si>
  <si>
    <t>"zpětné použití původního materiálu 210mm ŠDR"5</t>
  </si>
  <si>
    <t>-1883594063</t>
  </si>
  <si>
    <t>"160mm - kamenná kostka, velká kostka kvádr (navrácení původních kostek)"5</t>
  </si>
  <si>
    <t>-1257839535</t>
  </si>
  <si>
    <t>"sanace"876</t>
  </si>
  <si>
    <t>2053276489</t>
  </si>
  <si>
    <t>"sanace ŠDB 0/63"876</t>
  </si>
  <si>
    <t>-2100076203</t>
  </si>
  <si>
    <t>"ŠDA 0/45"876</t>
  </si>
  <si>
    <t>-1351517938</t>
  </si>
  <si>
    <t>876-94"vozovka-žlábky</t>
  </si>
  <si>
    <t>-1709773554</t>
  </si>
  <si>
    <t>Poznámka k položce:_x000d_
lože směs písku a drceného kameniva a vápna</t>
  </si>
  <si>
    <t>876-94-6-32"vozovka-žlábky-přídlažba-přechod pro chodce</t>
  </si>
  <si>
    <t>50"ostatní</t>
  </si>
  <si>
    <t>-1392276691</t>
  </si>
  <si>
    <t>6"přídlažba</t>
  </si>
  <si>
    <t>32"přechod pro chodce</t>
  </si>
  <si>
    <t>188*0,5"odvodňovací žlábek 3-linka, žulová kostka velká</t>
  </si>
  <si>
    <t>322852107</t>
  </si>
  <si>
    <t>Poznámka k položce:_x000d_
příplatek za opracování, výběrové kostky</t>
  </si>
  <si>
    <t>876-9-23"vozovka-mramorová kostka-použití kostek stávajících</t>
  </si>
  <si>
    <t>894*1,01 'Přepočtené koeficientem množství</t>
  </si>
  <si>
    <t>58381009</t>
  </si>
  <si>
    <t>kostka bílá vel 16/16</t>
  </si>
  <si>
    <t>940903822</t>
  </si>
  <si>
    <t>9"přechod pro chodce</t>
  </si>
  <si>
    <t>9*1,01 'Přepočtené koeficientem množství</t>
  </si>
  <si>
    <t>67252432</t>
  </si>
  <si>
    <t>"odvodňovací žlábek 3-linka, žulová kostka velká (použití kostek stávajících)-zvýšené lože 180mm"188*0,5*0,18</t>
  </si>
  <si>
    <t>-2124661203</t>
  </si>
  <si>
    <t>(876-94-6-32)*0,0015"vozovka-žlábky-přídlažba-přechod -šířka spáry 1-2cm; písek ostrý s příměsí jílu</t>
  </si>
  <si>
    <t>198521632</t>
  </si>
  <si>
    <t>(876-94-6-32)*0,05*35,4*0,001"vozovka-žlábky-přídlažba</t>
  </si>
  <si>
    <t>1121373540</t>
  </si>
  <si>
    <t>"sanace"115</t>
  </si>
  <si>
    <t>-2105313323</t>
  </si>
  <si>
    <t>"sanace ŠDB 0/63"115</t>
  </si>
  <si>
    <t>1881735766</t>
  </si>
  <si>
    <t>"ŠDA 0/45"115</t>
  </si>
  <si>
    <t>-1454904866</t>
  </si>
  <si>
    <t>-1353459654</t>
  </si>
  <si>
    <t>Poznámka k položce:_x000d_
šířka spáry 1-2cm; písek ostrý s příměsí jílu_x000d_
lože směs písku a drceného kameniva a vápna</t>
  </si>
  <si>
    <t>-73891846</t>
  </si>
  <si>
    <t>Poznámka k položce:_x000d_
příplatek za výběrové kostky</t>
  </si>
  <si>
    <t>115*1,01 'Přepočtené koeficientem množství</t>
  </si>
  <si>
    <t>1880873364</t>
  </si>
  <si>
    <t>115*0,0015"šířka spáry 1-2cm; písek ostrý s příměsí jílu</t>
  </si>
  <si>
    <t>-1400840182</t>
  </si>
  <si>
    <t>115*0,05*35,4*0,001"lože směs písku a drceného kameniva a vápna</t>
  </si>
  <si>
    <t>910798475</t>
  </si>
  <si>
    <t>"60mm - kamenná deska 30x50cm, žula hladká (slepecké úpravy)"28</t>
  </si>
  <si>
    <t>-1123032376</t>
  </si>
  <si>
    <t>631-26"sanace-jílové těsnění</t>
  </si>
  <si>
    <t>1405204071</t>
  </si>
  <si>
    <t>904064214</t>
  </si>
  <si>
    <t>" ŠDA 0/45"631</t>
  </si>
  <si>
    <t>-256411916</t>
  </si>
  <si>
    <t>"60mm - kamenná dlažba mozaika, dvě barvy do obrazců"565</t>
  </si>
  <si>
    <t>1797390823</t>
  </si>
  <si>
    <t>516,373*1,02 'Přepočtené koeficientem množství</t>
  </si>
  <si>
    <t>58381005-3</t>
  </si>
  <si>
    <t>kostka štípaná dlažební mozaika žula 4/6 světle šedá</t>
  </si>
  <si>
    <t>12457391</t>
  </si>
  <si>
    <t>kostka štípaná dlažební mozaika žula 4/6 šedá</t>
  </si>
  <si>
    <t>85,5</t>
  </si>
  <si>
    <t>58381005-4</t>
  </si>
  <si>
    <t>1913122950</t>
  </si>
  <si>
    <t>kostka štípaná dlažební mozaika žula 4/6 bílá</t>
  </si>
  <si>
    <t>25,5</t>
  </si>
  <si>
    <t>-1917931184</t>
  </si>
  <si>
    <t>"60mm - kamenná dlažba mozaika, jedna barva tmavá (slepecké úpravy)"38</t>
  </si>
  <si>
    <t>1924262407</t>
  </si>
  <si>
    <t>38*1,02 'Přepočtené koeficientem množství</t>
  </si>
  <si>
    <t>1022941135</t>
  </si>
  <si>
    <t>491826077</t>
  </si>
  <si>
    <t>-48293503</t>
  </si>
  <si>
    <t>28*1,03 'Přepočtené koeficientem množství</t>
  </si>
  <si>
    <t>-1138782762</t>
  </si>
  <si>
    <t>"60mm - kamenná dlažba mozaika, dvě barvy do obrazců -šířka spáry 1-2cm; písek ostrý s příměsí jílu"565*0,0015</t>
  </si>
  <si>
    <t>-1199287567</t>
  </si>
  <si>
    <t>(565+38+28)*0,04*35,4*0,001"směs písku a drceného kameniva a vápna</t>
  </si>
  <si>
    <t>Skladba Chodník - Křižovnická ulice</t>
  </si>
  <si>
    <t>564551011</t>
  </si>
  <si>
    <t>Zřízení podsypu nebo podkladu ze sypaniny plochy do 100 m2 tl 150 mm</t>
  </si>
  <si>
    <t>624341024</t>
  </si>
  <si>
    <t>Zřízení podsypu nebo podkladu ze sypaniny s rozprostřením, vlhčením, a zhutněním plochy jednotlivě do 100 m2, po zhutnění tl. 150 mm</t>
  </si>
  <si>
    <t>https://podminky.urs.cz/item/CS_URS_2024_02/564551011</t>
  </si>
  <si>
    <t>26"ŠDA 0/45 zpětné použití původního materiálu</t>
  </si>
  <si>
    <t>-359665349</t>
  </si>
  <si>
    <t>26"zpětné použití stávající dlažby z deponie</t>
  </si>
  <si>
    <t>Skladba Typ E, dle TP 170; D1-D-1 (modifikovaná); TDZ IV; Podloží PIII, sjezdy</t>
  </si>
  <si>
    <t>-1828798796</t>
  </si>
  <si>
    <t>"sanace"26</t>
  </si>
  <si>
    <t>-326535232</t>
  </si>
  <si>
    <t>"sanace ŠDB 0/45"26</t>
  </si>
  <si>
    <t>1743908510</t>
  </si>
  <si>
    <t>"ŠDA 0/45"26</t>
  </si>
  <si>
    <t>1752791304</t>
  </si>
  <si>
    <t>-1173506997</t>
  </si>
  <si>
    <t>"100mm - kamenná dlažba malá, skladba dvou barev do křížů"26</t>
  </si>
  <si>
    <t>58381007</t>
  </si>
  <si>
    <t>kostka štípaná dlažební žula drobná 10/10</t>
  </si>
  <si>
    <t>641552817</t>
  </si>
  <si>
    <t>26*1,02 'Přepočtené koeficientem množství</t>
  </si>
  <si>
    <t>-1453426919</t>
  </si>
  <si>
    <t>3,5*5 'Přepočtené koeficientem množství</t>
  </si>
  <si>
    <t>-1130611308</t>
  </si>
  <si>
    <t>"sanace"6</t>
  </si>
  <si>
    <t>-663403212</t>
  </si>
  <si>
    <t>"sanace ŠDB 0/45"6</t>
  </si>
  <si>
    <t>1673772922</t>
  </si>
  <si>
    <t>-914184235</t>
  </si>
  <si>
    <t>-1719125865</t>
  </si>
  <si>
    <t>1477725579</t>
  </si>
  <si>
    <t>3,5*1,02 'Přepočtené koeficientem množství</t>
  </si>
  <si>
    <t>-1005950312</t>
  </si>
  <si>
    <t>"100mm - hladký lem žulové desky 30/50cm"2,5</t>
  </si>
  <si>
    <t>926686550</t>
  </si>
  <si>
    <t>665057051</t>
  </si>
  <si>
    <t>2,5*1,03 'Přepočtené koeficientem množství</t>
  </si>
  <si>
    <t>Skladba Typ F, dle TP 170; D1-N-5 (modifikovaná); TDZ IV; Podloží PIII, Smetanova - asfaltová vozovk</t>
  </si>
  <si>
    <t>542856062</t>
  </si>
  <si>
    <t>"sanace"70</t>
  </si>
  <si>
    <t>-1040713676</t>
  </si>
  <si>
    <t>"sanace ŠDB 0/63"70</t>
  </si>
  <si>
    <t>-528612932</t>
  </si>
  <si>
    <t>"ŠDA 0/45"70</t>
  </si>
  <si>
    <t>565155111</t>
  </si>
  <si>
    <t>Asfaltový beton vrstva podkladní ACP 16 (obalované kamenivo OKS) tl 70 mm š do 3 m</t>
  </si>
  <si>
    <t>-556621429</t>
  </si>
  <si>
    <t>Asfaltový beton vrstva podkladní ACP 16 (obalované kamenivo střednězrnné - OKS) s rozprostřením a zhutněním v pruhu šířky přes 1,5 do 3 m, po zhutnění tl. 70 mm</t>
  </si>
  <si>
    <t>https://podminky.urs.cz/item/CS_URS_2024_02/565155111</t>
  </si>
  <si>
    <t>567122112</t>
  </si>
  <si>
    <t>Podklad ze směsi stmelené cementem SC C 8/10 (KSC I) tl 130 mm</t>
  </si>
  <si>
    <t>1542497382</t>
  </si>
  <si>
    <t>Podklad ze směsi stmelené cementem SC bez dilatačních spár, s rozprostřením a zhutněním SC C 8/10 (KSC I), po zhutnění tl. 130 mm</t>
  </si>
  <si>
    <t>https://podminky.urs.cz/item/CS_URS_2024_02/567122112</t>
  </si>
  <si>
    <t>573111113</t>
  </si>
  <si>
    <t>Postřik živičný infiltrační s posypem z asfaltu množství 1,5 kg/m2</t>
  </si>
  <si>
    <t>1324057237</t>
  </si>
  <si>
    <t>Postřik infiltrační PI z asfaltu silničního s posypem kamenivem, v množství 1,50 kg/m2</t>
  </si>
  <si>
    <t>https://podminky.urs.cz/item/CS_URS_2024_02/573111113</t>
  </si>
  <si>
    <t>573211108</t>
  </si>
  <si>
    <t>Postřik živičný spojovací z asfaltu v množství 0,40 kg/m2</t>
  </si>
  <si>
    <t>1897334844</t>
  </si>
  <si>
    <t>Postřik spojovací PS bez posypu kamenivem z asfaltu silničního, v množství 0,40 kg/m2</t>
  </si>
  <si>
    <t>https://podminky.urs.cz/item/CS_URS_2024_02/573211108</t>
  </si>
  <si>
    <t>577134131</t>
  </si>
  <si>
    <t>Asfaltový beton vrstva obrusná ACO 11 (ABS) tl 40 mm š do 3 m z modifikovaného asfaltu</t>
  </si>
  <si>
    <t>2146154711</t>
  </si>
  <si>
    <t>Asfaltový beton vrstva obrusná ACO 11 (ABS) s rozprostřením a se zhutněním z modifikovaného asfaltu v pruhu šířky přes do 1,5 do 3 m, po zhutnění tl. 40 mm</t>
  </si>
  <si>
    <t>https://podminky.urs.cz/item/CS_URS_2024_02/577134131</t>
  </si>
  <si>
    <t>Skladba Typ F1, dle TP 170; D1-N-2; TDZ VI; Podloží PIII, sjezd</t>
  </si>
  <si>
    <t>279745777</t>
  </si>
  <si>
    <t>"sanace"27*1,20"koeficient množství</t>
  </si>
  <si>
    <t>-135800871</t>
  </si>
  <si>
    <t>"sanace ŠDB 0/63"27*1,20"koeficient množství</t>
  </si>
  <si>
    <t>"ŠDB 0/45"27*1,15"koeficient množství</t>
  </si>
  <si>
    <t>"ŠDA 0/32"27*1,10"koeficient množství</t>
  </si>
  <si>
    <t>565135111</t>
  </si>
  <si>
    <t>Asfaltový beton vrstva podkladní ACP 16 (obalované kamenivo OKS) tl 50 mm š do 3 m</t>
  </si>
  <si>
    <t>1998969049</t>
  </si>
  <si>
    <t>Asfaltový beton vrstva podkladní ACP 16 (obalované kamenivo střednězrnné - OKS) s rozprostřením a zhutněním v pruhu šířky přes 1,5 do 3 m, po zhutnění tl. 50 mm</t>
  </si>
  <si>
    <t>https://podminky.urs.cz/item/CS_URS_2024_02/565135111</t>
  </si>
  <si>
    <t>27*1,05"koeficient množství</t>
  </si>
  <si>
    <t>-546045415</t>
  </si>
  <si>
    <t>27*1,10"koeficient množství</t>
  </si>
  <si>
    <t>-223273048</t>
  </si>
  <si>
    <t>-2110633556</t>
  </si>
  <si>
    <t>5.10</t>
  </si>
  <si>
    <t>Skladba Typ F2, dle TP 170; D2-A-1; TDZ CH; Podloží PIII, Smetanova - chodník</t>
  </si>
  <si>
    <t>400484725</t>
  </si>
  <si>
    <t>"ŠDB 0/32"44</t>
  </si>
  <si>
    <t>564910411</t>
  </si>
  <si>
    <t>Podklad z asfaltového recyklátu plochy do 100 m2 tl 50 mm</t>
  </si>
  <si>
    <t>220517355</t>
  </si>
  <si>
    <t>Podklad nebo podsyp z asfaltového recyklátu s rozprostřením a zhutněním plochy jednotlivě do 100 m2, po zhutnění tl. 50 mm</t>
  </si>
  <si>
    <t>https://podminky.urs.cz/item/CS_URS_2024_02/564910411</t>
  </si>
  <si>
    <t>-909551562</t>
  </si>
  <si>
    <t>577133111</t>
  </si>
  <si>
    <t>Asfaltový beton vrstva obrusná ACO 8 (ABJ) tl 40 mm š do 3 m z nemodifikovaného asfaltu</t>
  </si>
  <si>
    <t>1127454532</t>
  </si>
  <si>
    <t>Asfaltový beton vrstva obrusná ACO 8 (ABJ) s rozprostřením a se zhutněním z nemodifikovaného asfaltu v pruhu šířky do 3 m, po zhutnění tl. 40 mm</t>
  </si>
  <si>
    <t>https://podminky.urs.cz/item/CS_URS_2024_02/577133111</t>
  </si>
  <si>
    <t>5.11</t>
  </si>
  <si>
    <t>Skladba Typ G - Mlatová cesta</t>
  </si>
  <si>
    <t>564811011</t>
  </si>
  <si>
    <t>Podklad ze štěrkodrtě ŠD plochy do 100 m2 tl 50 mm</t>
  </si>
  <si>
    <t>-1622007013</t>
  </si>
  <si>
    <t>Podklad ze štěrkodrti ŠD s rozprostřením a zhutněním plochy jednotlivě do 100 m2, po zhutnění tl. 50 mm</t>
  </si>
  <si>
    <t>https://podminky.urs.cz/item/CS_URS_2024_02/564811011</t>
  </si>
  <si>
    <t>"ŠDA 0/16"50*1,05"koeficient množství</t>
  </si>
  <si>
    <t>346802221</t>
  </si>
  <si>
    <t>"ŠDB 0/45"50*1,10"koeficient množství</t>
  </si>
  <si>
    <t>564931111</t>
  </si>
  <si>
    <t>Podsyp nebo podklad z pálených jílů tl 30 mm</t>
  </si>
  <si>
    <t>2028521314</t>
  </si>
  <si>
    <t>Podsyp, podklad nebo kryt z pálených jílů s rozprostřením a s hutněním, po zhutnění tl. 30 mm</t>
  </si>
  <si>
    <t>https://podminky.urs.cz/item/CS_URS_2024_02/564931111</t>
  </si>
  <si>
    <t>5.12</t>
  </si>
  <si>
    <t>Skladba Typ G1 - žulová drť</t>
  </si>
  <si>
    <t>5640000R1</t>
  </si>
  <si>
    <t>Podsyp nebo podklad z žulové drti tl 50 mm</t>
  </si>
  <si>
    <t>-1642620148</t>
  </si>
  <si>
    <t>Podsyp, podklad nebo kryt z žulové drti s rozprostřením a s hutněním, po zhutnění tl. 50 mm</t>
  </si>
  <si>
    <t>1486836070</t>
  </si>
  <si>
    <t>36*1,05"koeficient množství z mezideponie</t>
  </si>
  <si>
    <t>-246848411</t>
  </si>
  <si>
    <t>1202549083</t>
  </si>
  <si>
    <t>"napojení drenáže do UV"3+3</t>
  </si>
  <si>
    <t>1620246812</t>
  </si>
  <si>
    <t>"napojení drenáže do UV"3</t>
  </si>
  <si>
    <t>1825351703</t>
  </si>
  <si>
    <t>-1592848659</t>
  </si>
  <si>
    <t>131565115</t>
  </si>
  <si>
    <t>-1916352468</t>
  </si>
  <si>
    <t>"Přesun stáv. SDZ P2, E2b, B24b"3</t>
  </si>
  <si>
    <t>914511113</t>
  </si>
  <si>
    <t>Montáž sloupku dopravních značek délky do 3,5 m s betonovým základem a patkou D 70 mm</t>
  </si>
  <si>
    <t>695628479</t>
  </si>
  <si>
    <t>Montáž sloupku dopravních značek délky do 3,5 m do hliníkové patky pro sloupek D 70 mm</t>
  </si>
  <si>
    <t>https://podminky.urs.cz/item/CS_URS_2024_02/914511113</t>
  </si>
  <si>
    <t>"Přesun stáv. SDZ P2, E2b, B24b"1</t>
  </si>
  <si>
    <t>40445230</t>
  </si>
  <si>
    <t>sloupek pro dopravní značku Zn D 70mm v 3,5m</t>
  </si>
  <si>
    <t>-1900272663</t>
  </si>
  <si>
    <t>-47051008</t>
  </si>
  <si>
    <t>118+89"stávající očištěné + nákup nových</t>
  </si>
  <si>
    <t>7,5"Pokládka obloukové kamenné obruby OP2 obrub R1,0m</t>
  </si>
  <si>
    <t>42,5"Pokládka obloukové kamenné obruby OP2 obrub R&gt;1,0m včetně zkosených</t>
  </si>
  <si>
    <t>182"Pokládka kamenného krajníku 10/20</t>
  </si>
  <si>
    <t>58380001</t>
  </si>
  <si>
    <t>krajník kamenný žulový silniční 130x200x300-800mm</t>
  </si>
  <si>
    <t>1204217724</t>
  </si>
  <si>
    <t>182*1,02 'Přepočtené koeficientem množství</t>
  </si>
  <si>
    <t>-275051375</t>
  </si>
  <si>
    <t>89"nákup nových</t>
  </si>
  <si>
    <t>89*1,02 'Přepočtené koeficientem množství</t>
  </si>
  <si>
    <t>-547881376</t>
  </si>
  <si>
    <t xml:space="preserve">7,5"Pokládka obloukové kamenné obruby OP2  obrub R1,0m</t>
  </si>
  <si>
    <t>7,5*1,02 'Přepočtené koeficientem množství</t>
  </si>
  <si>
    <t>-933337801</t>
  </si>
  <si>
    <t>32,5*1,02 'Přepočtené koeficientem množství</t>
  </si>
  <si>
    <t>58380412.2</t>
  </si>
  <si>
    <t>obrubník kamenný žulový obloukový zkosený R&gt;1,0m 300x200mm</t>
  </si>
  <si>
    <t>-1426267165</t>
  </si>
  <si>
    <t>174211101</t>
  </si>
  <si>
    <t>Zásyp jam, šachet rýh nebo kolem objektů sypaninou bez zhutnění ručně</t>
  </si>
  <si>
    <t>342855950</t>
  </si>
  <si>
    <t>Zásyp sypaninou z jakékoliv horniny ručně s uložením výkopku ve vrstvách bez zhutnění jam, šachet, rýh nebo kolem objektů v těchto vykopávkách</t>
  </si>
  <si>
    <t>https://podminky.urs.cz/item/CS_URS_2024_02/174211101</t>
  </si>
  <si>
    <t>Poznámka k položce:_x000d_
zásyp štěrkopískem za kamenné krajníky</t>
  </si>
  <si>
    <t>0,4*0,15*182</t>
  </si>
  <si>
    <t>58331200</t>
  </si>
  <si>
    <t>štěrkopísek netříděný</t>
  </si>
  <si>
    <t>-1763487764</t>
  </si>
  <si>
    <t>10,92*2 'Přepočtené koeficientem množství</t>
  </si>
  <si>
    <t>936124112</t>
  </si>
  <si>
    <t>Montáž lavičky stabilní parkové se zabetonováním noh</t>
  </si>
  <si>
    <t>124680458</t>
  </si>
  <si>
    <t>Montáž lavičky parkové stabilní se zabetonováním noh</t>
  </si>
  <si>
    <t>https://podminky.urs.cz/item/CS_URS_2024_02/936124112</t>
  </si>
  <si>
    <t>74910110</t>
  </si>
  <si>
    <t>lavička s opěradlem 1800x760x800mm konstrukce-kov, sedák-dřevo</t>
  </si>
  <si>
    <t>-506131210</t>
  </si>
  <si>
    <t>Poznámka k položce:_x000d_
včetně dopravy</t>
  </si>
  <si>
    <t>-1412130051</t>
  </si>
  <si>
    <t>Poznámka k položce:_x000d_
přesun do skladu investora</t>
  </si>
  <si>
    <t>"Rušené SDZ IP6, B1+E13, B28+E13, B28 "4</t>
  </si>
  <si>
    <t>-1940860809</t>
  </si>
  <si>
    <t>"Rušené SDZ IP6, B1+E13, B28+E13, B28"6</t>
  </si>
  <si>
    <t>1657346984</t>
  </si>
  <si>
    <t>"Rušené SDZ IP6, B1+E13, B28+E13, B28 "4*0,082</t>
  </si>
  <si>
    <t>185142801</t>
  </si>
  <si>
    <t>"Rušené SDZ IP6, B1+E13, B28+E13, B28 - sklad investora 3,1km "4*0,082*3,1</t>
  </si>
  <si>
    <t>-834601368</t>
  </si>
  <si>
    <t>1141,164</t>
  </si>
  <si>
    <t>-(34,93+16,384+10,252+9,498+3,154)"-oddíl 5.8 - 5.12</t>
  </si>
  <si>
    <t>184151462</t>
  </si>
  <si>
    <t>1066,946*0,5 'Přepočtené koeficientem množství</t>
  </si>
  <si>
    <t>998225111</t>
  </si>
  <si>
    <t>Přesun hmot pro pozemní komunikace s krytem z kamene, monolitickým betonovým nebo živičným</t>
  </si>
  <si>
    <t>593153038</t>
  </si>
  <si>
    <t>Přesun hmot pro komunikace s krytem z kameniva, monolitickým betonovým nebo živičným dopravní vzdálenost do 200 m jakékoliv délky objektu</t>
  </si>
  <si>
    <t>https://podminky.urs.cz/item/CS_URS_2024_02/998225111</t>
  </si>
  <si>
    <t>34,93+16,384+10,252+9,498+3,154"oddíl 5.8 - 5.12</t>
  </si>
  <si>
    <t>998225191</t>
  </si>
  <si>
    <t>Příplatek k přesunu hmot pro pozemní komunikace s krytem z kamene, živičným, betonovým do 1000 m</t>
  </si>
  <si>
    <t>-1199193542</t>
  </si>
  <si>
    <t>Přesun hmot pro komunikace s krytem z kameniva, monolitickým betonovým nebo živičným Příplatek k ceně za zvětšený přesun přes vymezenou vodorovnou dopravní vzdálenost do 1000 m</t>
  </si>
  <si>
    <t>https://podminky.urs.cz/item/CS_URS_2024_02/998225191</t>
  </si>
  <si>
    <t>74,218*0,5 'Přepočtené koeficientem množství</t>
  </si>
  <si>
    <t>SO 301 - Dešťová kanalizace ulice Kamenná</t>
  </si>
  <si>
    <t>22231</t>
  </si>
  <si>
    <t>45231300-8</t>
  </si>
  <si>
    <t>42.21.12</t>
  </si>
  <si>
    <t xml:space="preserve">    4 - Vodorovné konstrukce</t>
  </si>
  <si>
    <t xml:space="preserve">    VRN - Vedlejší rozpočtové náklady SO 301</t>
  </si>
  <si>
    <t>119001401</t>
  </si>
  <si>
    <t>Dočasné zajištění potrubí ocelového nebo litinového DN do 200 mm</t>
  </si>
  <si>
    <t>9*1,2"vodovod</t>
  </si>
  <si>
    <t>7*1,2"plyn</t>
  </si>
  <si>
    <t>119001402</t>
  </si>
  <si>
    <t>Dočasné zajištění potrubí ocelového nebo litinového DN do 500 mm</t>
  </si>
  <si>
    <t>2*1,1"teplovod</t>
  </si>
  <si>
    <t>119001422</t>
  </si>
  <si>
    <t>Dočasné zajištění kabelů a kabelových tratí z 6 volně ložených kabelů</t>
  </si>
  <si>
    <t>5*1,2"elektro</t>
  </si>
  <si>
    <t>4*1,2"telekomunikace</t>
  </si>
  <si>
    <t>2*1,2"veřejné osvětlení</t>
  </si>
  <si>
    <t>132212131</t>
  </si>
  <si>
    <t>Hloubení nezapažených rýh šířky do 800 mm v soudržných horninách třídy těžitelnosti I skupiny 3 ručně</t>
  </si>
  <si>
    <t>0,1*189,45*1,2*2,53"10% stoka DN400mm (lxšxh)</t>
  </si>
  <si>
    <t>0,1*63,98*1,0*2,25"10% sdružené přípojky DN200mm (lxšxh)</t>
  </si>
  <si>
    <t>0,1*55,6*1,0*2,25"10% přípojky DN150mm (lxšxh)</t>
  </si>
  <si>
    <t>132254204</t>
  </si>
  <si>
    <t>Hloubení zapažených rýh š do 2000 mm v hornině třídy těžitelnosti I, skupiny 3 objem do 500 m3</t>
  </si>
  <si>
    <t>0,4*189,45*1,2*2,53"40% stoka DN400mm (lxšxh)</t>
  </si>
  <si>
    <t>0,4*63,98*1,0*2,25"40% přípojky DN200mm (lxšxh)</t>
  </si>
  <si>
    <t>0,4*55,6*1,0*2,25"40% přípojky DN150mm (lxšxh)</t>
  </si>
  <si>
    <t>Mezisoučet</t>
  </si>
  <si>
    <t>0,5*189,45*1,2*0,6*-1"50% odpočet pláně stoka DN400mm (lxšxh)</t>
  </si>
  <si>
    <t>0,5*63,98*1,0*0,6*-1"50% odpočet pláně přípojky DN200mm (lxšxh)</t>
  </si>
  <si>
    <t>0,5*55,6*1,0*0,6*-1"50% odpočet pláně přípojky DN150mm (lxšxh)</t>
  </si>
  <si>
    <t>0,5*6*1,2*2,53*-1"odpočet 50% jámy pro šachty</t>
  </si>
  <si>
    <t>120"ostatní</t>
  </si>
  <si>
    <t>132312131</t>
  </si>
  <si>
    <t>Hloubení nezapažených rýh šířky do 800 mm v soudržných horninách třídy těžitelnosti II skupiny 4 ručně</t>
  </si>
  <si>
    <t>132354204</t>
  </si>
  <si>
    <t>Hloubení zapažených rýh š do 2000 mm v hornině třídy těžitelnosti II, skupiny 4 objem do 500 m3</t>
  </si>
  <si>
    <t>133254102</t>
  </si>
  <si>
    <t>Hloubení šachet zapažených v hornině třídy těžitelnosti I, skupiny 3 objem do 50 m3</t>
  </si>
  <si>
    <t>0,5*6*2*2*2,53"50% šachty Š1-Š6 (šxdxh)</t>
  </si>
  <si>
    <t>0,5*6*2*2*0,6*-1"50% odpočet pláně šachty Š1-Š6 (šxdxh)</t>
  </si>
  <si>
    <t>133354102</t>
  </si>
  <si>
    <t>Hloubení šachet zapažených v hornině třídy těžitelnosti II, skupiny 4 objem do 50 m3</t>
  </si>
  <si>
    <t>139001101</t>
  </si>
  <si>
    <t>Příplatek za ztížení vykopávky v blízkosti podzemního vedení</t>
  </si>
  <si>
    <t>0,1*63,98*1,0*2,25"10% přípojky DN200mm (lxšxh)</t>
  </si>
  <si>
    <t>151101101</t>
  </si>
  <si>
    <t>Zřízení příložného pažení a rozepření stěn rýh hl do 2 m</t>
  </si>
  <si>
    <t>189,45*2*2"stoka DN400mm (lx2xh)</t>
  </si>
  <si>
    <t>63,98*2*2"přípojky DN200mm (lx2xh)</t>
  </si>
  <si>
    <t>55,6*2*2"přípojky DN150mm (lx2xh)</t>
  </si>
  <si>
    <t>151101111</t>
  </si>
  <si>
    <t>Odstranění příložného pažení a rozepření stěn rýh hl do 2 m</t>
  </si>
  <si>
    <t>162751117</t>
  </si>
  <si>
    <t>Vodorovné přemístění do 10000 m výkopku/sypaniny z horniny třídy těžitelnosti I, skupiny 1 až 3</t>
  </si>
  <si>
    <t>84,243"rýhy ručně</t>
  </si>
  <si>
    <t>344,506"rýhy strojně</t>
  </si>
  <si>
    <t>23,16"šachty</t>
  </si>
  <si>
    <t>162751137</t>
  </si>
  <si>
    <t>Vodorovné přemístění do 10000 m výkopku/sypaniny z horniny třídy těžitelnosti II, skupiny 4 a 5</t>
  </si>
  <si>
    <t>224,506"rýhy strojně</t>
  </si>
  <si>
    <t>167151111</t>
  </si>
  <si>
    <t>Nakládání výkopku z hornin třídy těžitelnosti I, skupiny 1 až 3 přes 100 m3</t>
  </si>
  <si>
    <t>167151112</t>
  </si>
  <si>
    <t>Nakládání výkopku z hornin třídy těžitelnosti II, skupiny 4 a 5 přes 100 m3</t>
  </si>
  <si>
    <t xml:space="preserve">189,45*1,2*0,7*2"stoka DN400mm (lxšxh) </t>
  </si>
  <si>
    <t>63,98*1,0*0,5*2"přípojky DN200mm (lxšxh)</t>
  </si>
  <si>
    <t>55,6*1,0*0,45*2"přípojky DN150mm (lxšxh)</t>
  </si>
  <si>
    <t>120*2</t>
  </si>
  <si>
    <t>171251201</t>
  </si>
  <si>
    <t>Uložení sypaniny na skládky nebo meziskládky</t>
  </si>
  <si>
    <t>189,45*1,2*0,7"stoka DN400mm (lxšxh)</t>
  </si>
  <si>
    <t>63,98*1,0*0,5"přípojky DN200mm (lxšxh)</t>
  </si>
  <si>
    <t>55,6*1,0*0,45"přípojky DN150mm (lxšxh)</t>
  </si>
  <si>
    <t>174151101</t>
  </si>
  <si>
    <t>Zásyp jam, šachet rýh nebo kolem objektů sypaninou se zhutněním</t>
  </si>
  <si>
    <t>Poznámka k položce:_x000d_
položka včetně přesunu hmot</t>
  </si>
  <si>
    <t>331,909"výkopek I.</t>
  </si>
  <si>
    <t>331,909"výkopek II.</t>
  </si>
  <si>
    <t>-227,55"obsyp</t>
  </si>
  <si>
    <t>-46,059"lože</t>
  </si>
  <si>
    <t>189,45*0,1256*-1"odpočet potrubí DN400mm</t>
  </si>
  <si>
    <t>63,98*0,0314*-1"odpočet potrubí DN200mm</t>
  </si>
  <si>
    <t>55,6*0,0176*-1"odpočet potrubí DN150</t>
  </si>
  <si>
    <t>100"ostatní</t>
  </si>
  <si>
    <t>58337302</t>
  </si>
  <si>
    <t>štěrkopísek frakce 0/16</t>
  </si>
  <si>
    <t>189,365*2 "Přepočtené koeficientem množství</t>
  </si>
  <si>
    <t>100*2</t>
  </si>
  <si>
    <t>181951114</t>
  </si>
  <si>
    <t>Úprava pláně v hornině třídy těžitelnosti I a II skupiny do 5 se zhutněním strojně</t>
  </si>
  <si>
    <t>-1381057810</t>
  </si>
  <si>
    <t>Úprava pláně vyrovnáním výškových rozdílů strojně v hornině třídy těžitelnosti I a II, skupiny do 5 se zhutněním</t>
  </si>
  <si>
    <t>https://podminky.urs.cz/item/CS_URS_2024_02/181951114</t>
  </si>
  <si>
    <t>Poznámka k položce:_x000d_
platí pro hutnění pláně rýhy, výkopy třídy 1-5</t>
  </si>
  <si>
    <t>309*1,2</t>
  </si>
  <si>
    <t>Vodorovné konstrukce</t>
  </si>
  <si>
    <t>451573111</t>
  </si>
  <si>
    <t>Lože pod potrubí otevřený výkop ze štěrkopísku</t>
  </si>
  <si>
    <t>189,45*1,2*0,15"stoka DN400mm (lxšxh)</t>
  </si>
  <si>
    <t>63,98*1,0*0,1"přípojky DN200mm (lxšxh)</t>
  </si>
  <si>
    <t>55,6*1,0*0,1"přípojky DN150mm (lxšxh)</t>
  </si>
  <si>
    <t>871313123</t>
  </si>
  <si>
    <t>Montáž kanalizačního potrubí hladkého plnostěnného SN 12 z PVC-U DN 160</t>
  </si>
  <si>
    <t>55,6"přípojky</t>
  </si>
  <si>
    <t>28611106</t>
  </si>
  <si>
    <t>trubka kanalizační PVC-U plnostěnná jednovrstvá s rázovou odolností DN 160x6000mm SN12</t>
  </si>
  <si>
    <t>55,6*1,03 "Přepočtené koeficientem množství</t>
  </si>
  <si>
    <t>871353123</t>
  </si>
  <si>
    <t>Montáž kanalizačního potrubí hladkého plnostěnného SN 12 z PVC-U DN 200</t>
  </si>
  <si>
    <t>63,98"přípojky</t>
  </si>
  <si>
    <t>28611107</t>
  </si>
  <si>
    <t>trubka kanalizační PVC-U plnostěnná jednovrstvá s rázovou odolností DN 200x6000mm SN12</t>
  </si>
  <si>
    <t>63,98*1,03 "Přepočtené koeficientem množství</t>
  </si>
  <si>
    <t>871393123</t>
  </si>
  <si>
    <t>Montáž kanalizačního potrubí hladkého plnostěnného SN 12 z PVC-U DN 400</t>
  </si>
  <si>
    <t>189,45"délka stoky</t>
  </si>
  <si>
    <t>-6*1,3"odočet 6 x šachta</t>
  </si>
  <si>
    <t>28611110</t>
  </si>
  <si>
    <t>trubka kanalizační PVC-U plnostěnná jednovrstvá s rázovou odolností DN 400x6000mm SN12</t>
  </si>
  <si>
    <t>181,65*1,03 "Přepočtené koeficientem množství</t>
  </si>
  <si>
    <t>877315211</t>
  </si>
  <si>
    <t>Montáž tvarovek z tvrdého PVC-systém KG nebo z polypropylenu-systém KG 2000 jednoosé DN 160</t>
  </si>
  <si>
    <t>104"kolena</t>
  </si>
  <si>
    <t>27"přesuvky</t>
  </si>
  <si>
    <t>27"přechody</t>
  </si>
  <si>
    <t>28612202</t>
  </si>
  <si>
    <t>koleno kanalizační plastové PVC KG DN 160/45° SN12/16</t>
  </si>
  <si>
    <t>23*1" deštové svody napojení</t>
  </si>
  <si>
    <t>23*2"deštové svody propojení</t>
  </si>
  <si>
    <t>7*1"uliční vpsti napojení</t>
  </si>
  <si>
    <t>7*4"uliční vpsti propojení</t>
  </si>
  <si>
    <t>28612243</t>
  </si>
  <si>
    <t>přesuvka kanalizační plastová PVC KG DN 160 SN12/16</t>
  </si>
  <si>
    <t>27"deštové svody</t>
  </si>
  <si>
    <t>55161859</t>
  </si>
  <si>
    <t>přechod z plastových trub na litinové (bez hrdel) DN 50/110</t>
  </si>
  <si>
    <t>877355211</t>
  </si>
  <si>
    <t>Montáž tvarovek z tvrdého PVC-systém KG nebo z polypropylenu-systém KG 2000 jednoosé DN 200</t>
  </si>
  <si>
    <t>5"přípojky odbočky</t>
  </si>
  <si>
    <t>4*7"přípojky vpusti</t>
  </si>
  <si>
    <t>2*1"přípojka žlab</t>
  </si>
  <si>
    <t>28612206</t>
  </si>
  <si>
    <t>koleno kanalizační plastové PVC KG DN 200/45° SN12/16</t>
  </si>
  <si>
    <t>877355221</t>
  </si>
  <si>
    <t>Montáž tvarovek z tvrdého PVC-systém KG nebo z polypropylenu-systém KG 2000 dvouosé DN 200</t>
  </si>
  <si>
    <t>5"přípojky</t>
  </si>
  <si>
    <t>28612222</t>
  </si>
  <si>
    <t>odbočka kanalizační plastová PVC KG DN 200x160/45° SN12/16</t>
  </si>
  <si>
    <t>877395221</t>
  </si>
  <si>
    <t>Montáž tvarovek z tvrdého PVC-systém KG nebo z polypropylenu-systém KG 2000 dvouosé DN 400</t>
  </si>
  <si>
    <t>23"deštové svody</t>
  </si>
  <si>
    <t>7"uliční vpsti</t>
  </si>
  <si>
    <t>28612231</t>
  </si>
  <si>
    <t>odbočka kanalizační plastová PVC KG DN 400x160/45° SN12/16</t>
  </si>
  <si>
    <t>894411131</t>
  </si>
  <si>
    <t>Zřízení šachet kanalizačních z betonových dílců na potrubí DN nad 300 do 400 dno beton tř. C 25/30</t>
  </si>
  <si>
    <t>6"Š1-Š6</t>
  </si>
  <si>
    <t>894411311</t>
  </si>
  <si>
    <t>Osazení betonových nebo železobetonových dílců pro šachty skruží rovných</t>
  </si>
  <si>
    <t>3+3+3"(h250+h500+h1000)</t>
  </si>
  <si>
    <t>59224066</t>
  </si>
  <si>
    <t>skruž betonová DN 1000x250 PS 100x25x12cm</t>
  </si>
  <si>
    <t>59224161</t>
  </si>
  <si>
    <t>skruž betonová kanalizační se stupadly 100x50x12cm</t>
  </si>
  <si>
    <t>59224162</t>
  </si>
  <si>
    <t>skruž betonová kanalizační se stupadly 100x100x12cm</t>
  </si>
  <si>
    <t>894412411</t>
  </si>
  <si>
    <t>Osazení betonových nebo železobetonových dílců pro šachty skruží přechodových</t>
  </si>
  <si>
    <t>6+3+1+2+1+1"kónus a prstence</t>
  </si>
  <si>
    <t>59224168</t>
  </si>
  <si>
    <t>skruž betonová přechodová 62,5/100x60x12cm, stupadla poplastovaná kapsová</t>
  </si>
  <si>
    <t>59224145</t>
  </si>
  <si>
    <t>prstenec šachtový vyrovnávací betonový rovný 625x100x40mm</t>
  </si>
  <si>
    <t>59224146</t>
  </si>
  <si>
    <t>prstenec šachtový vyrovnávací betonový rovný 625x100x60mm</t>
  </si>
  <si>
    <t>59224147</t>
  </si>
  <si>
    <t>prstenec šachtový vyrovnávací betonový rovný 625x100x80mm</t>
  </si>
  <si>
    <t>59224148</t>
  </si>
  <si>
    <t>prstenec šachtový vyrovnávací betonový rovný 625x100x100mm</t>
  </si>
  <si>
    <t>59224149</t>
  </si>
  <si>
    <t>prstenec šachtový vyrovnávací betonový rovný 625x100x120mm</t>
  </si>
  <si>
    <t>894414111</t>
  </si>
  <si>
    <t>Osazení betonových nebo železobetonových dílců pro šachty skruží základových (dno)</t>
  </si>
  <si>
    <t>6"(Š1-Š6)</t>
  </si>
  <si>
    <t>59224339</t>
  </si>
  <si>
    <t>dno betonové šachty kanalizační přímé 100x100x60cm</t>
  </si>
  <si>
    <t>899104112</t>
  </si>
  <si>
    <t>Osazení poklopů litinových nebo ocelových včetně rámů pro třídu zatížení D400, E600</t>
  </si>
  <si>
    <t>28661935</t>
  </si>
  <si>
    <t>poklop šachtový litinový dno DN 600 pro třídu zatížení D400</t>
  </si>
  <si>
    <t>895941111</t>
  </si>
  <si>
    <t>Zřízení vpusti kanalizační uliční z betonových dílců typ UV-50 normální</t>
  </si>
  <si>
    <t>59223822</t>
  </si>
  <si>
    <t>vpusť uliční dno s výtokem betonové 626x495x50mm</t>
  </si>
  <si>
    <t>59223821</t>
  </si>
  <si>
    <t>vpusť uliční prstenec betonový 180x660x100mm</t>
  </si>
  <si>
    <t>59223820</t>
  </si>
  <si>
    <t>vpusť uliční skruž betonová 290x500x50mm s osazením na kalový koš pro těžké naplaveniny</t>
  </si>
  <si>
    <t>899204112</t>
  </si>
  <si>
    <t>Osazení mříží litinových včetně rámů a košů na bahno pro třídu zatížení D400, E600</t>
  </si>
  <si>
    <t>28661938</t>
  </si>
  <si>
    <t>mříž litinová 600/40T, 420X620 D400</t>
  </si>
  <si>
    <t>Poznámka k položce:_x000d_
včetně rámu poklopu a vysokého žárově Pz plech koše</t>
  </si>
  <si>
    <t>894812201</t>
  </si>
  <si>
    <t>Revizní a čistící šachta z PP šachtové dno DN 425/150 průtočné</t>
  </si>
  <si>
    <t>Poznámka k položce:_x000d_
poklop bude zadlaždovací</t>
  </si>
  <si>
    <t>894812232</t>
  </si>
  <si>
    <t>Revizní a čistící šachta z PP DN 425 šachtová roura korugovaná bez hrdla světlé hloubky 2000 mm</t>
  </si>
  <si>
    <t>894812241</t>
  </si>
  <si>
    <t>Revizní a čistící šachta z PP DN 425 šachtová roura teleskopická světlé hloubky 375 mm</t>
  </si>
  <si>
    <t>894812262</t>
  </si>
  <si>
    <t>Revizní a čistící šachta z PP DN 425 poklop litinový plný do teleskopické trubky pro třídu zatížení D400</t>
  </si>
  <si>
    <t>55241073</t>
  </si>
  <si>
    <t>poklop šachtový Pz ocelový zadlažďovací zespod vyztužen žebry s těsněním zatížení C250</t>
  </si>
  <si>
    <t>-2025946056</t>
  </si>
  <si>
    <t xml:space="preserve">poklop šachtový Pz ocelový zadlažďovací zespod vyztužen žebry s těsněním zatížení C250 </t>
  </si>
  <si>
    <t>Poznámka k položce:_x000d_
nákup,doprava,osazení,montáž</t>
  </si>
  <si>
    <t>55241073-1</t>
  </si>
  <si>
    <t>-1138239647</t>
  </si>
  <si>
    <t>poklop šachtový Pz ocelový zadlažďovací zespod vyztužen žebry s těsněním zatížení D400</t>
  </si>
  <si>
    <t>998276101</t>
  </si>
  <si>
    <t>Přesun hmot pro trubní vedení z trub z plastických hmot otevřený výkop</t>
  </si>
  <si>
    <t>Vedlejší rozpočtové náklady SO 301</t>
  </si>
  <si>
    <t>359901211</t>
  </si>
  <si>
    <t>Monitoring stoky jakékoli výšky na nové kanalizaci</t>
  </si>
  <si>
    <t>189,45"stoka DN400mm</t>
  </si>
  <si>
    <t>63,98"přípojky DN200mm</t>
  </si>
  <si>
    <t>55,6"přípojky DN150mm</t>
  </si>
  <si>
    <t>892362121</t>
  </si>
  <si>
    <t>Tlaková zkouška vzduchem potrubí DN 150,200,400 těsnícím vakem ucpávkovým</t>
  </si>
  <si>
    <t>soubor</t>
  </si>
  <si>
    <t>CS ÚRS 2021 01</t>
  </si>
  <si>
    <t>769221577</t>
  </si>
  <si>
    <t>Tlakové zkoušky vzduchem těsnícími vaky ucpávkovými DN 150,200,400</t>
  </si>
  <si>
    <t>https://podminky.urs.cz/item/CS_URS_2021_01/892362121</t>
  </si>
  <si>
    <t>PSC</t>
  </si>
  <si>
    <t xml:space="preserve">Poznámka k souboru cen:_x000d_
1. Ceny zkoušek jsou vztaženy na úsek stoky mezi dvěma šachtami bez ohledu na druh potrubí._x000d_
2. V cenách jsou započteny i náklady na:_x000d_
a) montáž a demontáž těsnících vaků pro zabezpečení konců zkoušeného úseku potrubí, naplnění a vypuštění vzduchu zkoušeného úseku stoky,_x000d_
b) vystavení zkušebního protokolu._x000d_
3. V cenách nejsou započteny náklady na:_x000d_
a) utěsnění kanalizačních přípojek._x000d_
b) zkoušky vstupních a revizních šachet._x000d_
</t>
  </si>
  <si>
    <t>892351111</t>
  </si>
  <si>
    <t>Tlaková zkouška vodou potrubí DN 150 nebo 200</t>
  </si>
  <si>
    <t>-53036142</t>
  </si>
  <si>
    <t>Tlakové zkoušky vodou na potrubí DN 150 nebo 200</t>
  </si>
  <si>
    <t>https://podminky.urs.cz/item/CS_URS_2024_02/892351111</t>
  </si>
  <si>
    <t>892372111</t>
  </si>
  <si>
    <t>Zabezpečení konců potrubí DN do 300 při tlakových zkouškách vodou</t>
  </si>
  <si>
    <t>400718738</t>
  </si>
  <si>
    <t>Tlakové zkoušky vodou zabezpečení konců potrubí při tlakových zkouškách DN do 400</t>
  </si>
  <si>
    <t>https://podminky.urs.cz/item/CS_URS_2021_01/892372111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</si>
  <si>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</si>
  <si>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 xml:space="preserve">Poznámka k položce:_x000d_
v cenách jsou započteny náklady na přísun, montáž, demontáž a odsun zkoušecícho čerpadla, pronájem čerpadla, napuštění tlakovou vodou a dodání vody, montáž a demontáž koncovcýh tvarovek, montáž zaslepovací příruby na zaslepení odboček_x000d_
</t>
  </si>
  <si>
    <t>892421111</t>
  </si>
  <si>
    <t>Tlaková zkouška vodou potrubí DN 400 nebo 500</t>
  </si>
  <si>
    <t>1719701166</t>
  </si>
  <si>
    <t>Tlakové zkoušky vodou na potrubí DN 400 nebo 500</t>
  </si>
  <si>
    <t>https://podminky.urs.cz/item/CS_URS_2024_02/892421111</t>
  </si>
  <si>
    <t>Poznámka k položce:_x000d_
včetně osazení zkušební nádoby doplnění vodou p ozkušební hladinu, dolnění vody po nasákávání, změření úniku vody při zkoušce, vystavení zkušebního protokolu, vypuštění úseku a odstranění těsnících vaků</t>
  </si>
  <si>
    <t>980107111</t>
  </si>
  <si>
    <t>Zkouška zhutnění zásypu</t>
  </si>
  <si>
    <t>262144</t>
  </si>
  <si>
    <t>1588507539</t>
  </si>
  <si>
    <t>Poznámka k položce:_x000d_
soubor zkoušek dle požadavku TDI, investora a projekce</t>
  </si>
  <si>
    <t>980108111</t>
  </si>
  <si>
    <t>Zkouška vhodnosti zásypového materiálu</t>
  </si>
  <si>
    <t>1282929918</t>
  </si>
  <si>
    <t>Poznámka k položce:_x000d_
soubor zkoušek dle požadavku TDI, investora a projekce, v případě použití stáv. výkopku</t>
  </si>
  <si>
    <t>IP 350</t>
  </si>
  <si>
    <t xml:space="preserve">Dokumentace skutečného provedení stavby pro správce </t>
  </si>
  <si>
    <t>-1405554958</t>
  </si>
  <si>
    <t>Dokumentace skutečného provedení stavby pro Chevak</t>
  </si>
  <si>
    <t>Poznámka k položce:_x000d_
dle podmínek správce bude předána zhotovitelem před kolaudací : předávací protokol, dokumentaci skutečného provedení stavby, doklady o vodotěsnosti vedení, provozní řády, geodetické zaměření stavby , kopii smlouvy o likvidaci kalů, skutečné provedení stavby, ostatní</t>
  </si>
  <si>
    <t>IP 351</t>
  </si>
  <si>
    <t>Zaslepení kanalizačních přípojek dle podmínek správce</t>
  </si>
  <si>
    <t>907898969</t>
  </si>
  <si>
    <t>zaslepení kanalizačních přípojek dle pomínek Chevak</t>
  </si>
  <si>
    <t>Poznámka k položce:_x000d_
kanalizační přípojky od původních UV, které byly napojeny na jednotnou kanalizaci, budou zrušeny. Odpojení provedou pracovníci správce na základě objednávky. Přípojky budou odpojeny v místě napojení na kanalizační stoku, tedy v celé délce, potrubí pak v celé délce přípojky bude zaplněno tuhnoucí směsí.Po dokončení bude provedena kontrolní kamerová prohlídka pro kontrolu provedení odpojení nevyužitých přípojek._x000d_
předpoklad 40 m</t>
  </si>
  <si>
    <t>005231040R</t>
  </si>
  <si>
    <t>Provozní řády</t>
  </si>
  <si>
    <t>Soubor</t>
  </si>
  <si>
    <t>-1371354227</t>
  </si>
  <si>
    <t>Poznámka k položce:_x000d_
dle požadavku správce, zhotovitel ověří nutnost, vyhotovení, seznámení s budoucím uživatelem min 4 ks paré</t>
  </si>
  <si>
    <t>SO 302 - Dešťová kanalizace ulic Kollárova a Cechovní</t>
  </si>
  <si>
    <t xml:space="preserve">    VRN - Vedlejší rozpočtové náklady SO 302</t>
  </si>
  <si>
    <t>4*1,2"vodovod</t>
  </si>
  <si>
    <t>3*1,2"plyn</t>
  </si>
  <si>
    <t>2*1,2"telekomunikace</t>
  </si>
  <si>
    <t>1*1,2"veřejné osvětlení</t>
  </si>
  <si>
    <t>0,1*27,47*1,2*2,10"10% stoka DN400mm (lxšxh)</t>
  </si>
  <si>
    <t>0,1*47,43*1,2*2,10"10% stoka DN300mm (lxšxh)</t>
  </si>
  <si>
    <t>0,1*24,21*1,0*2,00"10% sdružení přípojky DN200mm (lxšxh)</t>
  </si>
  <si>
    <t>0,1*45,00*1,0*2,00"10% přípojky DN150mm (lxšxh)</t>
  </si>
  <si>
    <t>132254203</t>
  </si>
  <si>
    <t>Hloubení zapažených rýh š do 2000 mm v hornině třídy těžitelnosti I, skupiny 3 objem do 100 m3</t>
  </si>
  <si>
    <t>0,4*27,47*1,2*2,10"40% stoka DN400mm (lxšxh)</t>
  </si>
  <si>
    <t>0,4*47,43*1,2*2,10"40% stoka DN300mm (lxšxh)</t>
  </si>
  <si>
    <t>0,4*24,21*1,0*2,00"40% sdružení přípojky DN200mm (lxšxh)</t>
  </si>
  <si>
    <t>0,4*45,00*1,0*2,00"40% přípojky DN150mm (lxšxh)</t>
  </si>
  <si>
    <t>0,5*27,47*1,2*0,6*-1"50% odpočet pláně stoka DN400mm (lxšxh)</t>
  </si>
  <si>
    <t>0,5*47,43*1,2*0,6*-1"50% odpočet pláně stoka DN300mm (lxšxh)</t>
  </si>
  <si>
    <t>0,5*24,21*1,0*0,6*-1"50% odpočet pláně přípojky DN200mm (lxšxh)</t>
  </si>
  <si>
    <t>0,5*45,00*1,0*0,6*-1"50% odpočet pláně přípojky DN150mm (lxšxh)</t>
  </si>
  <si>
    <t>0,5*3*1,2*1,2*2,53*-1"50% odpočet jámy pro šachty</t>
  </si>
  <si>
    <t>132354203</t>
  </si>
  <si>
    <t>Hloubení zapažených rýh š do 2000 mm v hornině třídy těžitelnosti II, skupiny 4 objem do 100 m3</t>
  </si>
  <si>
    <t>133254101</t>
  </si>
  <si>
    <t>Hloubení šachet zapažených v hornině třídy těžitelnosti I, skupiny 3 objem do 20 m3</t>
  </si>
  <si>
    <t>0,5*3*2*2*2,53"50% šachty Š1-Š6 (šxdxh)</t>
  </si>
  <si>
    <t>0,5*3*2*2*0,6*-1"50% odpočet pláně šachty Š1-Š6 (šxdxh)</t>
  </si>
  <si>
    <t>133354101</t>
  </si>
  <si>
    <t>Hloubení šachet zapažených v hornině třídy těžitelnosti II, skupiny 4 objem do 20 m3</t>
  </si>
  <si>
    <t>27,47*2*2"stoka DN400mm (lx2xh)</t>
  </si>
  <si>
    <t>47,43*2*2"stoka DN300mm (lx2xh)</t>
  </si>
  <si>
    <t>24,21*2*2"přípojky DN200mm (lx2xh)</t>
  </si>
  <si>
    <t>45,00*2*2"přípojky DN150mm (lx2xh)</t>
  </si>
  <si>
    <t>32,716"rýhy ručně</t>
  </si>
  <si>
    <t>77,975"rýhy strojně</t>
  </si>
  <si>
    <t>11,58"šachty</t>
  </si>
  <si>
    <t>27,47*1,2*0,70*2"stoka DN400mm (lxšxh)</t>
  </si>
  <si>
    <t>47,43*1,2*0,60*2"stoka DN300mm (lxšxh)</t>
  </si>
  <si>
    <t>24,21*1,0*0,50*2"sdružení přípojky DN200mm (lxšxh)</t>
  </si>
  <si>
    <t>45,00*1,0*0,45*2"přípojky DN150mm (lxšxh)</t>
  </si>
  <si>
    <t>27,47*1,2*0,70"stoka DN400mm (lxšxh)</t>
  </si>
  <si>
    <t>47,43*1,2*0,60"stoka DN300mm (lxšxh)</t>
  </si>
  <si>
    <t>24,21*1,0*0,50"sdružení přípojky DN200mm (lxšxh)</t>
  </si>
  <si>
    <t>45,00*1,0*0,45"přípojky DN150mm (lxšxh)</t>
  </si>
  <si>
    <t>122,271"výkopek I.</t>
  </si>
  <si>
    <t>122,271"výkopek II.</t>
  </si>
  <si>
    <t>-81,229"obsyp</t>
  </si>
  <si>
    <t>-20,403"lože</t>
  </si>
  <si>
    <t>27,47*0,1256*-1"odpočet potrubí DN400mm</t>
  </si>
  <si>
    <t>47,43*0,0706*-1"odpočet potrubí DN300mm</t>
  </si>
  <si>
    <t>24,21*0,0314*-1"odpočet potrubí DN200mm</t>
  </si>
  <si>
    <t>45,00*0,0176*-1"odpočet potrubí DN150</t>
  </si>
  <si>
    <t>60"ostatní</t>
  </si>
  <si>
    <t>81,229*2 "Přepočtené koeficientem množství</t>
  </si>
  <si>
    <t>60*2</t>
  </si>
  <si>
    <t>1427202129</t>
  </si>
  <si>
    <t>144*1,2</t>
  </si>
  <si>
    <t>27,47*1,2*0,15"stoka DN400mm (lxšxh)</t>
  </si>
  <si>
    <t>47,43*1,2*0,15"stoka DN300mm (lxšxh)</t>
  </si>
  <si>
    <t>24,21*1,0*0,1"sdružení přípojky DN200mm (lxšxh)</t>
  </si>
  <si>
    <t>45,00*1,0*0,1"přípojky DN150mm (lxšxh)</t>
  </si>
  <si>
    <t>45"přípojky</t>
  </si>
  <si>
    <t>45*1,03 "Přepočtené koeficientem množství</t>
  </si>
  <si>
    <t>24,21"přípojky</t>
  </si>
  <si>
    <t>24,21*1,03 "Přepočtené koeficientem množství</t>
  </si>
  <si>
    <t>871373123</t>
  </si>
  <si>
    <t>Montáž kanalizačního potrubí hladkého plnostěnného SN 12 z PVC-U DN 315</t>
  </si>
  <si>
    <t>47,43"stoka Cechovní</t>
  </si>
  <si>
    <t>-2*1,3"odpočet 2 x šachta</t>
  </si>
  <si>
    <t>28611109</t>
  </si>
  <si>
    <t>trubka kanalizační PVC-U plnostěnná jednovrstvá s rázovou odolností DN 315x6000mm SN12</t>
  </si>
  <si>
    <t>44,83*1,03 "Přepočtené koeficientem množství</t>
  </si>
  <si>
    <t>27,47"stoka Kamenná</t>
  </si>
  <si>
    <t>24,87*1,03 "Přepočtené koeficientem množství</t>
  </si>
  <si>
    <t>56"kolena</t>
  </si>
  <si>
    <t>12"přesuvky</t>
  </si>
  <si>
    <t>12"přechody</t>
  </si>
  <si>
    <t>12*1" deštové svody napojení</t>
  </si>
  <si>
    <t>12*2"deštové svody propojení</t>
  </si>
  <si>
    <t>4*1"uliční vpsti napojení</t>
  </si>
  <si>
    <t>4*4"uliční vpsti propojení</t>
  </si>
  <si>
    <t>12"deštové svody</t>
  </si>
  <si>
    <t>8"koleno 45°</t>
  </si>
  <si>
    <t>3*2"přípojky odbočky</t>
  </si>
  <si>
    <t>6"přípojky</t>
  </si>
  <si>
    <t>877375221</t>
  </si>
  <si>
    <t>Montáž tvarovek z tvrdého PVC-systém KG nebo z polypropylenu-systém KG 2000 dvouosé DN 315</t>
  </si>
  <si>
    <t>5+1"Cechovní</t>
  </si>
  <si>
    <t>28612227</t>
  </si>
  <si>
    <t>odbočka kanalizační plastová PVC KG DN 315x160/45° SN12/16</t>
  </si>
  <si>
    <t>5"Cechovní</t>
  </si>
  <si>
    <t>28612228</t>
  </si>
  <si>
    <t>odbočka kanalizační plastová PVC KG DN 315x200/45° SN12/16</t>
  </si>
  <si>
    <t>1"Cechovní</t>
  </si>
  <si>
    <t>1+2"Kamenná</t>
  </si>
  <si>
    <t>1"Kamenná</t>
  </si>
  <si>
    <t>28612232</t>
  </si>
  <si>
    <t>odbočka kanalizační plastová PVC KG DN 400x200/45° SN12/16</t>
  </si>
  <si>
    <t>2"Kamenná</t>
  </si>
  <si>
    <t>3"Š1-Š3 Cechovní</t>
  </si>
  <si>
    <t>1+3+0"(h250+h500+h1000)</t>
  </si>
  <si>
    <t>3+1+1+2"kónus a prstence</t>
  </si>
  <si>
    <t>59224168.1</t>
  </si>
  <si>
    <t>3"(Š1-Š3)</t>
  </si>
  <si>
    <t>895941101</t>
  </si>
  <si>
    <t>Osazení vpusti kanalizační horské z betonových dílců rozměru 600/600 mm</t>
  </si>
  <si>
    <t>186652988</t>
  </si>
  <si>
    <t>-434670486</t>
  </si>
  <si>
    <t>935933111</t>
  </si>
  <si>
    <t>Odvodňovací retenční žlab pro zatížení do D 400 DN 150 s vtokovým štěrbinovým roštem z kompozitu</t>
  </si>
  <si>
    <t>-356195480</t>
  </si>
  <si>
    <t>Odvodňovací retenční plastový žlab pro třídu zatížení A 15 až D 400 uložený do betonu C 20/25 DN 150 s vtokovým štěrbinovým roštem z kompozitu</t>
  </si>
  <si>
    <t>https://podminky.urs.cz/item/CS_URS_2024_02/935933111</t>
  </si>
  <si>
    <t>Poznámka k položce:_x000d_
nákup,doprava,položení,obetonování</t>
  </si>
  <si>
    <t>28"ulice Cechovní</t>
  </si>
  <si>
    <t>15"ulice Kolárova</t>
  </si>
  <si>
    <t>Vedlejší rozpočtové náklady SO 302</t>
  </si>
  <si>
    <t>561975206</t>
  </si>
  <si>
    <t>1110129166</t>
  </si>
  <si>
    <t>27,47"stoka DN400mm</t>
  </si>
  <si>
    <t>47,43"stoka DN300mm</t>
  </si>
  <si>
    <t>(24,21+45)"přípojky DN150mm,DN200</t>
  </si>
  <si>
    <t>Tlaková zkouška vzduchem potrubí DN 250 těsnícím vakem ucpávkovým</t>
  </si>
  <si>
    <t>-248380181</t>
  </si>
  <si>
    <t>Tlakové zkoušky vzduchem těsnícími vaky ucpávkovými DN 150,300,500</t>
  </si>
  <si>
    <t>868250107</t>
  </si>
  <si>
    <t>Tlakové zkoušky vodou zabezpečení konců potrubí při tlakových zkouškách DN do 500</t>
  </si>
  <si>
    <t>892381111</t>
  </si>
  <si>
    <t>Tlaková zkouška vodou potrubí</t>
  </si>
  <si>
    <t>-1130747867</t>
  </si>
  <si>
    <t>Tlakové zkoušky vodou na potrubí DN 150,300,500</t>
  </si>
  <si>
    <t>https://podminky.urs.cz/item/CS_URS_2021_01/892381111</t>
  </si>
  <si>
    <t>-1548690931</t>
  </si>
  <si>
    <t>1889460285</t>
  </si>
  <si>
    <t>1436582152</t>
  </si>
  <si>
    <t>-1000007061</t>
  </si>
  <si>
    <t>SO 303 - Dešťová kanalizace ulice Kostelní schody</t>
  </si>
  <si>
    <t xml:space="preserve">    VRN - Vedlejší rozpočtové náklady SO 303</t>
  </si>
  <si>
    <t>3*1,2"vodovod</t>
  </si>
  <si>
    <t>0,1*17,3*1,0*2,00"10% sdružení přípojky DN200mm (lxšxh)</t>
  </si>
  <si>
    <t>0,1*8,5*1,0*2,00"10% přípojky DN150mm (lxšxh)</t>
  </si>
  <si>
    <t>132254201</t>
  </si>
  <si>
    <t>Hloubení zapažených rýh š do 2000 mm v hornině třídy těžitelnosti I, skupiny 3 objem do 20 m3</t>
  </si>
  <si>
    <t>0,4*17,3*1,0*2,00"40% sdružení přípojky DN200mm (lxšxh)</t>
  </si>
  <si>
    <t>0,4*8,5*1,0*2,00"40% přípojky DN150mm (lxšxh)</t>
  </si>
  <si>
    <t>0,5*17,3*1,0*0,6*-1"50% odpočet pláně přípojky DN200mm (lxšxh)</t>
  </si>
  <si>
    <t>0,5*8,5*1,0*0,6*-1"50% odpočet pláně přípojky DN150mm (lxšxh)</t>
  </si>
  <si>
    <t>0,5*1*1,2*1,2*2,53*-1"50% odpočet jámy pro šachty</t>
  </si>
  <si>
    <t>132354201</t>
  </si>
  <si>
    <t>Hloubení zapažených rýh š do 2000 mm v hornině třídy těžitelnosti II, skupiny 4 objem do 20 m3</t>
  </si>
  <si>
    <t>0,5*1*2*2*2,53"50% šachta</t>
  </si>
  <si>
    <t>0,5*1*2*2*0,6*-1"50% odpočet pláně šachta</t>
  </si>
  <si>
    <t>17,3*2*2"přípojky DN200mm (lx2xh)</t>
  </si>
  <si>
    <t>8,5*2*2"přípojky DN150mm (lx2xh)</t>
  </si>
  <si>
    <t>5,16"rýhy ručně</t>
  </si>
  <si>
    <t>11,078"rýhy strojně</t>
  </si>
  <si>
    <t>3,86"šachty</t>
  </si>
  <si>
    <t>17,3*1,0*0,50*2"sdružení přípojky DN200mm (lxšxh)</t>
  </si>
  <si>
    <t>8,50*1,0*0,45*2"přípojky DN150mm (lxšxh)</t>
  </si>
  <si>
    <t>17,3*1,0*0,50"sdružení přípojky DN200mm (lxšxh)</t>
  </si>
  <si>
    <t>8,50*1,0*0,45"přípojky DN150mm (lxšxh)</t>
  </si>
  <si>
    <t>20,098"výkopek I.</t>
  </si>
  <si>
    <t>20,98"výkopek II.</t>
  </si>
  <si>
    <t>-11,775"obsyp</t>
  </si>
  <si>
    <t>-2,58"lože</t>
  </si>
  <si>
    <t>17,5*0,0314*-1"odpočet potrubí DN200mm</t>
  </si>
  <si>
    <t>8,5*0,0176*-1"odpočet potrubí DN150</t>
  </si>
  <si>
    <t>20"ostatní</t>
  </si>
  <si>
    <t>11,775*2 "Přepočtené koeficientem množství</t>
  </si>
  <si>
    <t>20*2</t>
  </si>
  <si>
    <t>-1807742713</t>
  </si>
  <si>
    <t>26*1,2</t>
  </si>
  <si>
    <t>10"ostatní</t>
  </si>
  <si>
    <t>17,3*1,0*0,1"sdružení přípojky DN200mm (lxšxh)</t>
  </si>
  <si>
    <t>8,50*1,0*0,1"přípojky DN150mm (lxšxh)</t>
  </si>
  <si>
    <t>8,5"přípojky</t>
  </si>
  <si>
    <t>8,5*1,03 "Přepočtené koeficientem množství</t>
  </si>
  <si>
    <t>17,3"přípojky</t>
  </si>
  <si>
    <t>17,3*1,03 "Přepočtené koeficientem množství</t>
  </si>
  <si>
    <t>14"kolena</t>
  </si>
  <si>
    <t>3"přesuvky</t>
  </si>
  <si>
    <t>3"přechody</t>
  </si>
  <si>
    <t>3*1" deštové svody napojení</t>
  </si>
  <si>
    <t>3*2"deštové svody propojení</t>
  </si>
  <si>
    <t>1*1"uliční vpsti napojení</t>
  </si>
  <si>
    <t>1*4"uliční vpsti propojení</t>
  </si>
  <si>
    <t>3"deštové svody</t>
  </si>
  <si>
    <t>3"přípojky</t>
  </si>
  <si>
    <t>894812206</t>
  </si>
  <si>
    <t>Revizní a čistící šachta z PP šachtové dno DN 425/200 průtočné 30°,60°,90°</t>
  </si>
  <si>
    <t>1"konec sdružené přípojky</t>
  </si>
  <si>
    <t>895941111.1</t>
  </si>
  <si>
    <t>2070571176</t>
  </si>
  <si>
    <t>Vedlejší rozpočtové náklady SO 303</t>
  </si>
  <si>
    <t>17,3"sdružení přípojky DN200mm (lxšxh)</t>
  </si>
  <si>
    <t>8,50"přípojky DN150mm (lxšxh)</t>
  </si>
  <si>
    <t>2008278088</t>
  </si>
  <si>
    <t>Tlaková zkouška vzduchem potrubí DN 200 těsnícím vakem ucpávkovým</t>
  </si>
  <si>
    <t>-851484110</t>
  </si>
  <si>
    <t>Tlakové zkoušky vzduchem těsnícími vaky ucpávkovými DN 200</t>
  </si>
  <si>
    <t>-1185261652</t>
  </si>
  <si>
    <t>857661247</t>
  </si>
  <si>
    <t>Tlakové zkoušky vodou na potrubí DN 200</t>
  </si>
  <si>
    <t>-1174642686</t>
  </si>
  <si>
    <t>1622586013</t>
  </si>
  <si>
    <t>-445331788</t>
  </si>
  <si>
    <t>-1558585755</t>
  </si>
  <si>
    <t>SO 304 - Dešťová kanalizace ulice Dominikánská</t>
  </si>
  <si>
    <t xml:space="preserve">    VRN - Vedlejší rozpočtové náklady SO 304</t>
  </si>
  <si>
    <t>5*1,2"telekomunikace</t>
  </si>
  <si>
    <t>5*1,2"veřejné osvětlení</t>
  </si>
  <si>
    <t>0,1*42,57*1,2*2,10"10% stoka DN250mm (lxšxh)</t>
  </si>
  <si>
    <t>0,1*10,46*1,0*2,00"10% přípojky DN150mm (lxšxh)</t>
  </si>
  <si>
    <t>0,4*42,57*1,2*2,10"40% stoka DN250mm (lxšxh)</t>
  </si>
  <si>
    <t>0,4*10,46*1,0*2,00"40% přípojky DN150mm (lxšxh)</t>
  </si>
  <si>
    <t>0,5*42,57*1,2*0,6*-1"50% odpočet pláně stoka DN250mm (lxšxh)</t>
  </si>
  <si>
    <t>0,5*10,46*1,0*0,6*-1"50% odpočet pláně přípojky DN150mm (lxšxh)</t>
  </si>
  <si>
    <t>0,5*2*1,2*1,2*2,53*-1"50% odpočet jámy pro šachty</t>
  </si>
  <si>
    <t>0,5*2*2*2*2,53"50% šachty Š1-Š2 (šxdxh)</t>
  </si>
  <si>
    <t>0,5*2*2*2*0,6*-1"50% odpočet pláně šachty Š1-Š2 (šxdxh)</t>
  </si>
  <si>
    <t>0,1*75,59*1,2*2,10"10% stoka DN250mm (lxšxh)</t>
  </si>
  <si>
    <t>42,57*2*2"stoka DN250mm (lx2xh)</t>
  </si>
  <si>
    <t>10,46*2*2"přípojky DN150mm (lx2xh)</t>
  </si>
  <si>
    <t>12,82"rýhy ručně</t>
  </si>
  <si>
    <t>29,173"rýhy strojně</t>
  </si>
  <si>
    <t>7,72"šachty</t>
  </si>
  <si>
    <t>42,57*1,2*0,60*2"stoka DN250mm (lxšxh)</t>
  </si>
  <si>
    <t>10,46*1,0*0,45*2"přípojky DN150mm (lxšxh)</t>
  </si>
  <si>
    <t>42,57*1,2*0,60"stoka DN250mm (lxšxh)</t>
  </si>
  <si>
    <t>10,46*1,0*0,45"přípojky DN150mm (lxšxh)</t>
  </si>
  <si>
    <t>49,713"výkopek I.</t>
  </si>
  <si>
    <t>49,713"výkopek II.</t>
  </si>
  <si>
    <t>-57,847"obsyp</t>
  </si>
  <si>
    <t>-14,652"lože</t>
  </si>
  <si>
    <t>42,57*0,0706*-1"odpočet potrubí DN250mm</t>
  </si>
  <si>
    <t>10,46*0,0176*-1"odpočet potrubí DN150</t>
  </si>
  <si>
    <t>30"ostatní</t>
  </si>
  <si>
    <t>32,168*2 "Přepočtené koeficientem množství</t>
  </si>
  <si>
    <t>30*2</t>
  </si>
  <si>
    <t>-1709222935</t>
  </si>
  <si>
    <t>53*1,2</t>
  </si>
  <si>
    <t>15"ostatní</t>
  </si>
  <si>
    <t>42,57*1,2*0,15"stoka DN250mm (lxšxh)</t>
  </si>
  <si>
    <t>10,46*1,0*0,1"přípojky DN150mm (lxšxh)</t>
  </si>
  <si>
    <t>10,46"přípojky</t>
  </si>
  <si>
    <t>10,46*1,03 "Přepočtené koeficientem množství</t>
  </si>
  <si>
    <t>42,57"stoka Dominikánská</t>
  </si>
  <si>
    <t>39,97*1,03 "Přepočtené koeficientem množství</t>
  </si>
  <si>
    <t>18"kolena</t>
  </si>
  <si>
    <t>5"přesuvky</t>
  </si>
  <si>
    <t>5"přechody</t>
  </si>
  <si>
    <t>5*2"deštové svody propojení</t>
  </si>
  <si>
    <t>5"deštové svody</t>
  </si>
  <si>
    <t>5"Dominikánská</t>
  </si>
  <si>
    <t>894411121</t>
  </si>
  <si>
    <t>Zřízení šachet kanalizačních z betonových dílců na potrubí DN přes 200 do 300 dno beton tř. C 25/30</t>
  </si>
  <si>
    <t>Zřízení šachet kanalizačních z betonových dílců výšky vstupu do 1,50 m s obložením dna betonem tř. C 25/30, na potrubí DN přes 200 do 300</t>
  </si>
  <si>
    <t>https://podminky.urs.cz/item/CS_URS_2024_02/894411121</t>
  </si>
  <si>
    <t>2"Š1-Š2 Dominikánská</t>
  </si>
  <si>
    <t>1+1+1"(h250+h500+h1000)</t>
  </si>
  <si>
    <t>2+1+1"kónus a prstence</t>
  </si>
  <si>
    <t>2"Š1-Š3 Cechovní</t>
  </si>
  <si>
    <t>2"(Š1-Š3)</t>
  </si>
  <si>
    <t>2"(Š1-Š2)</t>
  </si>
  <si>
    <t>7280633</t>
  </si>
  <si>
    <t>Vedlejší rozpočtové náklady SO 304</t>
  </si>
  <si>
    <t>42,57"stoka DN250mm (lxšxh)</t>
  </si>
  <si>
    <t>10,46"přípojky DN150mm (lxšxh)</t>
  </si>
  <si>
    <t>-221123953</t>
  </si>
  <si>
    <t>Tlakové zkoušky vzduchem těsnícími vaky ucpávkovými DN 300</t>
  </si>
  <si>
    <t>978676943</t>
  </si>
  <si>
    <t>Tlakové zkoušky vodou zabezpečení konců potrubí při tlakových zkouškách DN do 300</t>
  </si>
  <si>
    <t>1199801318</t>
  </si>
  <si>
    <t>Tlakové zkoušky vodou na potrubí DN 250, 300 nebo 350</t>
  </si>
  <si>
    <t>-852810628</t>
  </si>
  <si>
    <t>-1384417380</t>
  </si>
  <si>
    <t>980108111-1</t>
  </si>
  <si>
    <t>Vizuální kontrola, kontrola těsnosti přípojek</t>
  </si>
  <si>
    <t>-1416892814</t>
  </si>
  <si>
    <t>1058431503</t>
  </si>
  <si>
    <t>1248900563</t>
  </si>
  <si>
    <t>Poznámka k položce:_x000d_
kanalizační přípojky od původních UV, které byly napojeny na jednotnou kanalizaci, budou zrušeny. Odpojení provedou pracovníci správce na základě objednávky. Přípojky budou odpojeny v místě napojení na kanalizační stoku, tedy v celé délce, potrubí pak v celé délce přípojky bude zaplněno tuhnoucí směsí.Po dokončení bude provedena kontrolní kamerová prohlídka pro kontrolu provedení odpojení nevyužitých přípojek._x000d_
předpoklad 10 m</t>
  </si>
  <si>
    <t>-1290643636</t>
  </si>
  <si>
    <t>SO 305 - Dešťová kanalizace ulice Kamenná x Smetanova</t>
  </si>
  <si>
    <t xml:space="preserve">    VRN - Vedlejší rozpočtové náklady SO 305</t>
  </si>
  <si>
    <t>2*1,2"vodovod</t>
  </si>
  <si>
    <t>131251204</t>
  </si>
  <si>
    <t>Hloubení jam zapažených v hornině třídy těžitelnosti I, skupiny 3 objem do 500 m3 strojně</t>
  </si>
  <si>
    <t xml:space="preserve">12*21*3,5*0,5"50% </t>
  </si>
  <si>
    <t>131351204</t>
  </si>
  <si>
    <t>Hloubení jam zapažených v hornině třídy těžitelnosti II, skupiny 4 objem do 500 m3 strojně</t>
  </si>
  <si>
    <t>0,1*75,59*1,2*2,10"10% stoka DN500mm (lxšxh)</t>
  </si>
  <si>
    <t>0,1*40,26*1,2*2,10"10% stoka DN300mm (lxšxh)</t>
  </si>
  <si>
    <t>0,1*(23,81+18,23)*1,0*2,00"10% přípojky DN150mm (lxšxh)</t>
  </si>
  <si>
    <t>0,4*75,59*1,2*2,10"40% stoka DN500mm (lxšxh)</t>
  </si>
  <si>
    <t>0,4*40,26*1,2*2,10"40% stoka DN300mm (lxšxh)</t>
  </si>
  <si>
    <t>0,4*(23,81+18,23)*1,0*2,00"40% přípojky DN150mm (lxšxh)</t>
  </si>
  <si>
    <t>0,5*75,59*1,2*0,6*-1"50% odpočet pláně stoka DN500mm (lxšxh)</t>
  </si>
  <si>
    <t>0,5*40,26*1,2*0,6*-1"50% odpočet pláně stoka DN300mm (lxšxh)</t>
  </si>
  <si>
    <t>0,5*(23,81+18,23)*1,0*0,6*-1"50% odpočet pláně přípojky DN150mm (lxšxh)</t>
  </si>
  <si>
    <t>0,5*3*2*2*2,53"50% šachty Š1-Š3 (šxdxh)</t>
  </si>
  <si>
    <t>0,5*3*2*2*0,6*-1"50% odpočet pláně šachty Š1-Š3 (šxdxh)</t>
  </si>
  <si>
    <t>75,59*2*2"stoka DN500mm (lx2xh)</t>
  </si>
  <si>
    <t>40,26*2*2"stoka DN300mm (lx2xh)</t>
  </si>
  <si>
    <t>(23,81+18,23)+45,00*2*2"přípojky DN150mm (lx2xh)</t>
  </si>
  <si>
    <t>151201901</t>
  </si>
  <si>
    <t>Zřízení zátažného pažení stěn s ponecháním pažin ve výkopu hl do 4 m</t>
  </si>
  <si>
    <t>(2*21+2*11)*4</t>
  </si>
  <si>
    <t>151201211</t>
  </si>
  <si>
    <t>Odstranění pažení stěn zátažného hl do 4 m</t>
  </si>
  <si>
    <t>37,063"rýhy ručně</t>
  </si>
  <si>
    <t>90,626"rýhy strojně</t>
  </si>
  <si>
    <t>75,59*1,2*0,70*2"stoka DN500mm (lxšxh)</t>
  </si>
  <si>
    <t>40,46*1,2*0,60*2"stoka DN300mm (lxšxh)</t>
  </si>
  <si>
    <t>(23,81+18,23)*1,0*0,45*2"přípojky DN150mm (lxšxh)</t>
  </si>
  <si>
    <t>75,59*1,2*0,70"stoka DN500mm (lxšxh)</t>
  </si>
  <si>
    <t>40,46*1,2*0,60"stoka DN300mm (lxšxh)</t>
  </si>
  <si>
    <t>(23,81+18,23)*1,0*0,45"přípojky DN150mm (lxšxh)</t>
  </si>
  <si>
    <t>139,269"výkopek I.</t>
  </si>
  <si>
    <t>139,269"výkopek II.</t>
  </si>
  <si>
    <t>-135,867"obsyp</t>
  </si>
  <si>
    <t>-25,057"lože</t>
  </si>
  <si>
    <t>75,59*1,2*0,70"stoka DN400mm (lxšxh)</t>
  </si>
  <si>
    <t>(23,18+18,23)+45,00*1,0*0,45"přípojky DN150mm (lxšxh)</t>
  </si>
  <si>
    <t>75,59*0,19625*-1"odpočet potrubí DN500mm</t>
  </si>
  <si>
    <t>40,46*0,0706*-1"odpočet potrubí DN300mm</t>
  </si>
  <si>
    <t>(23,18+18,23)*0,0176*-1"odpočet potrubí DN150</t>
  </si>
  <si>
    <t>135,867*2 "Přepočtené koeficientem množství</t>
  </si>
  <si>
    <t>-1641942156</t>
  </si>
  <si>
    <t>158*1,2</t>
  </si>
  <si>
    <t>271532212</t>
  </si>
  <si>
    <t>Podsyp pod základové konstrukce se zhutněním z hrubého kameniva frakce 16 až 32 mm</t>
  </si>
  <si>
    <t>2*(5*20*0,3)"retenční nádrž</t>
  </si>
  <si>
    <t>273321511</t>
  </si>
  <si>
    <t>Základové desky ze ŽB bez zvýšených nároků na prostředí tř. C 25/30</t>
  </si>
  <si>
    <t>2*(4,8*19,2*0,2)"retenční nádrž</t>
  </si>
  <si>
    <t>273352111</t>
  </si>
  <si>
    <t>Bednění základových desek ztracené (neodbedněné)</t>
  </si>
  <si>
    <t>2*(4,8+19,2)*0,3"retenční nádrž</t>
  </si>
  <si>
    <t>273362021</t>
  </si>
  <si>
    <t>Výztuž základových desek svařovanými sítěmi Kari</t>
  </si>
  <si>
    <t>0,7</t>
  </si>
  <si>
    <t>380321442</t>
  </si>
  <si>
    <t>Kompletní konstrukce ČOV, nádrží, vodojemů, žlabů nebo kanálů ze ŽB tř. C 25/30 tl 300 mm</t>
  </si>
  <si>
    <t>2*2*4,6*2,4*0,2"2x čelo 2x nádrž</t>
  </si>
  <si>
    <t>2*2*19*2,4*0,2 "2x bok 2x nádrž</t>
  </si>
  <si>
    <t>2*2*4,6*19*0,2"2x dno a strop 2x nádrž</t>
  </si>
  <si>
    <t>75,59*1,2*0,15"stoka DN500mm (lxšxh)</t>
  </si>
  <si>
    <t>40,26*1,2*0,15"stoka DN300mm (lxšxh)</t>
  </si>
  <si>
    <t>(23,81+18,23)*1,0*0,1"přípojky DN150mm (lxšxh)</t>
  </si>
  <si>
    <t>23,81+18,23"přípojky</t>
  </si>
  <si>
    <t>42,04*1,03 "Přepočtené koeficientem množství</t>
  </si>
  <si>
    <t>40,26"stoka Smetanova</t>
  </si>
  <si>
    <t>-1*1,3"odpočet 1 x šachta</t>
  </si>
  <si>
    <t>38,96*1,03 "Přepočtené koeficientem množství</t>
  </si>
  <si>
    <t>871423123</t>
  </si>
  <si>
    <t>Montáž kanalizačního potrubí hladkého plnostěnného SN 12 z PVC-U DN 500</t>
  </si>
  <si>
    <t>75,59"stoka Kamenná</t>
  </si>
  <si>
    <t>-2*1,3"odpočet 1 x šachta</t>
  </si>
  <si>
    <t>28611270</t>
  </si>
  <si>
    <t>trubka kanalizační PVC-U plnostěnná jednovrstvá DN 500x3000mm SN12</t>
  </si>
  <si>
    <t>72,99*1,03 "Přepočtené koeficientem množství</t>
  </si>
  <si>
    <t>46"kolena</t>
  </si>
  <si>
    <t>2"přesuvky</t>
  </si>
  <si>
    <t>2"přechody</t>
  </si>
  <si>
    <t>2*1" deštové svody napojení</t>
  </si>
  <si>
    <t>2*2"deštové svody propojení</t>
  </si>
  <si>
    <t>8*1"uliční vpsti napojení</t>
  </si>
  <si>
    <t>8*4"uliční vpsti propojení</t>
  </si>
  <si>
    <t>2"deštové svody</t>
  </si>
  <si>
    <t>2"Smetanova</t>
  </si>
  <si>
    <t>877425221</t>
  </si>
  <si>
    <t>Montáž tvarovek z tvrdého PVC-systém KG nebo z polypropylenu-systém KG 2000 dvouosé DN 500</t>
  </si>
  <si>
    <t>5"Kamenná</t>
  </si>
  <si>
    <t>28611451</t>
  </si>
  <si>
    <t>odbočka kanalizační plastová s hrdlem KG 500/160/87°</t>
  </si>
  <si>
    <t>1"Š2 Smetanova</t>
  </si>
  <si>
    <t>1"Šr regulační šachta</t>
  </si>
  <si>
    <t>2"Š1-Š2 Kamenná</t>
  </si>
  <si>
    <t>4" šachty na retenční nádrži</t>
  </si>
  <si>
    <t>1+6+3"(h250+h500+h1000)</t>
  </si>
  <si>
    <t>2+4</t>
  </si>
  <si>
    <t>7+1+1+3"kónus a prstence</t>
  </si>
  <si>
    <t>2+1+4"</t>
  </si>
  <si>
    <t>1+2+1"(Š1-Š3)</t>
  </si>
  <si>
    <t>5+3</t>
  </si>
  <si>
    <t>1+4+2+1</t>
  </si>
  <si>
    <t>-341221703</t>
  </si>
  <si>
    <t>934956121</t>
  </si>
  <si>
    <t>Hradítka z dubového dřeva tl 20 mm</t>
  </si>
  <si>
    <t>998144471</t>
  </si>
  <si>
    <t>Přesun hmot pro montované betonové nádrže, jímky a zásobníky v do 25 m</t>
  </si>
  <si>
    <t>289,728</t>
  </si>
  <si>
    <t>Vedlejší rozpočtové náklady SO 305</t>
  </si>
  <si>
    <t>75,59"stoka DN500mm</t>
  </si>
  <si>
    <t>40,26"stoka DN300mm</t>
  </si>
  <si>
    <t>(23,81+18,23)"přípojky DN150mm</t>
  </si>
  <si>
    <t>-823516192</t>
  </si>
  <si>
    <t>1621533214</t>
  </si>
  <si>
    <t>385976403</t>
  </si>
  <si>
    <t>-268543187</t>
  </si>
  <si>
    <t>491354659</t>
  </si>
  <si>
    <t>138845098</t>
  </si>
  <si>
    <t>506349022</t>
  </si>
  <si>
    <t>1586006915</t>
  </si>
  <si>
    <t>SO 431 - Veřejné osvětlení</t>
  </si>
  <si>
    <t>22249</t>
  </si>
  <si>
    <t>45231400-9</t>
  </si>
  <si>
    <t>42.22.12</t>
  </si>
  <si>
    <t>SO 431.1 - I. fáze</t>
  </si>
  <si>
    <t xml:space="preserve">    HSV - Práce a dodávky HSV</t>
  </si>
  <si>
    <t xml:space="preserve">    M - Práce a dodávky M</t>
  </si>
  <si>
    <t>SO 431.2 - II. fáze</t>
  </si>
  <si>
    <t>SO 431.1</t>
  </si>
  <si>
    <t>I. fáze</t>
  </si>
  <si>
    <t>Pol16</t>
  </si>
  <si>
    <t>odpojení a demontáž 1f jističe 1x16/CA</t>
  </si>
  <si>
    <t>ks</t>
  </si>
  <si>
    <t>-344224110</t>
  </si>
  <si>
    <t>Pol17</t>
  </si>
  <si>
    <t>odpojení vodičů připoj. kabelu svítidla 1,5 (žíly)</t>
  </si>
  <si>
    <t>-268948373</t>
  </si>
  <si>
    <t>Pol18</t>
  </si>
  <si>
    <t>demontáž vývodu ke svítidlu, kabel pr. 1,5</t>
  </si>
  <si>
    <t>-439758822</t>
  </si>
  <si>
    <t>Pol19</t>
  </si>
  <si>
    <t>odpojení vodičů napáj. kabelu ze svorkovnice do Cu16 žíly</t>
  </si>
  <si>
    <t>1974312094</t>
  </si>
  <si>
    <t>Pol20</t>
  </si>
  <si>
    <t>demontáž svorkovnice z ocel. stožáru</t>
  </si>
  <si>
    <t>-671127259</t>
  </si>
  <si>
    <t>Pol21</t>
  </si>
  <si>
    <t>odkopání stožárové patky</t>
  </si>
  <si>
    <t>68503608</t>
  </si>
  <si>
    <t>Pol22</t>
  </si>
  <si>
    <t>vytažení kabelu do 25Al ze stožáru rozvodnice (1,5m)</t>
  </si>
  <si>
    <t>1394776405</t>
  </si>
  <si>
    <t>Pol23</t>
  </si>
  <si>
    <t>demontáž svítidla z ocel. stožáru 8m</t>
  </si>
  <si>
    <t>-1735499641</t>
  </si>
  <si>
    <t>Pol24</t>
  </si>
  <si>
    <t>demontáž výložníku z ocel. stožáru 8m</t>
  </si>
  <si>
    <t>335402440</t>
  </si>
  <si>
    <t>Pol25</t>
  </si>
  <si>
    <t>demontáž ocelového stožáru 8m</t>
  </si>
  <si>
    <t>-1273491227</t>
  </si>
  <si>
    <t>Pol26</t>
  </si>
  <si>
    <t>zaslepení s utěsněním ocelového stožáru 8m</t>
  </si>
  <si>
    <t>1355761325</t>
  </si>
  <si>
    <t>Pol27</t>
  </si>
  <si>
    <t>vybourání patky stožáru světelného bodu 8m (0,7)</t>
  </si>
  <si>
    <t>1145080809</t>
  </si>
  <si>
    <t>Pol28</t>
  </si>
  <si>
    <t>zahození a zhutnění vybourané patky stožáru 8 (0,7)</t>
  </si>
  <si>
    <t>103890261</t>
  </si>
  <si>
    <t>Pol29</t>
  </si>
  <si>
    <t>demontáž podzemního vedení bez výkopu</t>
  </si>
  <si>
    <t>-1201120523</t>
  </si>
  <si>
    <t>Pol30</t>
  </si>
  <si>
    <t>demontáž podzemního vedení s výkopem</t>
  </si>
  <si>
    <t>-1596785450</t>
  </si>
  <si>
    <t>Pol31</t>
  </si>
  <si>
    <t xml:space="preserve">odkop kabelu v zeleném pásu  vč. záhozu (0,3x0,7)</t>
  </si>
  <si>
    <t>3014434</t>
  </si>
  <si>
    <t>odkop kabelu v zeleném pásu vč. záhozu (0,3x0,7)</t>
  </si>
  <si>
    <t>Pol32</t>
  </si>
  <si>
    <t>osazení a zapojení 1f jističe 1x16A/B</t>
  </si>
  <si>
    <t>1368617617</t>
  </si>
  <si>
    <t>Pol33</t>
  </si>
  <si>
    <t>vytýčení nových světelných bodů</t>
  </si>
  <si>
    <t>-161924278</t>
  </si>
  <si>
    <t>Pol34</t>
  </si>
  <si>
    <t>výkop základu pro silniční ocelový stožár 8 (0,7)</t>
  </si>
  <si>
    <t>-1176287193</t>
  </si>
  <si>
    <t>Pol35</t>
  </si>
  <si>
    <t>stavba patky pro stožár 8</t>
  </si>
  <si>
    <t>416464025</t>
  </si>
  <si>
    <t>Pol36</t>
  </si>
  <si>
    <t>instalace historizujícího silničního světelného bodu (8)</t>
  </si>
  <si>
    <t>1930057020</t>
  </si>
  <si>
    <t>Pol37</t>
  </si>
  <si>
    <t>nátěr nosných prvků světelných bodů, dvouvrstvý, polyuretanový</t>
  </si>
  <si>
    <t>830552529</t>
  </si>
  <si>
    <t>Pol38</t>
  </si>
  <si>
    <t>zatažení kabelu pr. 1,5 do sloupu</t>
  </si>
  <si>
    <t>1592357495</t>
  </si>
  <si>
    <t>Pol39</t>
  </si>
  <si>
    <t>připojení kabelu do svorkovnice a svítidla 1,5 (žíly)</t>
  </si>
  <si>
    <t>-1024680870</t>
  </si>
  <si>
    <t>Pol40</t>
  </si>
  <si>
    <t>zavedení chráničky do pr. 63 do rozvodnice</t>
  </si>
  <si>
    <t>-1951896819</t>
  </si>
  <si>
    <t>Pol41</t>
  </si>
  <si>
    <t>zavedení kabelu do pr. 16 do rozvodnice</t>
  </si>
  <si>
    <t>1323975751</t>
  </si>
  <si>
    <t>Pol42</t>
  </si>
  <si>
    <t>připojení kabelu do pr. 16 do rozvodnice (žíly)</t>
  </si>
  <si>
    <t>1563750934</t>
  </si>
  <si>
    <t>Pol43</t>
  </si>
  <si>
    <t>zavedení kabelu do pr. 16 do sloupu</t>
  </si>
  <si>
    <t>1656261527</t>
  </si>
  <si>
    <t>Pol44</t>
  </si>
  <si>
    <t>připojení kabelu do pr. 16 do svorkovnice (žíly)</t>
  </si>
  <si>
    <t>534865779</t>
  </si>
  <si>
    <t>Pol45</t>
  </si>
  <si>
    <t>vytýčení trasy kabelového vedení</t>
  </si>
  <si>
    <t>-1427536329</t>
  </si>
  <si>
    <t>Pol46</t>
  </si>
  <si>
    <t>výkop v komunikaci (0,5x0,8)</t>
  </si>
  <si>
    <t>1143548830</t>
  </si>
  <si>
    <t>Pol47</t>
  </si>
  <si>
    <t>výkop v zeleném pásu (0,3x0,7)</t>
  </si>
  <si>
    <t>-1002034203</t>
  </si>
  <si>
    <t>Pol48</t>
  </si>
  <si>
    <t>výkop v chodníku (0,3x0,35)</t>
  </si>
  <si>
    <t>-189166250</t>
  </si>
  <si>
    <t>Pol49</t>
  </si>
  <si>
    <t>pokládka zemnícího drátu</t>
  </si>
  <si>
    <t>-332838392</t>
  </si>
  <si>
    <t>Pol50</t>
  </si>
  <si>
    <t>pokládka kabelů do pr. 16</t>
  </si>
  <si>
    <t>-2057348734</t>
  </si>
  <si>
    <t>Pol51</t>
  </si>
  <si>
    <t>pokládka chrániček</t>
  </si>
  <si>
    <t>-2028430335</t>
  </si>
  <si>
    <t>Pol52</t>
  </si>
  <si>
    <t>příplatek za zatažení kabelu do r. 16 do chráničky</t>
  </si>
  <si>
    <t>-1523631796</t>
  </si>
  <si>
    <t>Pol53</t>
  </si>
  <si>
    <t>obetonování chrániček</t>
  </si>
  <si>
    <t>-353752120</t>
  </si>
  <si>
    <t>Pol54</t>
  </si>
  <si>
    <t>násyp pískového lože (0,3x0,2)</t>
  </si>
  <si>
    <t>-1548877294</t>
  </si>
  <si>
    <t>Pol55</t>
  </si>
  <si>
    <t>pokládka krycích desek CAD</t>
  </si>
  <si>
    <t>-1581269394</t>
  </si>
  <si>
    <t>Pol56</t>
  </si>
  <si>
    <t>zahození a zhutnění výkopů (0,5x0,65)</t>
  </si>
  <si>
    <t>-1408815666</t>
  </si>
  <si>
    <t>Pol57</t>
  </si>
  <si>
    <t>zahození a zhutnění výkopů (0,3x0,5)</t>
  </si>
  <si>
    <t>-1245228738</t>
  </si>
  <si>
    <t>Pol58</t>
  </si>
  <si>
    <t>zahození a zhutnění výkopů (0,3x0,15)</t>
  </si>
  <si>
    <t>59475533</t>
  </si>
  <si>
    <t>Pol59</t>
  </si>
  <si>
    <t>ostatní montážní a pomocné práce</t>
  </si>
  <si>
    <t>-265478303</t>
  </si>
  <si>
    <t>Pol60</t>
  </si>
  <si>
    <t>odvoz výkopku do 5 km a uložení na skládku vč. poplatku</t>
  </si>
  <si>
    <t>1538052370</t>
  </si>
  <si>
    <t>Pol61</t>
  </si>
  <si>
    <t>ekologická likvidace svítidel</t>
  </si>
  <si>
    <t>959325497</t>
  </si>
  <si>
    <t>Pol62</t>
  </si>
  <si>
    <t>revize</t>
  </si>
  <si>
    <t>2129870093</t>
  </si>
  <si>
    <t>Pol63</t>
  </si>
  <si>
    <t>doprava</t>
  </si>
  <si>
    <t>-1068253180</t>
  </si>
  <si>
    <t>Pol64</t>
  </si>
  <si>
    <t>zákres dle skutečného stavu</t>
  </si>
  <si>
    <t>-2064486246</t>
  </si>
  <si>
    <t>Práce a dodávky M</t>
  </si>
  <si>
    <t>Pol1</t>
  </si>
  <si>
    <t>jistič 1f - 16A/B, 230/400V AC, 10kA - PL7-B25/1</t>
  </si>
  <si>
    <t>-1337495637</t>
  </si>
  <si>
    <t>Pol2</t>
  </si>
  <si>
    <t>svět. bod historizující Ely LED, komnplet dle přílohy</t>
  </si>
  <si>
    <t>723871249</t>
  </si>
  <si>
    <t>Pol3</t>
  </si>
  <si>
    <t>kabel CYKY-J 4x10</t>
  </si>
  <si>
    <t>-239554137</t>
  </si>
  <si>
    <t>Pol4</t>
  </si>
  <si>
    <t>kabel CYKY 3Cx1,5</t>
  </si>
  <si>
    <t>-2025606713</t>
  </si>
  <si>
    <t>Pol5</t>
  </si>
  <si>
    <t>chránička KF 09063</t>
  </si>
  <si>
    <t>-2104717149</t>
  </si>
  <si>
    <t>Pol6</t>
  </si>
  <si>
    <t>chránička KF 09040</t>
  </si>
  <si>
    <t>1711163492</t>
  </si>
  <si>
    <t>Pol7</t>
  </si>
  <si>
    <t>zemnící drát FeZn Ø 10 mm (0,62 kg/m)</t>
  </si>
  <si>
    <t>-549683407</t>
  </si>
  <si>
    <t>Pol8</t>
  </si>
  <si>
    <t>svorka pro zemnící drát FeZn</t>
  </si>
  <si>
    <t>85211110</t>
  </si>
  <si>
    <t>Pol9</t>
  </si>
  <si>
    <t>výstražná folie s bleskem</t>
  </si>
  <si>
    <t>-301019223</t>
  </si>
  <si>
    <t>Pol10</t>
  </si>
  <si>
    <t>krycí deska KAD 20</t>
  </si>
  <si>
    <t>-2094076915</t>
  </si>
  <si>
    <t>Pol11</t>
  </si>
  <si>
    <t>trubka AGROSIL plastová prům. 250 mm/1,5m</t>
  </si>
  <si>
    <t>2066630588</t>
  </si>
  <si>
    <t>Pol12</t>
  </si>
  <si>
    <t>beton pro základ ocelového stožáru 8 (0,64)</t>
  </si>
  <si>
    <t>937768047</t>
  </si>
  <si>
    <t>Pol13</t>
  </si>
  <si>
    <t>beton pro obetonování chrániček (0,06)</t>
  </si>
  <si>
    <t>-2042948455</t>
  </si>
  <si>
    <t>Pol14</t>
  </si>
  <si>
    <t>písek jemnozrnný</t>
  </si>
  <si>
    <t>733831220</t>
  </si>
  <si>
    <t>Pol15</t>
  </si>
  <si>
    <t>drobný a pomocný materiál</t>
  </si>
  <si>
    <t>1158005877</t>
  </si>
  <si>
    <t>SO 431.2</t>
  </si>
  <si>
    <t>II. fáze</t>
  </si>
  <si>
    <t>-1771118717</t>
  </si>
  <si>
    <t>1616446597</t>
  </si>
  <si>
    <t>964874432</t>
  </si>
  <si>
    <t>-50439389</t>
  </si>
  <si>
    <t>-1638872682</t>
  </si>
  <si>
    <t>-218158983</t>
  </si>
  <si>
    <t>-332965633</t>
  </si>
  <si>
    <t>-1809359659</t>
  </si>
  <si>
    <t>55065419</t>
  </si>
  <si>
    <t>-1745012141</t>
  </si>
  <si>
    <t>947800089</t>
  </si>
  <si>
    <t>Pol66</t>
  </si>
  <si>
    <t>-1827649318</t>
  </si>
  <si>
    <t>Pol67</t>
  </si>
  <si>
    <t>236347731</t>
  </si>
  <si>
    <t>Pol68</t>
  </si>
  <si>
    <t>-759417821</t>
  </si>
  <si>
    <t>Pol69</t>
  </si>
  <si>
    <t>1197742002</t>
  </si>
  <si>
    <t>-1893644776</t>
  </si>
  <si>
    <t>-1684636951</t>
  </si>
  <si>
    <t>-701675073</t>
  </si>
  <si>
    <t>1638099258</t>
  </si>
  <si>
    <t>1474696610</t>
  </si>
  <si>
    <t>-1159003294</t>
  </si>
  <si>
    <t>-1818370604</t>
  </si>
  <si>
    <t>Pol65</t>
  </si>
  <si>
    <t>-1217392254</t>
  </si>
  <si>
    <t>SO 461 - Metropolitní síť</t>
  </si>
  <si>
    <t>22246</t>
  </si>
  <si>
    <t>45231600-1</t>
  </si>
  <si>
    <t>SO 461.1 - I. fáze</t>
  </si>
  <si>
    <t>SO 461.2 - II. fáze</t>
  </si>
  <si>
    <t>SO 461.1</t>
  </si>
  <si>
    <t>1625537413</t>
  </si>
  <si>
    <t>263853408</t>
  </si>
  <si>
    <t>Pol83</t>
  </si>
  <si>
    <t>vytýčení nových zemních boxů</t>
  </si>
  <si>
    <t>-362208586</t>
  </si>
  <si>
    <t>Pol84</t>
  </si>
  <si>
    <t>výkop základu pro box (0,2)</t>
  </si>
  <si>
    <t>-331560933</t>
  </si>
  <si>
    <t>Pol85</t>
  </si>
  <si>
    <t>instalace zemního boxu</t>
  </si>
  <si>
    <t>954558145</t>
  </si>
  <si>
    <t>Pol86</t>
  </si>
  <si>
    <t>vytýčení trasy chrániček</t>
  </si>
  <si>
    <t>1767038781</t>
  </si>
  <si>
    <t>Pol87</t>
  </si>
  <si>
    <t>-1994675266</t>
  </si>
  <si>
    <t>Pol88</t>
  </si>
  <si>
    <t>pokládka HDPE chrániček</t>
  </si>
  <si>
    <t>737902258</t>
  </si>
  <si>
    <t>Pol89</t>
  </si>
  <si>
    <t>pokládka mikrotrubiček</t>
  </si>
  <si>
    <t>-1151911070</t>
  </si>
  <si>
    <t>Pol90</t>
  </si>
  <si>
    <t>pokládka chrániček KF</t>
  </si>
  <si>
    <t>1286232413</t>
  </si>
  <si>
    <t>Pol91</t>
  </si>
  <si>
    <t>pokládka zaměřovacího vodiče</t>
  </si>
  <si>
    <t>379658356</t>
  </si>
  <si>
    <t>Pol92</t>
  </si>
  <si>
    <t>zavedení chráničky HDPE do boxu</t>
  </si>
  <si>
    <t>-709757470</t>
  </si>
  <si>
    <t>Pol93</t>
  </si>
  <si>
    <t>zavedení mikrotrubičky do boxu</t>
  </si>
  <si>
    <t>1369485996</t>
  </si>
  <si>
    <t>Pol94</t>
  </si>
  <si>
    <t>309491667</t>
  </si>
  <si>
    <t>Pol95</t>
  </si>
  <si>
    <t>odvoz výkopku a uložení na skládku</t>
  </si>
  <si>
    <t>2019114933</t>
  </si>
  <si>
    <t>Pol96</t>
  </si>
  <si>
    <t>zkouška</t>
  </si>
  <si>
    <t>-1479183051</t>
  </si>
  <si>
    <t>Pol97</t>
  </si>
  <si>
    <t>-596897342</t>
  </si>
  <si>
    <t>Pol98</t>
  </si>
  <si>
    <t>-1655103374</t>
  </si>
  <si>
    <t>Pol70</t>
  </si>
  <si>
    <t>kabelová komora SGLB 1730 + víko pro vyskládání dlažby</t>
  </si>
  <si>
    <t>769466277</t>
  </si>
  <si>
    <t>Poznámka k položce:_x000d_
bude proveden zadlaždovací poklop bude naceněn rovněž</t>
  </si>
  <si>
    <t>Pol71</t>
  </si>
  <si>
    <t>chránička HDPE 40 zemní tlustostěnná</t>
  </si>
  <si>
    <t>454875348</t>
  </si>
  <si>
    <t>Pol72</t>
  </si>
  <si>
    <t>spojka chráničky HDPE (SPC40)</t>
  </si>
  <si>
    <t>1964754098</t>
  </si>
  <si>
    <t>Pol73</t>
  </si>
  <si>
    <t>koncovka chráničky HDPE s ventilkem (KPC40V)</t>
  </si>
  <si>
    <t>1025771893</t>
  </si>
  <si>
    <t>Pol74</t>
  </si>
  <si>
    <t>koncovka chráničky HDPE bez ventilku (KPC40)</t>
  </si>
  <si>
    <t>637980470</t>
  </si>
  <si>
    <t>Pol75</t>
  </si>
  <si>
    <t>mikrotrubička zemní tlustostěnná 14/10</t>
  </si>
  <si>
    <t>1477888291</t>
  </si>
  <si>
    <t>Pol76</t>
  </si>
  <si>
    <t>spojka mikrotrub. zemní tlustostěnné 14/10 s pojist. a ochranou</t>
  </si>
  <si>
    <t>901797655</t>
  </si>
  <si>
    <t>Pol77</t>
  </si>
  <si>
    <t>koncovka mikrotrubičky zemní tlustostěnné 14/10</t>
  </si>
  <si>
    <t>-2005937186</t>
  </si>
  <si>
    <t>Pol78</t>
  </si>
  <si>
    <t>drát CY 1,5</t>
  </si>
  <si>
    <t>2079709221</t>
  </si>
  <si>
    <t>Pol79</t>
  </si>
  <si>
    <t>chránička kopoflex KF09090</t>
  </si>
  <si>
    <t>-2054698790</t>
  </si>
  <si>
    <t>Pol80</t>
  </si>
  <si>
    <t>výstražná folie oranž.</t>
  </si>
  <si>
    <t>2008616806</t>
  </si>
  <si>
    <t>Pol81</t>
  </si>
  <si>
    <t>krycí deska KAD 20 oranž.</t>
  </si>
  <si>
    <t>-1897417331</t>
  </si>
  <si>
    <t>2124293670</t>
  </si>
  <si>
    <t>Pol82</t>
  </si>
  <si>
    <t>drobný materiál</t>
  </si>
  <si>
    <t>878910987</t>
  </si>
  <si>
    <t>SO 461.2</t>
  </si>
  <si>
    <t>Pol100</t>
  </si>
  <si>
    <t>obetonování chrániček (500)</t>
  </si>
  <si>
    <t>-2057433986</t>
  </si>
  <si>
    <t>Pol101</t>
  </si>
  <si>
    <t>-1563176995</t>
  </si>
  <si>
    <t>Pol102</t>
  </si>
  <si>
    <t>-1526335353</t>
  </si>
  <si>
    <t>Pol103</t>
  </si>
  <si>
    <t>326554611</t>
  </si>
  <si>
    <t>Pol104</t>
  </si>
  <si>
    <t>485640494</t>
  </si>
  <si>
    <t>1323650725</t>
  </si>
  <si>
    <t>2103521113</t>
  </si>
  <si>
    <t>2072500434</t>
  </si>
  <si>
    <t>-1088047908</t>
  </si>
  <si>
    <t>-1253240560</t>
  </si>
  <si>
    <t>-447055312</t>
  </si>
  <si>
    <t>764219072</t>
  </si>
  <si>
    <t>1971772300</t>
  </si>
  <si>
    <t>-1629496837</t>
  </si>
  <si>
    <t>744832862</t>
  </si>
  <si>
    <t>-2098976358</t>
  </si>
  <si>
    <t>-2119080056</t>
  </si>
  <si>
    <t>1217620291</t>
  </si>
  <si>
    <t>54974736</t>
  </si>
  <si>
    <t>190706376</t>
  </si>
  <si>
    <t>1103487009</t>
  </si>
  <si>
    <t>-66376474</t>
  </si>
  <si>
    <t>848072225</t>
  </si>
  <si>
    <t>-156554411</t>
  </si>
  <si>
    <t>548898111</t>
  </si>
  <si>
    <t>-1989707216</t>
  </si>
  <si>
    <t>1115479708</t>
  </si>
  <si>
    <t>-1057199028</t>
  </si>
  <si>
    <t>736924272</t>
  </si>
  <si>
    <t>600367165</t>
  </si>
  <si>
    <t>-341448116</t>
  </si>
  <si>
    <t>649460246</t>
  </si>
  <si>
    <t>-1086343385</t>
  </si>
  <si>
    <t>972803564</t>
  </si>
  <si>
    <t>-926896930</t>
  </si>
  <si>
    <t>Pol99</t>
  </si>
  <si>
    <t>-2076494697</t>
  </si>
  <si>
    <t>SO 501 - Přeložka teplovodu - technologie</t>
  </si>
  <si>
    <t>222</t>
  </si>
  <si>
    <t>45231100-6</t>
  </si>
  <si>
    <t>M - SO 501</t>
  </si>
  <si>
    <t xml:space="preserve">    SO 501.1 - Teplovodní</t>
  </si>
  <si>
    <t xml:space="preserve">      HSV - Práce a dodávky HSV</t>
  </si>
  <si>
    <t xml:space="preserve">        8 - Trubní vedení</t>
  </si>
  <si>
    <t xml:space="preserve">      PSV - Práce a dodávky PSV</t>
  </si>
  <si>
    <t xml:space="preserve">        713 - Izolace tepelné</t>
  </si>
  <si>
    <t xml:space="preserve">      733 - Ústřední vytápění - rozvodné potrubí</t>
  </si>
  <si>
    <t xml:space="preserve">      734 - Ústřední vytápění - armatury</t>
  </si>
  <si>
    <t xml:space="preserve">      783 - Dokončovací práce - nátěry</t>
  </si>
  <si>
    <t xml:space="preserve">      21A-M - Alarm systém</t>
  </si>
  <si>
    <t xml:space="preserve">      23-M - Montáže potrubí</t>
  </si>
  <si>
    <t xml:space="preserve">    SO 501.2 - Stavební</t>
  </si>
  <si>
    <t xml:space="preserve">        11 - Přípravné a přidružené práce</t>
  </si>
  <si>
    <t xml:space="preserve">        13 - Zemní práce</t>
  </si>
  <si>
    <t xml:space="preserve">        31 - Zdi podpěrné a volné</t>
  </si>
  <si>
    <t xml:space="preserve">        45 - Podkladní a vedlejší konstrukce (kromě vozovek a železničního svršku)</t>
  </si>
  <si>
    <t xml:space="preserve">        58 - Kryty pozemních komunikací, letišť a ploch z betonu a ostatních hmot</t>
  </si>
  <si>
    <t xml:space="preserve">        89 - Ostatní konstrukce</t>
  </si>
  <si>
    <t xml:space="preserve">        96 - Bourání konstrukcí</t>
  </si>
  <si>
    <t xml:space="preserve">        H27 - Vedení trubní dálková a přípojná</t>
  </si>
  <si>
    <t xml:space="preserve">        VO-PŘ - "Přeložka vodovodní přípojky"</t>
  </si>
  <si>
    <t xml:space="preserve">        711 - Izolace proti vodě</t>
  </si>
  <si>
    <t xml:space="preserve">      M - SO 501</t>
  </si>
  <si>
    <t xml:space="preserve">        M23 - Montáže potrubí</t>
  </si>
  <si>
    <t xml:space="preserve">        M46 - Zemní práce při montážích</t>
  </si>
  <si>
    <t>SO 501.1</t>
  </si>
  <si>
    <t>Teplovodní</t>
  </si>
  <si>
    <t>866311012</t>
  </si>
  <si>
    <t>Montáž potrubí předizolovaného ocelového DN 150 (168,3) vnějšího průměru D 315 mm</t>
  </si>
  <si>
    <t>-1676702563</t>
  </si>
  <si>
    <t>55271129</t>
  </si>
  <si>
    <t>Potrubí předizolované - dodávka</t>
  </si>
  <si>
    <t>kpl</t>
  </si>
  <si>
    <t>280958421</t>
  </si>
  <si>
    <t>Poznámka k položce:_x000d_
Poznámka k položce:_x005F_x000d_
1.1. předizolované ocelové potrubí ø168,3x4/315 (III. izolace) s alarm systémem:_x005F_x000d_
-ocelová svařovaná trubka dle EN 10217-2,_x005F_x000d_
-trubka 12 7 ks,_x005F_x000d_
-spojka 26 ks,_x005F_x000d_
-spojka redukovaná ø315/ø250 (bez ocelové refukce) 2 ks,_x005F_x000d_
-oblouk, uložen vodorovně:_x005F_x000d_
90st, ramena 1+1m 2 ks,_x005F_x000d_
81st, ramena 1+1m 2 ks,_x005F_x000d_
81st, ramena 1,5+1m 2 ks,_x005F_x000d_
-oblouk, uložen svisle:_x005F_x000d_
19st, ramena 1+1m 4 ks,_x005F_x000d_
5st, ramena 1+1m 2 ks,_x005F_x000d_
-stěnový těsnící kroužek 2 ks,_x005F_x000d_
-koncové těsnění izolace (víčko) 2 ks,_x005F_x000d_
-dilatační polštáře, velikost 360x40-délka 1000 60 ks,</t>
  </si>
  <si>
    <t>55271151</t>
  </si>
  <si>
    <t>Výstražná páska - zelená</t>
  </si>
  <si>
    <t>1160377653</t>
  </si>
  <si>
    <t>867311012</t>
  </si>
  <si>
    <t>Montáž izolační spojka potrubí předizolovaného ocelového DN 150 vnějšího průměru D 315 mm</t>
  </si>
  <si>
    <t>-1030632125</t>
  </si>
  <si>
    <t>Poznámka k položce:_x000d_
včetně nákupu materiálu základního a přdruženého</t>
  </si>
  <si>
    <t>867311312</t>
  </si>
  <si>
    <t>Montáž koncové víčko potrubí předizolovaného ocelového DN 150 vnějšího průměru D 315 mm</t>
  </si>
  <si>
    <t>-1020741013</t>
  </si>
  <si>
    <t>867321101</t>
  </si>
  <si>
    <t>Montáž dilatačního polštáře</t>
  </si>
  <si>
    <t>1429836787</t>
  </si>
  <si>
    <t>871395221</t>
  </si>
  <si>
    <t>Kanalizační potrubí z tvrdého PVC v otevřeném výkopu ve sklonu do 20 %, hladkého plnostěnného jednovrstvého, tuhost třídy SN 8 DN 400</t>
  </si>
  <si>
    <t>674596823</t>
  </si>
  <si>
    <t>230170004</t>
  </si>
  <si>
    <t>Příprava pro zkoušku těsnosti potrubí DN přes 125 do 200</t>
  </si>
  <si>
    <t>sada</t>
  </si>
  <si>
    <t>635492214</t>
  </si>
  <si>
    <t>230170014</t>
  </si>
  <si>
    <t>Zkouška těsnosti potrubí DN přes 125 do 200</t>
  </si>
  <si>
    <t>-1829821406</t>
  </si>
  <si>
    <t>889001</t>
  </si>
  <si>
    <t>Doprava potrubí</t>
  </si>
  <si>
    <t>1919507912</t>
  </si>
  <si>
    <t>889201</t>
  </si>
  <si>
    <t>Ultrazvukové zkoušky svarů</t>
  </si>
  <si>
    <t>-1174494661</t>
  </si>
  <si>
    <t>898901</t>
  </si>
  <si>
    <t>hod</t>
  </si>
  <si>
    <t>2066875024</t>
  </si>
  <si>
    <t>PSV</t>
  </si>
  <si>
    <t>Práce a dodávky PSV</t>
  </si>
  <si>
    <t>713</t>
  </si>
  <si>
    <t>Izolace tepelné</t>
  </si>
  <si>
    <t>713463314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</si>
  <si>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150 mm</t>
  </si>
  <si>
    <t>2120445681</t>
  </si>
  <si>
    <t>713463318</t>
  </si>
  <si>
    <t>Montáž izolace tepelné potrubí a ohybů tvarovkami nebo deskami potrubními pouzdry s povrchovou úpravou hliníkovou fólií se samolepícím přesahem (izolační materiál ve specifikaci) přelepenými samolepící hliníkovou páskou ohybů jednovrstvá D přes 150 mm</t>
  </si>
  <si>
    <t>-1609423675</t>
  </si>
  <si>
    <t>63154060</t>
  </si>
  <si>
    <t>pouzdro izolační potrubní z minerální vlny s Al fólií max. 250/100°C 168/100mm</t>
  </si>
  <si>
    <t>-94631218</t>
  </si>
  <si>
    <t>713492113</t>
  </si>
  <si>
    <t>Montáž izolace tepelné potrubí a ohybů - doplňky a konstrukční součástí povrchová úprava suchým procesem hliníkovou fólií s šestihranným pozinkovaným pletivem potrubí</t>
  </si>
  <si>
    <t>1777639136</t>
  </si>
  <si>
    <t>713492114</t>
  </si>
  <si>
    <t>Montáž izolace tepelné potrubí a ohybů - doplňky a konstrukční součástí povrchová úprava suchým procesem hliníkovou fólií s šestihranným pozinkovaným pletivem ohybů, přírub, armatur, tvarových kusů</t>
  </si>
  <si>
    <t>-1893448145</t>
  </si>
  <si>
    <t>19451230</t>
  </si>
  <si>
    <t>Folie FLEXIPAN</t>
  </si>
  <si>
    <t>-1687648277</t>
  </si>
  <si>
    <t>19451265</t>
  </si>
  <si>
    <t>Upínací stahovací páska izolací</t>
  </si>
  <si>
    <t>n</t>
  </si>
  <si>
    <t>-1961400126</t>
  </si>
  <si>
    <t>19451266</t>
  </si>
  <si>
    <t>Izolační páska Al PIPO</t>
  </si>
  <si>
    <t>-1013929754</t>
  </si>
  <si>
    <t>733</t>
  </si>
  <si>
    <t>Ústřední vytápění - rozvodné potrubí</t>
  </si>
  <si>
    <t>733191926</t>
  </si>
  <si>
    <t>Opravy rozvodů potrubí z trubek ocelových závitových normálních i zesílených navaření odbočky na stávající potrubí, odbočka DN 32</t>
  </si>
  <si>
    <t>-1177013892</t>
  </si>
  <si>
    <t>C587200032015</t>
  </si>
  <si>
    <t xml:space="preserve">Návarek černý  15 cm x 5/4"</t>
  </si>
  <si>
    <t>438690382</t>
  </si>
  <si>
    <t>734</t>
  </si>
  <si>
    <t>Ústřední vytápění - armatury</t>
  </si>
  <si>
    <t>734209116</t>
  </si>
  <si>
    <t>Montáž závitových armatur se 2 závity G 5/4 (DN 32)</t>
  </si>
  <si>
    <t>162412348</t>
  </si>
  <si>
    <t>GCM.R250X006</t>
  </si>
  <si>
    <t>Kulový kohout, PN 35, T 185 C, chromovaný, R250D, 1"1/4 červený</t>
  </si>
  <si>
    <t>139519955</t>
  </si>
  <si>
    <t>783</t>
  </si>
  <si>
    <t>Dokončovací práce - nátěry</t>
  </si>
  <si>
    <t>783 42-5150</t>
  </si>
  <si>
    <t xml:space="preserve">Nátěr syntetický potrubí do DN 100 mm Z + 2x </t>
  </si>
  <si>
    <t>1702014103</t>
  </si>
  <si>
    <t>783 42-5160</t>
  </si>
  <si>
    <t>-110300939</t>
  </si>
  <si>
    <t>21A-M</t>
  </si>
  <si>
    <t>Alarm systém</t>
  </si>
  <si>
    <t>21A 201000101</t>
  </si>
  <si>
    <t>Montáž alarm system</t>
  </si>
  <si>
    <t>-1501386365</t>
  </si>
  <si>
    <t>205311</t>
  </si>
  <si>
    <t>krabice rozbočná na omítku - do mokrého prostředí „ACIDUR“ typ6455-11</t>
  </si>
  <si>
    <t>256</t>
  </si>
  <si>
    <t>1303285225</t>
  </si>
  <si>
    <t>205312</t>
  </si>
  <si>
    <t>zaklapávací lišta 25x25mm</t>
  </si>
  <si>
    <t>896322553</t>
  </si>
  <si>
    <t>PKB.711018</t>
  </si>
  <si>
    <t>CYKY-J 3x1,5</t>
  </si>
  <si>
    <t>-1059012371</t>
  </si>
  <si>
    <t>30925244</t>
  </si>
  <si>
    <t>šroub metrický celozávit DIN 933 8.8 BZ M8x20mm</t>
  </si>
  <si>
    <t>1257852880</t>
  </si>
  <si>
    <t>205402</t>
  </si>
  <si>
    <t>Smršťovací trubička 2mm</t>
  </si>
  <si>
    <t>-1695366484</t>
  </si>
  <si>
    <t>205341</t>
  </si>
  <si>
    <t>Ostatní spojovací materiál " vruty, hmoždinky, vulkanizační guma</t>
  </si>
  <si>
    <t>2006144372</t>
  </si>
  <si>
    <t>23-M</t>
  </si>
  <si>
    <t>Montáže potrubí</t>
  </si>
  <si>
    <t>230011088</t>
  </si>
  <si>
    <t>Montáž potrubí trouby ocelové hladké tř.11-13 D 168,3 mm, tl 4,0 mm</t>
  </si>
  <si>
    <t>-1882659592</t>
  </si>
  <si>
    <t>14011100</t>
  </si>
  <si>
    <t>trubka ocelová bezešvá hladká jakost 11 353 168x4,0mm</t>
  </si>
  <si>
    <t>-466999451</t>
  </si>
  <si>
    <t>230023088</t>
  </si>
  <si>
    <t>Montáž trubní díly přivařovací tř.11-13 do 10 kg D 168 mm tl 4,5 mm</t>
  </si>
  <si>
    <t>1332941809</t>
  </si>
  <si>
    <t>31630560</t>
  </si>
  <si>
    <t>oblouk trubkový typ 3D tvar 90° - K3 D 168,3mm tl 4,5mm</t>
  </si>
  <si>
    <t>-1599573874</t>
  </si>
  <si>
    <t>SO 501.2</t>
  </si>
  <si>
    <t>Stavební</t>
  </si>
  <si>
    <t>Přípravné a přidružené práce</t>
  </si>
  <si>
    <t>119001401R00</t>
  </si>
  <si>
    <t>Dočasné zajištění ocelového potrubí do DN 200 mm</t>
  </si>
  <si>
    <t>358370181</t>
  </si>
  <si>
    <t>119001421R00</t>
  </si>
  <si>
    <t>Dočasné zajištění kabelů - do počtu 3 kabelů</t>
  </si>
  <si>
    <t>-998476843</t>
  </si>
  <si>
    <t>132201210R00</t>
  </si>
  <si>
    <t>Hloubení rýh š.do 200 cm hor.3 do 50 m3,STROJNĚ</t>
  </si>
  <si>
    <t>-470679627</t>
  </si>
  <si>
    <t>130001101R00</t>
  </si>
  <si>
    <t>Příplatek za ztížené hloubení v blízkosti vedení</t>
  </si>
  <si>
    <t>1869766937</t>
  </si>
  <si>
    <t>161101101R00</t>
  </si>
  <si>
    <t>Svislé přemístění výkopku z hor.1-4 do 2,5 m</t>
  </si>
  <si>
    <t>774192214</t>
  </si>
  <si>
    <t>162601102R00</t>
  </si>
  <si>
    <t>Vodorovné přemístění výkopku z hor.1-4 do 5000 m</t>
  </si>
  <si>
    <t>-76186038</t>
  </si>
  <si>
    <t>171201201R00</t>
  </si>
  <si>
    <t>Uložení sypaniny na skl.-sypanina na výšku přes 2m</t>
  </si>
  <si>
    <t>1725047342</t>
  </si>
  <si>
    <t>1199247528</t>
  </si>
  <si>
    <t>91,264*1,8 'Přepočtené koeficientem množství</t>
  </si>
  <si>
    <t>175101101RT2</t>
  </si>
  <si>
    <t>Obsyp potrubí bez prohození sypaniny - s dodáním štěrkopísku frakce 0 - 22 mm</t>
  </si>
  <si>
    <t>-467480964</t>
  </si>
  <si>
    <t>174101101R00</t>
  </si>
  <si>
    <t>Zásyp jam, rýh, šachet se zhutněním</t>
  </si>
  <si>
    <t>1302528106</t>
  </si>
  <si>
    <t>58344300</t>
  </si>
  <si>
    <t>Kamenivo drcené frakce 0 - 32 pro MZK</t>
  </si>
  <si>
    <t>1607058825</t>
  </si>
  <si>
    <t>Zdi podpěrné a volné</t>
  </si>
  <si>
    <t>310238211RT2</t>
  </si>
  <si>
    <t>Zazdívka otvorů plochy do 1 m2 cihlami betonovými na MVC - s použitím suché maltové směsi</t>
  </si>
  <si>
    <t>1822933443</t>
  </si>
  <si>
    <t>Podkladní a vedlejší konstrukce (kromě vozovek a železničního svršku)</t>
  </si>
  <si>
    <t>451573111R00</t>
  </si>
  <si>
    <t>Lože pod potrubí ze štěrkopísku do 63 mm</t>
  </si>
  <si>
    <t>-1122493451</t>
  </si>
  <si>
    <t>Kryty pozemních komunikací, letišť a ploch z betonu a ostatních hmot</t>
  </si>
  <si>
    <t>584121111R00</t>
  </si>
  <si>
    <t xml:space="preserve">Osazení silničních panelů,lože z kameniva tl. 4 cm  krytí potrubí</t>
  </si>
  <si>
    <t>-106337491</t>
  </si>
  <si>
    <t>Osazení silničních panelů,lože z kameniva tl. 4 cm krytí potrubí</t>
  </si>
  <si>
    <t>59381084</t>
  </si>
  <si>
    <t xml:space="preserve">Panel silniční IZD 3/10  300x150x15 cm</t>
  </si>
  <si>
    <t>1056387098</t>
  </si>
  <si>
    <t>59381188</t>
  </si>
  <si>
    <t>Panel silniční IZD 300x200x22 20 tun</t>
  </si>
  <si>
    <t>-1706780004</t>
  </si>
  <si>
    <t>59381334</t>
  </si>
  <si>
    <t xml:space="preserve">Panel silniční IZD  300x150x22 cm</t>
  </si>
  <si>
    <t>2072821332</t>
  </si>
  <si>
    <t>Ostatní konstrukce</t>
  </si>
  <si>
    <t>899711121R00</t>
  </si>
  <si>
    <t>Fólie výstražná z PVC barva dle sítě, šířka 22 cm</t>
  </si>
  <si>
    <t>-1430333461</t>
  </si>
  <si>
    <t>899711122R00</t>
  </si>
  <si>
    <t>Fólie výstražná z PVC zelená, šířka 30 cm</t>
  </si>
  <si>
    <t>1671534800</t>
  </si>
  <si>
    <t>Bourání konstrukcí</t>
  </si>
  <si>
    <t>113106241R00</t>
  </si>
  <si>
    <t>Rozebrání ploch komunikací ze silničních panelů</t>
  </si>
  <si>
    <t>1619126141</t>
  </si>
  <si>
    <t>962042321R00</t>
  </si>
  <si>
    <t>Bourání zdiva nadzákladového z betonu prostého</t>
  </si>
  <si>
    <t>1184602041</t>
  </si>
  <si>
    <t>970251150R00</t>
  </si>
  <si>
    <t>Řezání železobetonu hl. řezu 150 mm</t>
  </si>
  <si>
    <t>403177467</t>
  </si>
  <si>
    <t>970251200R00</t>
  </si>
  <si>
    <t>Řezání železobetonu hl. řezu 200 mm</t>
  </si>
  <si>
    <t>491690992</t>
  </si>
  <si>
    <t>971033161R00</t>
  </si>
  <si>
    <t>Vybourání otvorů zeď cihel. d=6 cm, tl. 60 cm, MVC</t>
  </si>
  <si>
    <t>-1015531626</t>
  </si>
  <si>
    <t>979082113R00</t>
  </si>
  <si>
    <t>Vodorovná doprava suti po suchu do 1000 m</t>
  </si>
  <si>
    <t>1976085167</t>
  </si>
  <si>
    <t>979082119R00</t>
  </si>
  <si>
    <t>Příplatek k přesunu suti za každých dalších 1000 m</t>
  </si>
  <si>
    <t>1706436018</t>
  </si>
  <si>
    <t>979990103R00</t>
  </si>
  <si>
    <t>Poplatek za uložení suti - beton, skupina odpadu 170101</t>
  </si>
  <si>
    <t>790782324</t>
  </si>
  <si>
    <t>979990144R00</t>
  </si>
  <si>
    <t>Poplatek za uložení suti - minerální vata, skupina odpadu 170604</t>
  </si>
  <si>
    <t>407380534</t>
  </si>
  <si>
    <t>H27</t>
  </si>
  <si>
    <t>Vedení trubní dálková a přípojná</t>
  </si>
  <si>
    <t>998272201R00</t>
  </si>
  <si>
    <t>Přesun hmot, trubní vedení ocelové, otevřený výkop</t>
  </si>
  <si>
    <t>1554560906</t>
  </si>
  <si>
    <t>VO-PŘ</t>
  </si>
  <si>
    <t>"Přeložka vodovodní přípojky"</t>
  </si>
  <si>
    <t>139601102R00</t>
  </si>
  <si>
    <t>Ruční výkop jam, rýh a šachet v hornině tř. 3</t>
  </si>
  <si>
    <t>-1304398740</t>
  </si>
  <si>
    <t>162601152R00</t>
  </si>
  <si>
    <t>Vodorovné přemístění výkopku z hor.5-7 do 5000 m</t>
  </si>
  <si>
    <t>-1559420560</t>
  </si>
  <si>
    <t>204006070</t>
  </si>
  <si>
    <t>2132223397</t>
  </si>
  <si>
    <t>-1599650413</t>
  </si>
  <si>
    <t>871161121R00</t>
  </si>
  <si>
    <t>Montáž trubek polyetylenových ve výkopu d 32 mm</t>
  </si>
  <si>
    <t>-1427543557</t>
  </si>
  <si>
    <t>286134112</t>
  </si>
  <si>
    <t>Trubka tlaková AQUALINE RC1 PE100 32x3,0 mm PN16</t>
  </si>
  <si>
    <t>-1879259733</t>
  </si>
  <si>
    <t>877162121R00</t>
  </si>
  <si>
    <t>Přirážka za 1 spoj elektrotvarovky d 32 mm</t>
  </si>
  <si>
    <t>1781818954</t>
  </si>
  <si>
    <t>28613102.M</t>
  </si>
  <si>
    <t xml:space="preserve">Elektrospojka d  32 mm SDR 11 PE 100 ELGEF Plus</t>
  </si>
  <si>
    <t>-2000397137</t>
  </si>
  <si>
    <t>990 02VD</t>
  </si>
  <si>
    <t>Ostatní nespecifikované práce a konstrukce, vyhledání, propojení, zkoušky</t>
  </si>
  <si>
    <t>717306244</t>
  </si>
  <si>
    <t>711</t>
  </si>
  <si>
    <t>Izolace proti vodě</t>
  </si>
  <si>
    <t>711150012RAB</t>
  </si>
  <si>
    <t xml:space="preserve">Izolace proti vodě svislá přitavená, 1x  1x ALP, 1x Bitagit 40 Al mineral (radon)</t>
  </si>
  <si>
    <t>646980655</t>
  </si>
  <si>
    <t>Izolace proti vodě svislá přitavená, 1x 1x ALP, 1x Bitagit 40 Al mineral (radon)</t>
  </si>
  <si>
    <t>711191272RT2</t>
  </si>
  <si>
    <t>Izolace proti zem.vlhkosti,ochran.textilie,svislá</t>
  </si>
  <si>
    <t>-422971445</t>
  </si>
  <si>
    <t>998711201R00</t>
  </si>
  <si>
    <t>Přesun hmot pro izolace proti vodě, výšky do 6 m</t>
  </si>
  <si>
    <t>%</t>
  </si>
  <si>
    <t>1611104461</t>
  </si>
  <si>
    <t>M23</t>
  </si>
  <si>
    <t>230082087R00</t>
  </si>
  <si>
    <t>Demontáž do šrotu do 50 kg, rozměr 159 x 4,5</t>
  </si>
  <si>
    <t>541890259</t>
  </si>
  <si>
    <t>Poznámka k položce:_x000d_
položka včetně naložení,složení a odvozu do šrotu_x000d_
finance za šrotovné budou předány investorovi a zohledněny ve stavbě</t>
  </si>
  <si>
    <t>M46</t>
  </si>
  <si>
    <t>Zemní práce při montážích</t>
  </si>
  <si>
    <t>460510311R00</t>
  </si>
  <si>
    <t>Chránička kabelová dělená Sitel, DN 110 mm</t>
  </si>
  <si>
    <t>295869039</t>
  </si>
  <si>
    <t>VRN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</si>
  <si>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</si>
  <si>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</si>
  <si>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</si>
  <si>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</si>
  <si>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 a územní vlivy</t>
  </si>
  <si>
    <t xml:space="preserve">    VRN9 - Ostatní náklady</t>
  </si>
  <si>
    <t>Vedlejší rozpočtové náklady</t>
  </si>
  <si>
    <t>VRN1</t>
  </si>
  <si>
    <t>011002000.1</t>
  </si>
  <si>
    <t>Průzkumné práce-vytyčení stáv. inženýrských sítí</t>
  </si>
  <si>
    <t>-1928593332</t>
  </si>
  <si>
    <t>https://podminky.urs.cz/item/CS_URS_2024_02/011002000.1</t>
  </si>
  <si>
    <t>Poznámka k položce:_x000d_
vytyčení stáv. inženýrských sítí za účasti správce sítě nebo jeho pokynů, projednání jejich ochrany před poškození se správcem, včetně určení dimenze a hloubky sítě, bude protokolováno, používáno při stavbě a součástí stavebního deníku</t>
  </si>
  <si>
    <t>011503000</t>
  </si>
  <si>
    <t>Stavební průzkum stáv. deštových svodů</t>
  </si>
  <si>
    <t>CS ÚRS 2020 01</t>
  </si>
  <si>
    <t>1549195288</t>
  </si>
  <si>
    <t>Poznámka k položce:_x000d_
kontrola deštových svodů a prověření jejich funkčnosti v napojení, včetně případné opravy lapače splavenin, opravy přípojky délky do 4 m, předpokladem je cca 15 ks_x000d_
nutno započíst do ceny nové lapače a přípojky (nákup,doprava,zemní práce,zásypy,hutnění)</t>
  </si>
  <si>
    <t>011514000</t>
  </si>
  <si>
    <t>Stavebně-technický průzkum</t>
  </si>
  <si>
    <t>-1760757444</t>
  </si>
  <si>
    <t>https://podminky.urs.cz/item/CS_URS_2024_02/011514000</t>
  </si>
  <si>
    <t xml:space="preserve">Poznámka k položce:_x000d_
Fotodokumentace stáv. stavu přilehlých objektů tj. fasády, ploty, vrata atd., včetně nutných sádrových terčíků pro monitoring již stávajících prasklin a další způsoby pasportizace, průběžné zápisy o objektech souvisejících se stavbou._x000d_
</t>
  </si>
  <si>
    <t>012103000</t>
  </si>
  <si>
    <t>Geodetické práce před výstavbou</t>
  </si>
  <si>
    <t>614867819</t>
  </si>
  <si>
    <t>https://podminky.urs.cz/item/CS_URS_2024_02/012103000</t>
  </si>
  <si>
    <t>Poznámka k položce:_x000d_
vytyčení hranic pozemků, vytyčení hranice odnětí půdy a zajištění jejich nepřekročení, vytyčení staveniště a stavebního objektu, určení průběhu nadzemního nebo podzemního stávajícího i plánovaného vedení, určení vytyčovací sítě, ...</t>
  </si>
  <si>
    <t>012203000</t>
  </si>
  <si>
    <t>Geodetické práce při provádění stavby</t>
  </si>
  <si>
    <t>1452497495</t>
  </si>
  <si>
    <t>https://podminky.urs.cz/item/CS_URS_2024_02/012203000</t>
  </si>
  <si>
    <t xml:space="preserve">Poznámka k položce:_x000d_
výšková měření, výpočet objemů, atd. které mají charakter kontrolních a upřesnujících činností_x000d_
</t>
  </si>
  <si>
    <t>012303000</t>
  </si>
  <si>
    <t>Geodetické práce po výstavbě</t>
  </si>
  <si>
    <t>1379290357</t>
  </si>
  <si>
    <t>https://podminky.urs.cz/item/CS_URS_2024_02/012303000</t>
  </si>
  <si>
    <t xml:space="preserve">Poznámka k položce:_x000d_
geodetické zaměření provedení všech stavebních objektů, podéných profilů a dimenze všech nových inženýrských sítí,  a ostatní dle požadavku TDI a investora a dle podmínek stavebního povolení, výškopis, polohopis, příprava pro kartografické práce, výpočet skutečně provedených ploch a objemů prací pro kontrolu, ostatní_x000d_
geodetické zaměření po výstavbě objektů SO 300 bude rovněž navíc dokladováno v závěrečném paré pro Chevak dle VRN pro jednotlivé SO 300</t>
  </si>
  <si>
    <t>012403000</t>
  </si>
  <si>
    <t>Kartografické práce</t>
  </si>
  <si>
    <t>-2016397528</t>
  </si>
  <si>
    <t>https://podminky.urs.cz/item/CS_URS_2024_02/012403000</t>
  </si>
  <si>
    <t>Poznámka k položce:_x000d_
geometrický plán stavby včetně všech kartografických prací,bude předán 4 x originál pro vklad do katastru</t>
  </si>
  <si>
    <t>013244000.1</t>
  </si>
  <si>
    <t>Realizační dokumentace stavby (RDS)</t>
  </si>
  <si>
    <t>512</t>
  </si>
  <si>
    <t>321586190</t>
  </si>
  <si>
    <t>Dokumentace pro provádění stavby (RDS)</t>
  </si>
  <si>
    <t>https://podminky.urs.cz/item/CS_URS_2024_02/013244000.1</t>
  </si>
  <si>
    <t xml:space="preserve">Poznámka k položce:_x000d_
řešení dílčích detailů, nutných vyvolaných změn, koordinační řezy s inženýrskými sítěmi, řešení konkretních požadavků vybraného zhotovitele ,  statické výpočty, změny v konstrukci a sanaci, pomocné charakteristické a vzorové řezy, dílčí bilance pro výkaz výměr, ostatní_x000d_
RDs eventuelních objektů SO 100, SO 300, SO 500 a další</t>
  </si>
  <si>
    <t>013254000.1</t>
  </si>
  <si>
    <t>Dokumentace skutečného provedení stavby (DSPS)</t>
  </si>
  <si>
    <t>1103282040</t>
  </si>
  <si>
    <t>https://podminky.urs.cz/item/CS_URS_2024_02/013254000.1</t>
  </si>
  <si>
    <t xml:space="preserve">Poznámka k položce:_x000d_
vyhotovení na podkladě geodetického zaměření provedené stavby, 4 x paré, 1 x CD, pro účely SÚ ke kolaudaci, zanesení veškerých změn oproti DSP,  bude zpracováno dle příloh vyžadující vyhláška 499/2006 Sb.</t>
  </si>
  <si>
    <t>013294000</t>
  </si>
  <si>
    <t>Ostatní dokumentace - závěrečné paré</t>
  </si>
  <si>
    <t>-1775063254</t>
  </si>
  <si>
    <t>https://podminky.urs.cz/item/CS_URS_2024_02/013294000</t>
  </si>
  <si>
    <t>Poznámka k položce:_x000d_
předání závěrečného paré se splněnými podmínkami správců a podmínkami vydaného stavebního a vodoprávního povolení, včetně jejich stanovisek ke stavbě, počet kusů 4</t>
  </si>
  <si>
    <t>VRN3</t>
  </si>
  <si>
    <t>Zařízení staveniště</t>
  </si>
  <si>
    <t>032002000.1</t>
  </si>
  <si>
    <t xml:space="preserve">Vybavení a zařízení  staveniště</t>
  </si>
  <si>
    <t>1375401514</t>
  </si>
  <si>
    <t>Vybavení a zařízení staveniště</t>
  </si>
  <si>
    <t>https://podminky.urs.cz/item/CS_URS_2024_02/032002000.1</t>
  </si>
  <si>
    <t xml:space="preserve">Poznámka k položce:_x000d_
jsou objekty a zařízení, která slouží po dobu provádění stavby k provozním,výrobním a sociálním účelům zhotovitele a ostatním subjektům výstavby. Vybavení potřebná pro realizaci stavby, včetně nutného oddrenážování staveniště, včetně zřízení příjezdu,  nutno respektovat vybavení dle technické zprávy, započíst veškerý nutný provoz a zabezpečení, včetně připojení energií, oplocení, zabezpečení přilehlých pozemků, osvětlení, dopravní značení na vlastním staveništi (směrové tabule příkazů a zákazů, ostatní), včetně pohotovostních sorpčních folií pod auta během prací proti olejovým úkapům</t>
  </si>
  <si>
    <t>034303000.1</t>
  </si>
  <si>
    <t>Dopravní značení na staveništi - pěší provoz</t>
  </si>
  <si>
    <t>1767076693</t>
  </si>
  <si>
    <t>Dopravní značení na staveništi-pěší provoz</t>
  </si>
  <si>
    <t>https://podminky.urs.cz/item/CS_URS_2024_02/034303000.1</t>
  </si>
  <si>
    <t>Poznámka k položce:_x000d_
zřízení bezkolizních přístupů pěších . lávky. Nutná osvětlení a značení při setmění._x000d_
Deponované zeminy a materialy budou zajištěny proti prašnosti. firma přizpůsobí nutné prvky ochrany svým vlastním vnitřním předpisům a svému pracovnímu postupu tak , aby plně vyhovovalo plánu bezpečnosti BOZP zák. č. 309/2006 Sb.</t>
  </si>
  <si>
    <t>034303000-1</t>
  </si>
  <si>
    <t>Dopravní značení na staveništi-automobilový provoz</t>
  </si>
  <si>
    <t>1321685503</t>
  </si>
  <si>
    <t>Dopravní značení na staveništi - automobilový provoz</t>
  </si>
  <si>
    <t>https://podminky.urs.cz/item/CS_URS_2024_02/034303000-1</t>
  </si>
  <si>
    <t>Poznámka k položce:_x000d_
obsahuje hlavně mobiní oplocení s mobilními patkami z výplně drátového pletiva mion 100 m, přejezdové plechy ocelové předpokládaných rozměrů 3 * 1,5 m pro zatížení osobních a nákladních aut předpoklad 15 ks ,přejezdové rampy ocelové pro překrytí položených kabelů a na terenu 10 ks, zátěžové přejezdové desky pro ochranu povrchu cca. 10 m2, mobilní zábrany cca. 30 m. Bude postupováno v souladu s pomínkami schváleného plánu přechodného dopravního značení mezi zhotovitelem a DI Policicí . Veškerá výše uvedená množství jsou pouze předpokládaná orientační, firma přizpůsobí svým vlastním vnitřním předpisům a svému pracovnímu postupu tak , aby plně vyhovovalo plánu bezpečnosti BOZP zák. č. 309/2006 Sb.</t>
  </si>
  <si>
    <t>034503000.1</t>
  </si>
  <si>
    <t>Informační tabule na staveništi</t>
  </si>
  <si>
    <t>131209752</t>
  </si>
  <si>
    <t>https://podminky.urs.cz/item/CS_URS_2024_02/034503000.1</t>
  </si>
  <si>
    <t>Poznámka k položce:_x000d_
včetně všech grafických náležitostí, standartní popis a obrázek Situace stavby, včetně vyhotovení a umístění štítku "Stavba povolena"_x000d_
nákup,doprava,zabudování do země, včetně stojin, základů, zemních prací_x000d_
dodání a osazení v předepsaném provedení a množství s obsahem předepsaným zadavatelem_x000d_
demontáž a odvoz po skončení platnosti_x000d_
případně nutné opravy poškozených částí během platnosti</t>
  </si>
  <si>
    <t>039002000.1</t>
  </si>
  <si>
    <t>Zrušení zařízení staveniště</t>
  </si>
  <si>
    <t>-474456115</t>
  </si>
  <si>
    <t>https://podminky.urs.cz/item/CS_URS_2024_02/039002000.1</t>
  </si>
  <si>
    <t xml:space="preserve">Poznámka k položce:_x000d_
uvedení používaných ploch do původního stavu,  protokolární předání vlastníkům nemovitostí</t>
  </si>
  <si>
    <t>VRN4</t>
  </si>
  <si>
    <t>Inženýrská činnost</t>
  </si>
  <si>
    <t>043103000</t>
  </si>
  <si>
    <t>Zkoušky bez rozlišení</t>
  </si>
  <si>
    <t>-1566211200</t>
  </si>
  <si>
    <t>https://podminky.urs.cz/item/CS_URS_2024_02/043103000</t>
  </si>
  <si>
    <t>Poznámka k položce:_x000d_
veškeré zkoušky dle TKP, požadavků dozora a investora_x000d_
zkoušení konstrukcí a prací nezávislou zkušebnou</t>
  </si>
  <si>
    <t>043154000.1</t>
  </si>
  <si>
    <t>Zkoušky hutnicí</t>
  </si>
  <si>
    <t>-421481558</t>
  </si>
  <si>
    <t>https://podminky.urs.cz/item/CS_URS_2024_02/043154000.1</t>
  </si>
  <si>
    <t>Poznámka k položce:_x000d_
veškeré zkoušky hutnící parapláně, sanačnáích a konstrukčních vrstev, před a po pokládce ornice,_x000d_
odvodňovací rýhy a jámy, ostatní_x000d_
hutnící zkoušky So 300 jsou ve vlastních objektech</t>
  </si>
  <si>
    <t>045303000.1</t>
  </si>
  <si>
    <t>Koordinační a kompletační činnost dodavatele</t>
  </si>
  <si>
    <t>1210247359</t>
  </si>
  <si>
    <t xml:space="preserve">Kompletační a koordinační činnost </t>
  </si>
  <si>
    <t>https://podminky.urs.cz/item/CS_URS_2024_02/045303000.1</t>
  </si>
  <si>
    <t xml:space="preserve">Poznámka k položce:_x000d_
Koordinační a kompletační činnost dodavatele (koordinace s pracemi, které bude provádět jiný zhotovitel, koordinace s přilehlými vlastníky a obyvateli, koordinace a dohled nad dodržováním podmínek platného stavebního povolení_x000d_
_x000d_
_x000d_
_x000d_
_x000d_
_x000d_
</t>
  </si>
  <si>
    <t>VRN7</t>
  </si>
  <si>
    <t>Provozní vlivy a územní vlivy</t>
  </si>
  <si>
    <t>060001000.1</t>
  </si>
  <si>
    <t>Základní rozdělení průvodních činností a nákladů územní vlivy</t>
  </si>
  <si>
    <t>1996414529</t>
  </si>
  <si>
    <t>https://podminky.urs.cz/item/CS_URS_2024_02/060001000.1</t>
  </si>
  <si>
    <t xml:space="preserve">Poznámka k položce:_x000d_
Územní vlivy -  ztížené dopravní podmínky při přepravě materialu průjezdu obcí, upozornění a zákaz vstupu při prašnosti_x000d_
</t>
  </si>
  <si>
    <t>072103011</t>
  </si>
  <si>
    <t>Zajištění DIO komunikace</t>
  </si>
  <si>
    <t>811549083</t>
  </si>
  <si>
    <t xml:space="preserve">Zajištění DIO komunikace
</t>
  </si>
  <si>
    <t>https://podminky.urs.cz/item/CS_URS_2024_02/072103011</t>
  </si>
  <si>
    <t xml:space="preserve">Poznámka k položce:_x000d_
ZOV etapovitosti je součástí technické zprávy a je vzhledem rozčlenění stavby na více etap doporučeno toto zohlednit._x000d_
Před stavbou budou přechodná dopravní opatření zhotovitelem znovu projednána s DI Policie ČR, bude zažádáno o přechodné dopravní značení, položka osazení značení včetně stálé údržby přechodného značení, včetně stálé údržbypřilehlých stávajících komunikací při výjezdu techniky na tyto komunikace._x000d_
DIO bude upraveno dle nových požadavků a harmonogramu zhotovitele. Firma přizpůsobí svým vlastním vnitřním předpisům a svému pracovnímu postupu tak, aby plně vyhovovalo plánu bezpečnosti BOZP zák.č. 309/2008 Sb_x000d_
Součástí položky je i případné zajištění rozhodnutí o zvláštním užívání. </t>
  </si>
  <si>
    <t>075002000</t>
  </si>
  <si>
    <t>Ochranná pásma</t>
  </si>
  <si>
    <t>-1694695511</t>
  </si>
  <si>
    <t>https://podminky.urs.cz/item/CS_URS_2024_02/075002000</t>
  </si>
  <si>
    <t>Poznámka k položce:_x000d_
respektování a přizpůsobení prací v ochranných pásmech lesa, dobývacího prostoru, ,přírodních hodnot (zákaz poškození přírodního prostředí,zákaz hluku), protipožární a jiná, dále ochrana odkrytých stáv. zařízení , obnovení výstražných folií porušených během stavby,_x000d_
práce v ochranných pásmech včetně nutných ručních prací</t>
  </si>
  <si>
    <t>VRN9</t>
  </si>
  <si>
    <t>Ostatní náklady</t>
  </si>
  <si>
    <t>050001000</t>
  </si>
  <si>
    <t>Finanční náklady - komunikace</t>
  </si>
  <si>
    <t>CS ÚRS 2024 01</t>
  </si>
  <si>
    <t>-1095789</t>
  </si>
  <si>
    <t>https://podminky.urs.cz/item/CS_URS_2024_01/050001000</t>
  </si>
  <si>
    <t xml:space="preserve">Poznámka k položce:_x000d_
poplatky, zvláštní užívání, pronájmy - poplatky za dočasný zábor ploch komunikací_x000d_
zábordo 3 000  m2 (doba záboru se řídí harmonogramem zhotovitele)_x000d_
přesná cena bude určena investorem jednotně, nutno se s investorem domluvit_x000d_
Součástí položky jetedy poplatek za zábor silničního pozemku správci. Komunikace a ostatní poplatky za zvláštní užívání prostranství dle vyhlášky 146/2008 Sb.</t>
  </si>
  <si>
    <t>091403000</t>
  </si>
  <si>
    <t>Práce na památkovém objektu</t>
  </si>
  <si>
    <t>184602450</t>
  </si>
  <si>
    <t>https://podminky.urs.cz/item/CS_URS_2024_02/091403000</t>
  </si>
  <si>
    <t xml:space="preserve">Poznámka k položce:_x000d_
účast památkového ústavu na realizaci stavby  </t>
  </si>
  <si>
    <t>091704000</t>
  </si>
  <si>
    <t>Náklady na údržbu</t>
  </si>
  <si>
    <t>-1191870566</t>
  </si>
  <si>
    <t>https://podminky.urs.cz/item/CS_URS_2024_02/091704000</t>
  </si>
  <si>
    <t>Poznámka k položce:_x000d_
stálé čištění přilehlých a příjezdových komunikací, úklid na staveništi_x000d_
v případě způsobených závad ve sjízdnosti dá zhotovitel na své náklady komunikaci do původního stavu</t>
  </si>
  <si>
    <t>093002000</t>
  </si>
  <si>
    <t>Havárie, živelné pohromy</t>
  </si>
  <si>
    <t>-235743114</t>
  </si>
  <si>
    <t>https://podminky.urs.cz/item/CS_URS_2024_02/093002000</t>
  </si>
  <si>
    <t>Poznámka k položce:_x000d_
Havarijní a povodňový plán</t>
  </si>
  <si>
    <t>094002000</t>
  </si>
  <si>
    <t>Ostatní náklady související s výstavbou - průzkumné sondy</t>
  </si>
  <si>
    <t>-1594390886</t>
  </si>
  <si>
    <t>https://podminky.urs.cz/item/CS_URS_2024_02/094002000</t>
  </si>
  <si>
    <t>Poznámka k položce:_x000d_
Ruční kopání sond pro zjištění polohy stávajících IS, zjištování půdních odchylek od původní předpokládané sanace konstrukce_x000d_
Ruční kopání sond pro zjištění stávajícího podsklepení včetně písemné fotodokumentace a záznamu</t>
  </si>
  <si>
    <t>094002000.1</t>
  </si>
  <si>
    <t>Ostatní náklady související s výstavbou - čerpání vody</t>
  </si>
  <si>
    <t>-50075688</t>
  </si>
  <si>
    <t>https://podminky.urs.cz/item/CS_URS_2024_02/094002000.1</t>
  </si>
  <si>
    <t>Poznámka k položce:_x000d_
Fekální čerpadlo pro případné čerpání kalů, standartní čerpadlo pro odebírání vody, apod.</t>
  </si>
  <si>
    <t>063002000</t>
  </si>
  <si>
    <t>Práce na těžce přístupných místech</t>
  </si>
  <si>
    <t>-1346110480</t>
  </si>
  <si>
    <t>https://podminky.urs.cz/item/CS_URS_2024_02/063002000</t>
  </si>
  <si>
    <t>Poznámka k položce:_x000d_
ruční práce v ochranných pásmech stávajících inženýrských sítí - např. zásypy, hutnění a ostatní._x000d_
Inženýrské sítě včetně podmínek v ochranných pásmech jsou součástí stanovisek správců._x000d_
ruční práce v místech stávajícího podsklepení</t>
  </si>
  <si>
    <t>063002000-1</t>
  </si>
  <si>
    <t>961994456</t>
  </si>
  <si>
    <t>Práce okolo barokního kanálu</t>
  </si>
  <si>
    <t xml:space="preserve">Poznámka k položce:_x000d_
ruční práce v ochranném pásmu -výkopy, zásypy, hutnění , pažení_x000d_
práce prováděny za účasti památkového ústavu a dle jejich pokynů_x000d_
bude řádně zdokumentováno včetně fotodokumentace_x000d_
předpoklad výskytu dle RTG průzkumu na profilu 3 v ulici Kamenná_x000d_
pravděpodobně se bude jednat o cihlovou stoku s klenbou_x000d_
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</si>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</sst>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12151111" TargetMode="External" /><Relationship Id="rId3" Type="http://schemas.openxmlformats.org/officeDocument/2006/relationships/hyperlink" Target="https://podminky.urs.cz/item/CS_URS_2024_02/112251101" TargetMode="External" /><Relationship Id="rId4" Type="http://schemas.openxmlformats.org/officeDocument/2006/relationships/hyperlink" Target="https://podminky.urs.cz/item/CS_URS_2024_02/112155115" TargetMode="External" /><Relationship Id="rId5" Type="http://schemas.openxmlformats.org/officeDocument/2006/relationships/hyperlink" Target="https://podminky.urs.cz/item/CS_URS_2024_02/162201401" TargetMode="External" /><Relationship Id="rId6" Type="http://schemas.openxmlformats.org/officeDocument/2006/relationships/hyperlink" Target="https://podminky.urs.cz/item/CS_URS_2024_02/162201411" TargetMode="External" /><Relationship Id="rId7" Type="http://schemas.openxmlformats.org/officeDocument/2006/relationships/hyperlink" Target="https://podminky.urs.cz/item/CS_URS_2024_02/162201421" TargetMode="External" /><Relationship Id="rId8" Type="http://schemas.openxmlformats.org/officeDocument/2006/relationships/hyperlink" Target="https://podminky.urs.cz/item/CS_URS_2024_02/162301971" TargetMode="External" /><Relationship Id="rId9" Type="http://schemas.openxmlformats.org/officeDocument/2006/relationships/hyperlink" Target="https://podminky.urs.cz/item/CS_URS_2024_02/113107222" TargetMode="External" /><Relationship Id="rId10" Type="http://schemas.openxmlformats.org/officeDocument/2006/relationships/hyperlink" Target="https://podminky.urs.cz/item/CS_URS_2024_02/997221551" TargetMode="External" /><Relationship Id="rId11" Type="http://schemas.openxmlformats.org/officeDocument/2006/relationships/hyperlink" Target="https://podminky.urs.cz/item/CS_URS_2024_02/99722155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81951112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11101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564561111" TargetMode="External" /><Relationship Id="rId19" Type="http://schemas.openxmlformats.org/officeDocument/2006/relationships/hyperlink" Target="https://podminky.urs.cz/item/CS_URS_2024_02/113106121" TargetMode="External" /><Relationship Id="rId20" Type="http://schemas.openxmlformats.org/officeDocument/2006/relationships/hyperlink" Target="https://podminky.urs.cz/item/CS_URS_2024_02/113106123" TargetMode="External" /><Relationship Id="rId21" Type="http://schemas.openxmlformats.org/officeDocument/2006/relationships/hyperlink" Target="https://podminky.urs.cz/item/CS_URS_2024_02/113106151" TargetMode="External" /><Relationship Id="rId22" Type="http://schemas.openxmlformats.org/officeDocument/2006/relationships/hyperlink" Target="https://podminky.urs.cz/item/CS_URS_2024_02/113106161" TargetMode="External" /><Relationship Id="rId23" Type="http://schemas.openxmlformats.org/officeDocument/2006/relationships/hyperlink" Target="https://podminky.urs.cz/item/CS_URS_2024_02/113107222" TargetMode="External" /><Relationship Id="rId24" Type="http://schemas.openxmlformats.org/officeDocument/2006/relationships/hyperlink" Target="https://podminky.urs.cz/item/CS_URS_2024_02/113107122" TargetMode="External" /><Relationship Id="rId25" Type="http://schemas.openxmlformats.org/officeDocument/2006/relationships/hyperlink" Target="https://podminky.urs.cz/item/CS_URS_2024_02/113107225" TargetMode="External" /><Relationship Id="rId26" Type="http://schemas.openxmlformats.org/officeDocument/2006/relationships/hyperlink" Target="https://podminky.urs.cz/item/CS_URS_2024_02/113107125" TargetMode="External" /><Relationship Id="rId27" Type="http://schemas.openxmlformats.org/officeDocument/2006/relationships/hyperlink" Target="https://podminky.urs.cz/item/CS_URS_2024_02/113201112" TargetMode="External" /><Relationship Id="rId28" Type="http://schemas.openxmlformats.org/officeDocument/2006/relationships/hyperlink" Target="https://podminky.urs.cz/item/CS_URS_2024_02/113203111" TargetMode="External" /><Relationship Id="rId29" Type="http://schemas.openxmlformats.org/officeDocument/2006/relationships/hyperlink" Target="https://podminky.urs.cz/item/CS_URS_2024_02/122251106" TargetMode="External" /><Relationship Id="rId30" Type="http://schemas.openxmlformats.org/officeDocument/2006/relationships/hyperlink" Target="https://podminky.urs.cz/item/CS_URS_2024_02/162651112" TargetMode="External" /><Relationship Id="rId31" Type="http://schemas.openxmlformats.org/officeDocument/2006/relationships/hyperlink" Target="https://podminky.urs.cz/item/CS_URS_2024_02/171201231" TargetMode="External" /><Relationship Id="rId32" Type="http://schemas.openxmlformats.org/officeDocument/2006/relationships/hyperlink" Target="https://podminky.urs.cz/item/CS_URS_2024_02/181951112" TargetMode="External" /><Relationship Id="rId33" Type="http://schemas.openxmlformats.org/officeDocument/2006/relationships/hyperlink" Target="https://podminky.urs.cz/item/CS_URS_2024_02/890411811" TargetMode="External" /><Relationship Id="rId34" Type="http://schemas.openxmlformats.org/officeDocument/2006/relationships/hyperlink" Target="https://podminky.urs.cz/item/CS_URS_2024_02/919726227" TargetMode="External" /><Relationship Id="rId35" Type="http://schemas.openxmlformats.org/officeDocument/2006/relationships/hyperlink" Target="https://podminky.urs.cz/item/CS_URS_2024_02/979024443" TargetMode="External" /><Relationship Id="rId36" Type="http://schemas.openxmlformats.org/officeDocument/2006/relationships/hyperlink" Target="https://podminky.urs.cz/item/CS_URS_2024_02/979054441" TargetMode="External" /><Relationship Id="rId37" Type="http://schemas.openxmlformats.org/officeDocument/2006/relationships/hyperlink" Target="https://podminky.urs.cz/item/CS_URS_2024_02/979054451" TargetMode="External" /><Relationship Id="rId38" Type="http://schemas.openxmlformats.org/officeDocument/2006/relationships/hyperlink" Target="https://podminky.urs.cz/item/CS_URS_2024_02/979071111" TargetMode="External" /><Relationship Id="rId39" Type="http://schemas.openxmlformats.org/officeDocument/2006/relationships/hyperlink" Target="https://podminky.urs.cz/item/CS_URS_2024_02/979071121" TargetMode="External" /><Relationship Id="rId40" Type="http://schemas.openxmlformats.org/officeDocument/2006/relationships/hyperlink" Target="https://podminky.urs.cz/item/CS_URS_2024_02/979071131" TargetMode="External" /><Relationship Id="rId41" Type="http://schemas.openxmlformats.org/officeDocument/2006/relationships/hyperlink" Target="https://podminky.urs.cz/item/CS_URS_2024_02/997221551" TargetMode="External" /><Relationship Id="rId42" Type="http://schemas.openxmlformats.org/officeDocument/2006/relationships/hyperlink" Target="https://podminky.urs.cz/item/CS_URS_2024_02/997221559" TargetMode="External" /><Relationship Id="rId43" Type="http://schemas.openxmlformats.org/officeDocument/2006/relationships/hyperlink" Target="https://podminky.urs.cz/item/CS_URS_2024_02/997221571" TargetMode="External" /><Relationship Id="rId44" Type="http://schemas.openxmlformats.org/officeDocument/2006/relationships/hyperlink" Target="https://podminky.urs.cz/item/CS_URS_2024_02/997221611" TargetMode="External" /><Relationship Id="rId45" Type="http://schemas.openxmlformats.org/officeDocument/2006/relationships/hyperlink" Target="https://podminky.urs.cz/item/CS_URS_2024_02/997221579" TargetMode="External" /><Relationship Id="rId46" Type="http://schemas.openxmlformats.org/officeDocument/2006/relationships/hyperlink" Target="https://podminky.urs.cz/item/CS_URS_2024_02/997221612" TargetMode="External" /><Relationship Id="rId47" Type="http://schemas.openxmlformats.org/officeDocument/2006/relationships/hyperlink" Target="https://podminky.urs.cz/item/CS_URS_2024_02/997221873" TargetMode="External" /><Relationship Id="rId48" Type="http://schemas.openxmlformats.org/officeDocument/2006/relationships/hyperlink" Target="https://podminky.urs.cz/item/CS_URS_2024_02/997221861.5" TargetMode="External" /><Relationship Id="rId49" Type="http://schemas.openxmlformats.org/officeDocument/2006/relationships/hyperlink" Target="https://podminky.urs.cz/item/CS_URS_2024_02/113106123" TargetMode="External" /><Relationship Id="rId50" Type="http://schemas.openxmlformats.org/officeDocument/2006/relationships/hyperlink" Target="https://podminky.urs.cz/item/CS_URS_2024_02/113106161" TargetMode="External" /><Relationship Id="rId51" Type="http://schemas.openxmlformats.org/officeDocument/2006/relationships/hyperlink" Target="https://podminky.urs.cz/item/CS_URS_2024_02/113107122" TargetMode="External" /><Relationship Id="rId52" Type="http://schemas.openxmlformats.org/officeDocument/2006/relationships/hyperlink" Target="https://podminky.urs.cz/item/CS_URS_2024_02/113107125" TargetMode="External" /><Relationship Id="rId53" Type="http://schemas.openxmlformats.org/officeDocument/2006/relationships/hyperlink" Target="https://podminky.urs.cz/item/CS_URS_2024_02/113201112" TargetMode="External" /><Relationship Id="rId54" Type="http://schemas.openxmlformats.org/officeDocument/2006/relationships/hyperlink" Target="https://podminky.urs.cz/item/CS_URS_2024_02/122211101" TargetMode="External" /><Relationship Id="rId55" Type="http://schemas.openxmlformats.org/officeDocument/2006/relationships/hyperlink" Target="https://podminky.urs.cz/item/CS_URS_2024_02/162651112" TargetMode="External" /><Relationship Id="rId56" Type="http://schemas.openxmlformats.org/officeDocument/2006/relationships/hyperlink" Target="https://podminky.urs.cz/item/CS_URS_2024_02/171201231" TargetMode="External" /><Relationship Id="rId57" Type="http://schemas.openxmlformats.org/officeDocument/2006/relationships/hyperlink" Target="https://podminky.urs.cz/item/CS_URS_2024_02/181951112" TargetMode="External" /><Relationship Id="rId58" Type="http://schemas.openxmlformats.org/officeDocument/2006/relationships/hyperlink" Target="https://podminky.urs.cz/item/CS_URS_2024_02/890411811" TargetMode="External" /><Relationship Id="rId59" Type="http://schemas.openxmlformats.org/officeDocument/2006/relationships/hyperlink" Target="https://podminky.urs.cz/item/CS_URS_2024_02/919726227" TargetMode="External" /><Relationship Id="rId60" Type="http://schemas.openxmlformats.org/officeDocument/2006/relationships/hyperlink" Target="https://podminky.urs.cz/item/CS_URS_2024_02/979024443" TargetMode="External" /><Relationship Id="rId61" Type="http://schemas.openxmlformats.org/officeDocument/2006/relationships/hyperlink" Target="https://podminky.urs.cz/item/CS_URS_2024_02/979054451" TargetMode="External" /><Relationship Id="rId62" Type="http://schemas.openxmlformats.org/officeDocument/2006/relationships/hyperlink" Target="https://podminky.urs.cz/item/CS_URS_2024_02/979071121" TargetMode="External" /><Relationship Id="rId63" Type="http://schemas.openxmlformats.org/officeDocument/2006/relationships/hyperlink" Target="https://podminky.urs.cz/item/CS_URS_2024_02/997221551" TargetMode="External" /><Relationship Id="rId64" Type="http://schemas.openxmlformats.org/officeDocument/2006/relationships/hyperlink" Target="https://podminky.urs.cz/item/CS_URS_2024_02/997221559" TargetMode="External" /><Relationship Id="rId65" Type="http://schemas.openxmlformats.org/officeDocument/2006/relationships/hyperlink" Target="https://podminky.urs.cz/item/CS_URS_2024_02/997221571" TargetMode="External" /><Relationship Id="rId66" Type="http://schemas.openxmlformats.org/officeDocument/2006/relationships/hyperlink" Target="https://podminky.urs.cz/item/CS_URS_2024_02/997221579" TargetMode="External" /><Relationship Id="rId67" Type="http://schemas.openxmlformats.org/officeDocument/2006/relationships/hyperlink" Target="https://podminky.urs.cz/item/CS_URS_2024_02/997221611" TargetMode="External" /><Relationship Id="rId68" Type="http://schemas.openxmlformats.org/officeDocument/2006/relationships/hyperlink" Target="https://podminky.urs.cz/item/CS_URS_2024_02/997221612" TargetMode="External" /><Relationship Id="rId69" Type="http://schemas.openxmlformats.org/officeDocument/2006/relationships/hyperlink" Target="https://podminky.urs.cz/item/CS_URS_2024_02/997221873" TargetMode="External" /><Relationship Id="rId70" Type="http://schemas.openxmlformats.org/officeDocument/2006/relationships/hyperlink" Target="https://podminky.urs.cz/item/CS_URS_2024_02/997221861" TargetMode="External" /><Relationship Id="rId71" Type="http://schemas.openxmlformats.org/officeDocument/2006/relationships/hyperlink" Target="https://podminky.urs.cz/item/CS_URS_2024_02/113106123" TargetMode="External" /><Relationship Id="rId72" Type="http://schemas.openxmlformats.org/officeDocument/2006/relationships/hyperlink" Target="https://podminky.urs.cz/item/CS_URS_2024_02/113107122" TargetMode="External" /><Relationship Id="rId73" Type="http://schemas.openxmlformats.org/officeDocument/2006/relationships/hyperlink" Target="https://podminky.urs.cz/item/CS_URS_2024_02/113106151" TargetMode="External" /><Relationship Id="rId74" Type="http://schemas.openxmlformats.org/officeDocument/2006/relationships/hyperlink" Target="https://podminky.urs.cz/item/CS_URS_2024_02/113107125" TargetMode="External" /><Relationship Id="rId75" Type="http://schemas.openxmlformats.org/officeDocument/2006/relationships/hyperlink" Target="https://podminky.urs.cz/item/CS_URS_2024_02/113107137" TargetMode="External" /><Relationship Id="rId76" Type="http://schemas.openxmlformats.org/officeDocument/2006/relationships/hyperlink" Target="https://podminky.urs.cz/item/CS_URS_2024_02/113201112" TargetMode="External" /><Relationship Id="rId77" Type="http://schemas.openxmlformats.org/officeDocument/2006/relationships/hyperlink" Target="https://podminky.urs.cz/item/CS_URS_2024_02/122211101" TargetMode="External" /><Relationship Id="rId78" Type="http://schemas.openxmlformats.org/officeDocument/2006/relationships/hyperlink" Target="https://podminky.urs.cz/item/CS_URS_2024_02/162651112" TargetMode="External" /><Relationship Id="rId79" Type="http://schemas.openxmlformats.org/officeDocument/2006/relationships/hyperlink" Target="https://podminky.urs.cz/item/CS_URS_2024_02/171201231" TargetMode="External" /><Relationship Id="rId80" Type="http://schemas.openxmlformats.org/officeDocument/2006/relationships/hyperlink" Target="https://podminky.urs.cz/item/CS_URS_2024_02/181951112" TargetMode="External" /><Relationship Id="rId81" Type="http://schemas.openxmlformats.org/officeDocument/2006/relationships/hyperlink" Target="https://podminky.urs.cz/item/CS_URS_2024_02/767161851" TargetMode="External" /><Relationship Id="rId82" Type="http://schemas.openxmlformats.org/officeDocument/2006/relationships/hyperlink" Target="https://podminky.urs.cz/item/CS_URS_2024_02/890411811" TargetMode="External" /><Relationship Id="rId83" Type="http://schemas.openxmlformats.org/officeDocument/2006/relationships/hyperlink" Target="https://podminky.urs.cz/item/CS_URS_2024_02/919726227" TargetMode="External" /><Relationship Id="rId84" Type="http://schemas.openxmlformats.org/officeDocument/2006/relationships/hyperlink" Target="https://podminky.urs.cz/item/CS_URS_2024_02/963022819" TargetMode="External" /><Relationship Id="rId85" Type="http://schemas.openxmlformats.org/officeDocument/2006/relationships/hyperlink" Target="https://podminky.urs.cz/item/CS_URS_2024_02/979024443" TargetMode="External" /><Relationship Id="rId86" Type="http://schemas.openxmlformats.org/officeDocument/2006/relationships/hyperlink" Target="https://podminky.urs.cz/item/CS_URS_2024_02/979054442" TargetMode="External" /><Relationship Id="rId87" Type="http://schemas.openxmlformats.org/officeDocument/2006/relationships/hyperlink" Target="https://podminky.urs.cz/item/CS_URS_2024_02/979054451" TargetMode="External" /><Relationship Id="rId88" Type="http://schemas.openxmlformats.org/officeDocument/2006/relationships/hyperlink" Target="https://podminky.urs.cz/item/CS_URS_2024_02/979071111" TargetMode="External" /><Relationship Id="rId89" Type="http://schemas.openxmlformats.org/officeDocument/2006/relationships/hyperlink" Target="https://podminky.urs.cz/item/CS_URS_2024_02/997221551" TargetMode="External" /><Relationship Id="rId90" Type="http://schemas.openxmlformats.org/officeDocument/2006/relationships/hyperlink" Target="https://podminky.urs.cz/item/CS_URS_2024_02/997221559" TargetMode="External" /><Relationship Id="rId91" Type="http://schemas.openxmlformats.org/officeDocument/2006/relationships/hyperlink" Target="https://podminky.urs.cz/item/CS_URS_2024_02/997221561" TargetMode="External" /><Relationship Id="rId92" Type="http://schemas.openxmlformats.org/officeDocument/2006/relationships/hyperlink" Target="https://podminky.urs.cz/item/CS_URS_2024_02/997221569" TargetMode="External" /><Relationship Id="rId93" Type="http://schemas.openxmlformats.org/officeDocument/2006/relationships/hyperlink" Target="https://podminky.urs.cz/item/CS_URS_2024_02/997221571" TargetMode="External" /><Relationship Id="rId94" Type="http://schemas.openxmlformats.org/officeDocument/2006/relationships/hyperlink" Target="https://podminky.urs.cz/item/CS_URS_2024_02/997221579" TargetMode="External" /><Relationship Id="rId95" Type="http://schemas.openxmlformats.org/officeDocument/2006/relationships/hyperlink" Target="https://podminky.urs.cz/item/CS_URS_2024_02/997221611" TargetMode="External" /><Relationship Id="rId96" Type="http://schemas.openxmlformats.org/officeDocument/2006/relationships/hyperlink" Target="https://podminky.urs.cz/item/CS_URS_2024_02/997221612" TargetMode="External" /><Relationship Id="rId97" Type="http://schemas.openxmlformats.org/officeDocument/2006/relationships/hyperlink" Target="https://podminky.urs.cz/item/CS_URS_2024_02/997221861" TargetMode="External" /><Relationship Id="rId98" Type="http://schemas.openxmlformats.org/officeDocument/2006/relationships/hyperlink" Target="https://podminky.urs.cz/item/CS_URS_2024_02/997221862" TargetMode="External" /><Relationship Id="rId99" Type="http://schemas.openxmlformats.org/officeDocument/2006/relationships/hyperlink" Target="https://podminky.urs.cz/item/CS_URS_2024_02/013274000" TargetMode="External" /><Relationship Id="rId100" Type="http://schemas.openxmlformats.org/officeDocument/2006/relationships/hyperlink" Target="https://podminky.urs.cz/item/CS_URS_2024_02/113106151" TargetMode="External" /><Relationship Id="rId101" Type="http://schemas.openxmlformats.org/officeDocument/2006/relationships/hyperlink" Target="https://podminky.urs.cz/item/CS_URS_2024_02/113107125" TargetMode="External" /><Relationship Id="rId102" Type="http://schemas.openxmlformats.org/officeDocument/2006/relationships/hyperlink" Target="https://podminky.urs.cz/item/CS_URS_2024_02/113107132" TargetMode="External" /><Relationship Id="rId103" Type="http://schemas.openxmlformats.org/officeDocument/2006/relationships/hyperlink" Target="https://podminky.urs.cz/item/CS_URS_2024_02/122211101" TargetMode="External" /><Relationship Id="rId104" Type="http://schemas.openxmlformats.org/officeDocument/2006/relationships/hyperlink" Target="https://podminky.urs.cz/item/CS_URS_2024_02/162651112" TargetMode="External" /><Relationship Id="rId105" Type="http://schemas.openxmlformats.org/officeDocument/2006/relationships/hyperlink" Target="https://podminky.urs.cz/item/CS_URS_2024_02/181951112" TargetMode="External" /><Relationship Id="rId106" Type="http://schemas.openxmlformats.org/officeDocument/2006/relationships/hyperlink" Target="https://podminky.urs.cz/item/CS_URS_2024_02/890411811" TargetMode="External" /><Relationship Id="rId107" Type="http://schemas.openxmlformats.org/officeDocument/2006/relationships/hyperlink" Target="https://podminky.urs.cz/item/CS_URS_2024_02/919726227" TargetMode="External" /><Relationship Id="rId108" Type="http://schemas.openxmlformats.org/officeDocument/2006/relationships/hyperlink" Target="https://podminky.urs.cz/item/CS_URS_2024_02/919735124" TargetMode="External" /><Relationship Id="rId109" Type="http://schemas.openxmlformats.org/officeDocument/2006/relationships/hyperlink" Target="https://podminky.urs.cz/item/CS_URS_2024_02/979071111" TargetMode="External" /><Relationship Id="rId110" Type="http://schemas.openxmlformats.org/officeDocument/2006/relationships/hyperlink" Target="https://podminky.urs.cz/item/CS_URS_2024_02/997221551" TargetMode="External" /><Relationship Id="rId111" Type="http://schemas.openxmlformats.org/officeDocument/2006/relationships/hyperlink" Target="https://podminky.urs.cz/item/CS_URS_2024_02/997221559" TargetMode="External" /><Relationship Id="rId112" Type="http://schemas.openxmlformats.org/officeDocument/2006/relationships/hyperlink" Target="https://podminky.urs.cz/item/CS_URS_2024_02/997221571" TargetMode="External" /><Relationship Id="rId113" Type="http://schemas.openxmlformats.org/officeDocument/2006/relationships/hyperlink" Target="https://podminky.urs.cz/item/CS_URS_2024_02/997221579" TargetMode="External" /><Relationship Id="rId114" Type="http://schemas.openxmlformats.org/officeDocument/2006/relationships/hyperlink" Target="https://podminky.urs.cz/item/CS_URS_2024_02/997221611" TargetMode="External" /><Relationship Id="rId115" Type="http://schemas.openxmlformats.org/officeDocument/2006/relationships/hyperlink" Target="https://podminky.urs.cz/item/CS_URS_2024_02/997221612" TargetMode="External" /><Relationship Id="rId116" Type="http://schemas.openxmlformats.org/officeDocument/2006/relationships/hyperlink" Target="https://podminky.urs.cz/item/CS_URS_2024_02/171201231" TargetMode="External" /><Relationship Id="rId117" Type="http://schemas.openxmlformats.org/officeDocument/2006/relationships/hyperlink" Target="https://podminky.urs.cz/item/CS_URS_2024_02/997221861.3" TargetMode="External" /><Relationship Id="rId118" Type="http://schemas.openxmlformats.org/officeDocument/2006/relationships/hyperlink" Target="https://podminky.urs.cz/item/CS_URS_2024_02/113106121" TargetMode="External" /><Relationship Id="rId119" Type="http://schemas.openxmlformats.org/officeDocument/2006/relationships/hyperlink" Target="https://podminky.urs.cz/item/CS_URS_2024_02/113106123" TargetMode="External" /><Relationship Id="rId120" Type="http://schemas.openxmlformats.org/officeDocument/2006/relationships/hyperlink" Target="https://podminky.urs.cz/item/CS_URS_2024_02/113106151" TargetMode="External" /><Relationship Id="rId121" Type="http://schemas.openxmlformats.org/officeDocument/2006/relationships/hyperlink" Target="https://podminky.urs.cz/item/CS_URS_2024_02/113107222" TargetMode="External" /><Relationship Id="rId122" Type="http://schemas.openxmlformats.org/officeDocument/2006/relationships/hyperlink" Target="https://podminky.urs.cz/item/CS_URS_2024_02/113107122" TargetMode="External" /><Relationship Id="rId123" Type="http://schemas.openxmlformats.org/officeDocument/2006/relationships/hyperlink" Target="https://podminky.urs.cz/item/CS_URS_2024_02/113107225" TargetMode="External" /><Relationship Id="rId124" Type="http://schemas.openxmlformats.org/officeDocument/2006/relationships/hyperlink" Target="https://podminky.urs.cz/item/CS_URS_2024_02/113107125" TargetMode="External" /><Relationship Id="rId125" Type="http://schemas.openxmlformats.org/officeDocument/2006/relationships/hyperlink" Target="https://podminky.urs.cz/item/CS_URS_2024_02/113107141" TargetMode="External" /><Relationship Id="rId126" Type="http://schemas.openxmlformats.org/officeDocument/2006/relationships/hyperlink" Target="https://podminky.urs.cz/item/CS_URS_2024_02/113107242" TargetMode="External" /><Relationship Id="rId127" Type="http://schemas.openxmlformats.org/officeDocument/2006/relationships/hyperlink" Target="https://podminky.urs.cz/item/CS_URS_2024_02/113154543" TargetMode="External" /><Relationship Id="rId128" Type="http://schemas.openxmlformats.org/officeDocument/2006/relationships/hyperlink" Target="https://podminky.urs.cz/item/CS_URS_2024_02/113201111" TargetMode="External" /><Relationship Id="rId129" Type="http://schemas.openxmlformats.org/officeDocument/2006/relationships/hyperlink" Target="https://podminky.urs.cz/item/CS_URS_2024_02/113201112" TargetMode="External" /><Relationship Id="rId130" Type="http://schemas.openxmlformats.org/officeDocument/2006/relationships/hyperlink" Target="https://podminky.urs.cz/item/CS_URS_2024_02/121151103" TargetMode="External" /><Relationship Id="rId131" Type="http://schemas.openxmlformats.org/officeDocument/2006/relationships/hyperlink" Target="https://podminky.urs.cz/item/CS_URS_2024_02/121151113" TargetMode="External" /><Relationship Id="rId132" Type="http://schemas.openxmlformats.org/officeDocument/2006/relationships/hyperlink" Target="https://podminky.urs.cz/item/CS_URS_2024_02/122251106" TargetMode="External" /><Relationship Id="rId133" Type="http://schemas.openxmlformats.org/officeDocument/2006/relationships/hyperlink" Target="https://podminky.urs.cz/item/CS_URS_2024_02/162351103" TargetMode="External" /><Relationship Id="rId134" Type="http://schemas.openxmlformats.org/officeDocument/2006/relationships/hyperlink" Target="https://podminky.urs.cz/item/CS_URS_2024_02/162651112" TargetMode="External" /><Relationship Id="rId135" Type="http://schemas.openxmlformats.org/officeDocument/2006/relationships/hyperlink" Target="https://podminky.urs.cz/item/CS_URS_2024_02/171201231" TargetMode="External" /><Relationship Id="rId136" Type="http://schemas.openxmlformats.org/officeDocument/2006/relationships/hyperlink" Target="https://podminky.urs.cz/item/CS_URS_2024_02/181951112" TargetMode="External" /><Relationship Id="rId137" Type="http://schemas.openxmlformats.org/officeDocument/2006/relationships/hyperlink" Target="https://podminky.urs.cz/item/CS_URS_2024_02/890411811" TargetMode="External" /><Relationship Id="rId138" Type="http://schemas.openxmlformats.org/officeDocument/2006/relationships/hyperlink" Target="https://podminky.urs.cz/item/CS_URS_2024_02/919726227" TargetMode="External" /><Relationship Id="rId139" Type="http://schemas.openxmlformats.org/officeDocument/2006/relationships/hyperlink" Target="https://podminky.urs.cz/item/CS_URS_2024_02/979024443" TargetMode="External" /><Relationship Id="rId140" Type="http://schemas.openxmlformats.org/officeDocument/2006/relationships/hyperlink" Target="https://podminky.urs.cz/item/CS_URS_2024_02/979054441" TargetMode="External" /><Relationship Id="rId141" Type="http://schemas.openxmlformats.org/officeDocument/2006/relationships/hyperlink" Target="https://podminky.urs.cz/item/CS_URS_2024_02/979054451" TargetMode="External" /><Relationship Id="rId142" Type="http://schemas.openxmlformats.org/officeDocument/2006/relationships/hyperlink" Target="https://podminky.urs.cz/item/CS_URS_2024_02/979071111" TargetMode="External" /><Relationship Id="rId143" Type="http://schemas.openxmlformats.org/officeDocument/2006/relationships/hyperlink" Target="https://podminky.urs.cz/item/CS_URS_2024_02/997221551" TargetMode="External" /><Relationship Id="rId144" Type="http://schemas.openxmlformats.org/officeDocument/2006/relationships/hyperlink" Target="https://podminky.urs.cz/item/CS_URS_2024_02/997221559" TargetMode="External" /><Relationship Id="rId145" Type="http://schemas.openxmlformats.org/officeDocument/2006/relationships/hyperlink" Target="https://podminky.urs.cz/item/CS_URS_2024_02/997221571" TargetMode="External" /><Relationship Id="rId146" Type="http://schemas.openxmlformats.org/officeDocument/2006/relationships/hyperlink" Target="https://podminky.urs.cz/item/CS_URS_2024_02/997221579" TargetMode="External" /><Relationship Id="rId147" Type="http://schemas.openxmlformats.org/officeDocument/2006/relationships/hyperlink" Target="https://podminky.urs.cz/item/CS_URS_2024_02/997221611" TargetMode="External" /><Relationship Id="rId148" Type="http://schemas.openxmlformats.org/officeDocument/2006/relationships/hyperlink" Target="https://podminky.urs.cz/item/CS_URS_2024_02/997221612" TargetMode="External" /><Relationship Id="rId149" Type="http://schemas.openxmlformats.org/officeDocument/2006/relationships/hyperlink" Target="https://podminky.urs.cz/item/CS_URS_2024_02/997221861.4" TargetMode="External" /><Relationship Id="rId150" Type="http://schemas.openxmlformats.org/officeDocument/2006/relationships/hyperlink" Target="https://podminky.urs.cz/item/CS_URS_2024_02/997221873" TargetMode="External" /><Relationship Id="rId151" Type="http://schemas.openxmlformats.org/officeDocument/2006/relationships/hyperlink" Target="https://podminky.urs.cz/item/CS_URS_2024_02/997221875" TargetMode="External" /><Relationship Id="rId15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1561111" TargetMode="External" /><Relationship Id="rId2" Type="http://schemas.openxmlformats.org/officeDocument/2006/relationships/hyperlink" Target="https://podminky.urs.cz/item/CS_URS_2024_02/211971121" TargetMode="External" /><Relationship Id="rId3" Type="http://schemas.openxmlformats.org/officeDocument/2006/relationships/hyperlink" Target="https://podminky.urs.cz/item/CS_URS_2024_02/212572111" TargetMode="External" /><Relationship Id="rId4" Type="http://schemas.openxmlformats.org/officeDocument/2006/relationships/hyperlink" Target="https://podminky.urs.cz/item/CS_URS_2024_02/212755214" TargetMode="External" /><Relationship Id="rId5" Type="http://schemas.openxmlformats.org/officeDocument/2006/relationships/hyperlink" Target="https://podminky.urs.cz/item/CS_URS_2024_02/175151101" TargetMode="External" /><Relationship Id="rId6" Type="http://schemas.openxmlformats.org/officeDocument/2006/relationships/hyperlink" Target="https://podminky.urs.cz/item/CS_URS_2024_02/213111121" TargetMode="External" /><Relationship Id="rId7" Type="http://schemas.openxmlformats.org/officeDocument/2006/relationships/hyperlink" Target="https://podminky.urs.cz/item/CS_URS_2024_02/213141112" TargetMode="External" /><Relationship Id="rId8" Type="http://schemas.openxmlformats.org/officeDocument/2006/relationships/hyperlink" Target="https://podminky.urs.cz/item/CS_URS_2024_02/327591111" TargetMode="External" /><Relationship Id="rId9" Type="http://schemas.openxmlformats.org/officeDocument/2006/relationships/hyperlink" Target="https://podminky.urs.cz/item/CS_URS_2024_02/596991115" TargetMode="External" /><Relationship Id="rId10" Type="http://schemas.openxmlformats.org/officeDocument/2006/relationships/hyperlink" Target="https://podminky.urs.cz/item/CS_URS_2024_02/564561011" TargetMode="External" /><Relationship Id="rId11" Type="http://schemas.openxmlformats.org/officeDocument/2006/relationships/hyperlink" Target="https://podminky.urs.cz/item/CS_URS_2024_02/564561012" TargetMode="External" /><Relationship Id="rId12" Type="http://schemas.openxmlformats.org/officeDocument/2006/relationships/hyperlink" Target="https://podminky.urs.cz/item/CS_URS_2024_02/591111111" TargetMode="External" /><Relationship Id="rId13" Type="http://schemas.openxmlformats.org/officeDocument/2006/relationships/hyperlink" Target="https://podminky.urs.cz/item/CS_URS_2024_02/564771111" TargetMode="External" /><Relationship Id="rId14" Type="http://schemas.openxmlformats.org/officeDocument/2006/relationships/hyperlink" Target="https://podminky.urs.cz/item/CS_URS_2024_02/564851111" TargetMode="External" /><Relationship Id="rId15" Type="http://schemas.openxmlformats.org/officeDocument/2006/relationships/hyperlink" Target="https://podminky.urs.cz/item/CS_URS_2024_02/564861111" TargetMode="External" /><Relationship Id="rId16" Type="http://schemas.openxmlformats.org/officeDocument/2006/relationships/hyperlink" Target="https://podminky.urs.cz/item/CS_URS_2024_02/567142111" TargetMode="External" /><Relationship Id="rId17" Type="http://schemas.openxmlformats.org/officeDocument/2006/relationships/hyperlink" Target="https://podminky.urs.cz/item/CS_URS_2024_02/591111111" TargetMode="External" /><Relationship Id="rId18" Type="http://schemas.openxmlformats.org/officeDocument/2006/relationships/hyperlink" Target="https://podminky.urs.cz/item/CS_URS_2024_02/591141111" TargetMode="External" /><Relationship Id="rId19" Type="http://schemas.openxmlformats.org/officeDocument/2006/relationships/hyperlink" Target="https://podminky.urs.cz/item/CS_URS_2024_02/916991121" TargetMode="External" /><Relationship Id="rId20" Type="http://schemas.openxmlformats.org/officeDocument/2006/relationships/hyperlink" Target="https://podminky.urs.cz/item/CS_URS_2024_02/564771111" TargetMode="External" /><Relationship Id="rId21" Type="http://schemas.openxmlformats.org/officeDocument/2006/relationships/hyperlink" Target="https://podminky.urs.cz/item/CS_URS_2024_02/564851111" TargetMode="External" /><Relationship Id="rId22" Type="http://schemas.openxmlformats.org/officeDocument/2006/relationships/hyperlink" Target="https://podminky.urs.cz/item/CS_URS_2024_02/564861111" TargetMode="External" /><Relationship Id="rId23" Type="http://schemas.openxmlformats.org/officeDocument/2006/relationships/hyperlink" Target="https://podminky.urs.cz/item/CS_URS_2024_02/567142111" TargetMode="External" /><Relationship Id="rId24" Type="http://schemas.openxmlformats.org/officeDocument/2006/relationships/hyperlink" Target="https://podminky.urs.cz/item/CS_URS_2024_02/591111111" TargetMode="External" /><Relationship Id="rId25" Type="http://schemas.openxmlformats.org/officeDocument/2006/relationships/hyperlink" Target="https://podminky.urs.cz/item/CS_URS_2024_02/564531111" TargetMode="External" /><Relationship Id="rId26" Type="http://schemas.openxmlformats.org/officeDocument/2006/relationships/hyperlink" Target="https://podminky.urs.cz/item/CS_URS_2024_02/564561111" TargetMode="External" /><Relationship Id="rId27" Type="http://schemas.openxmlformats.org/officeDocument/2006/relationships/hyperlink" Target="https://podminky.urs.cz/item/CS_URS_2024_02/564851111" TargetMode="External" /><Relationship Id="rId28" Type="http://schemas.openxmlformats.org/officeDocument/2006/relationships/hyperlink" Target="https://podminky.urs.cz/item/CS_URS_2024_02/591411111" TargetMode="External" /><Relationship Id="rId29" Type="http://schemas.openxmlformats.org/officeDocument/2006/relationships/hyperlink" Target="https://podminky.urs.cz/item/CS_URS_2024_02/591412111" TargetMode="External" /><Relationship Id="rId30" Type="http://schemas.openxmlformats.org/officeDocument/2006/relationships/hyperlink" Target="https://podminky.urs.cz/item/CS_URS_2024_02/596841220" TargetMode="External" /><Relationship Id="rId31" Type="http://schemas.openxmlformats.org/officeDocument/2006/relationships/hyperlink" Target="https://podminky.urs.cz/item/CS_URS_2024_02/564551111" TargetMode="External" /><Relationship Id="rId32" Type="http://schemas.openxmlformats.org/officeDocument/2006/relationships/hyperlink" Target="https://podminky.urs.cz/item/CS_URS_2024_02/591412111" TargetMode="External" /><Relationship Id="rId33" Type="http://schemas.openxmlformats.org/officeDocument/2006/relationships/hyperlink" Target="https://podminky.urs.cz/item/CS_URS_2024_02/564761101" TargetMode="External" /><Relationship Id="rId34" Type="http://schemas.openxmlformats.org/officeDocument/2006/relationships/hyperlink" Target="https://podminky.urs.cz/item/CS_URS_2024_02/564831011" TargetMode="External" /><Relationship Id="rId35" Type="http://schemas.openxmlformats.org/officeDocument/2006/relationships/hyperlink" Target="https://podminky.urs.cz/item/CS_URS_2024_02/564861011" TargetMode="External" /><Relationship Id="rId36" Type="http://schemas.openxmlformats.org/officeDocument/2006/relationships/hyperlink" Target="https://podminky.urs.cz/item/CS_URS_2024_02/567142111" TargetMode="External" /><Relationship Id="rId37" Type="http://schemas.openxmlformats.org/officeDocument/2006/relationships/hyperlink" Target="https://podminky.urs.cz/item/CS_URS_2024_02/591211111" TargetMode="External" /><Relationship Id="rId38" Type="http://schemas.openxmlformats.org/officeDocument/2006/relationships/hyperlink" Target="https://podminky.urs.cz/item/CS_URS_2024_02/451317777" TargetMode="External" /><Relationship Id="rId39" Type="http://schemas.openxmlformats.org/officeDocument/2006/relationships/hyperlink" Target="https://podminky.urs.cz/item/CS_URS_2024_02/564761101" TargetMode="External" /><Relationship Id="rId40" Type="http://schemas.openxmlformats.org/officeDocument/2006/relationships/hyperlink" Target="https://podminky.urs.cz/item/CS_URS_2024_02/564831011" TargetMode="External" /><Relationship Id="rId41" Type="http://schemas.openxmlformats.org/officeDocument/2006/relationships/hyperlink" Target="https://podminky.urs.cz/item/CS_URS_2024_02/564861011" TargetMode="External" /><Relationship Id="rId42" Type="http://schemas.openxmlformats.org/officeDocument/2006/relationships/hyperlink" Target="https://podminky.urs.cz/item/CS_URS_2024_02/567142111" TargetMode="External" /><Relationship Id="rId43" Type="http://schemas.openxmlformats.org/officeDocument/2006/relationships/hyperlink" Target="https://podminky.urs.cz/item/CS_URS_2024_02/591441111" TargetMode="External" /><Relationship Id="rId44" Type="http://schemas.openxmlformats.org/officeDocument/2006/relationships/hyperlink" Target="https://podminky.urs.cz/item/CS_URS_2024_02/596841220" TargetMode="External" /><Relationship Id="rId45" Type="http://schemas.openxmlformats.org/officeDocument/2006/relationships/hyperlink" Target="https://podminky.urs.cz/item/CS_URS_2024_02/599632111" TargetMode="External" /><Relationship Id="rId46" Type="http://schemas.openxmlformats.org/officeDocument/2006/relationships/hyperlink" Target="https://podminky.urs.cz/item/CS_URS_2024_02/564531111" TargetMode="External" /><Relationship Id="rId47" Type="http://schemas.openxmlformats.org/officeDocument/2006/relationships/hyperlink" Target="https://podminky.urs.cz/item/CS_URS_2024_02/564561111" TargetMode="External" /><Relationship Id="rId48" Type="http://schemas.openxmlformats.org/officeDocument/2006/relationships/hyperlink" Target="https://podminky.urs.cz/item/CS_URS_2024_02/564861111" TargetMode="External" /><Relationship Id="rId49" Type="http://schemas.openxmlformats.org/officeDocument/2006/relationships/hyperlink" Target="https://podminky.urs.cz/item/CS_URS_2024_02/591411111" TargetMode="External" /><Relationship Id="rId50" Type="http://schemas.openxmlformats.org/officeDocument/2006/relationships/hyperlink" Target="https://podminky.urs.cz/item/CS_URS_2024_02/564771101" TargetMode="External" /><Relationship Id="rId51" Type="http://schemas.openxmlformats.org/officeDocument/2006/relationships/hyperlink" Target="https://podminky.urs.cz/item/CS_URS_2024_02/564851011" TargetMode="External" /><Relationship Id="rId52" Type="http://schemas.openxmlformats.org/officeDocument/2006/relationships/hyperlink" Target="https://podminky.urs.cz/item/CS_URS_2024_02/564861011" TargetMode="External" /><Relationship Id="rId53" Type="http://schemas.openxmlformats.org/officeDocument/2006/relationships/hyperlink" Target="https://podminky.urs.cz/item/CS_URS_2024_02/567142111" TargetMode="External" /><Relationship Id="rId54" Type="http://schemas.openxmlformats.org/officeDocument/2006/relationships/hyperlink" Target="https://podminky.urs.cz/item/CS_URS_2024_02/591211111" TargetMode="External" /><Relationship Id="rId55" Type="http://schemas.openxmlformats.org/officeDocument/2006/relationships/hyperlink" Target="https://podminky.urs.cz/item/CS_URS_2024_02/622325109" TargetMode="External" /><Relationship Id="rId56" Type="http://schemas.openxmlformats.org/officeDocument/2006/relationships/hyperlink" Target="https://podminky.urs.cz/item/CS_URS_2024_02/877260310" TargetMode="External" /><Relationship Id="rId57" Type="http://schemas.openxmlformats.org/officeDocument/2006/relationships/hyperlink" Target="https://podminky.urs.cz/item/CS_URS_2024_02/899132212" TargetMode="External" /><Relationship Id="rId58" Type="http://schemas.openxmlformats.org/officeDocument/2006/relationships/hyperlink" Target="https://podminky.urs.cz/item/CS_URS_2024_02/899132121" TargetMode="External" /><Relationship Id="rId59" Type="http://schemas.openxmlformats.org/officeDocument/2006/relationships/hyperlink" Target="https://podminky.urs.cz/item/CS_URS_2024_02/912111112" TargetMode="External" /><Relationship Id="rId60" Type="http://schemas.openxmlformats.org/officeDocument/2006/relationships/hyperlink" Target="https://podminky.urs.cz/item/CS_URS_2024_02/914111111" TargetMode="External" /><Relationship Id="rId61" Type="http://schemas.openxmlformats.org/officeDocument/2006/relationships/hyperlink" Target="https://podminky.urs.cz/item/CS_URS_2024_02/914311113" TargetMode="External" /><Relationship Id="rId62" Type="http://schemas.openxmlformats.org/officeDocument/2006/relationships/hyperlink" Target="https://podminky.urs.cz/item/CS_URS_2024_02/915131111" TargetMode="External" /><Relationship Id="rId63" Type="http://schemas.openxmlformats.org/officeDocument/2006/relationships/hyperlink" Target="https://podminky.urs.cz/item/CS_URS_2024_02/915621111" TargetMode="External" /><Relationship Id="rId64" Type="http://schemas.openxmlformats.org/officeDocument/2006/relationships/hyperlink" Target="https://podminky.urs.cz/item/CS_URS_2024_02/916111113" TargetMode="External" /><Relationship Id="rId65" Type="http://schemas.openxmlformats.org/officeDocument/2006/relationships/hyperlink" Target="https://podminky.urs.cz/item/CS_URS_2024_02/916241213" TargetMode="External" /><Relationship Id="rId66" Type="http://schemas.openxmlformats.org/officeDocument/2006/relationships/hyperlink" Target="https://podminky.urs.cz/item/CS_URS_2024_02/966006132" TargetMode="External" /><Relationship Id="rId67" Type="http://schemas.openxmlformats.org/officeDocument/2006/relationships/hyperlink" Target="https://podminky.urs.cz/item/CS_URS_2024_02/966006211" TargetMode="External" /><Relationship Id="rId68" Type="http://schemas.openxmlformats.org/officeDocument/2006/relationships/hyperlink" Target="https://podminky.urs.cz/item/CS_URS_2024_02/997221571" TargetMode="External" /><Relationship Id="rId69" Type="http://schemas.openxmlformats.org/officeDocument/2006/relationships/hyperlink" Target="https://podminky.urs.cz/item/CS_URS_2024_02/997221579" TargetMode="External" /><Relationship Id="rId70" Type="http://schemas.openxmlformats.org/officeDocument/2006/relationships/hyperlink" Target="https://podminky.urs.cz/item/CS_URS_2024_02/998223011" TargetMode="External" /><Relationship Id="rId71" Type="http://schemas.openxmlformats.org/officeDocument/2006/relationships/hyperlink" Target="https://podminky.urs.cz/item/CS_URS_2024_02/998223091" TargetMode="External" /><Relationship Id="rId7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1561111" TargetMode="External" /><Relationship Id="rId2" Type="http://schemas.openxmlformats.org/officeDocument/2006/relationships/hyperlink" Target="https://podminky.urs.cz/item/CS_URS_2024_02/211971121" TargetMode="External" /><Relationship Id="rId3" Type="http://schemas.openxmlformats.org/officeDocument/2006/relationships/hyperlink" Target="https://podminky.urs.cz/item/CS_URS_2024_02/212572111" TargetMode="External" /><Relationship Id="rId4" Type="http://schemas.openxmlformats.org/officeDocument/2006/relationships/hyperlink" Target="https://podminky.urs.cz/item/CS_URS_2024_02/212755214" TargetMode="External" /><Relationship Id="rId5" Type="http://schemas.openxmlformats.org/officeDocument/2006/relationships/hyperlink" Target="https://podminky.urs.cz/item/CS_URS_2024_02/175151101" TargetMode="External" /><Relationship Id="rId6" Type="http://schemas.openxmlformats.org/officeDocument/2006/relationships/hyperlink" Target="https://podminky.urs.cz/item/CS_URS_2024_02/213111121" TargetMode="External" /><Relationship Id="rId7" Type="http://schemas.openxmlformats.org/officeDocument/2006/relationships/hyperlink" Target="https://podminky.urs.cz/item/CS_URS_2024_02/213141112" TargetMode="External" /><Relationship Id="rId8" Type="http://schemas.openxmlformats.org/officeDocument/2006/relationships/hyperlink" Target="https://podminky.urs.cz/item/CS_URS_2024_02/327591111" TargetMode="External" /><Relationship Id="rId9" Type="http://schemas.openxmlformats.org/officeDocument/2006/relationships/hyperlink" Target="https://podminky.urs.cz/item/CS_URS_2024_02/596991115" TargetMode="External" /><Relationship Id="rId10" Type="http://schemas.openxmlformats.org/officeDocument/2006/relationships/hyperlink" Target="https://podminky.urs.cz/item/CS_URS_2024_02/564771111" TargetMode="External" /><Relationship Id="rId11" Type="http://schemas.openxmlformats.org/officeDocument/2006/relationships/hyperlink" Target="https://podminky.urs.cz/item/CS_URS_2024_02/564851111" TargetMode="External" /><Relationship Id="rId12" Type="http://schemas.openxmlformats.org/officeDocument/2006/relationships/hyperlink" Target="https://podminky.urs.cz/item/CS_URS_2024_02/564861111" TargetMode="External" /><Relationship Id="rId13" Type="http://schemas.openxmlformats.org/officeDocument/2006/relationships/hyperlink" Target="https://podminky.urs.cz/item/CS_URS_2024_02/567142111" TargetMode="External" /><Relationship Id="rId14" Type="http://schemas.openxmlformats.org/officeDocument/2006/relationships/hyperlink" Target="https://podminky.urs.cz/item/CS_URS_2024_02/591211111" TargetMode="External" /><Relationship Id="rId15" Type="http://schemas.openxmlformats.org/officeDocument/2006/relationships/hyperlink" Target="https://podminky.urs.cz/item/CS_URS_2024_02/916111122" TargetMode="External" /><Relationship Id="rId16" Type="http://schemas.openxmlformats.org/officeDocument/2006/relationships/hyperlink" Target="https://podminky.urs.cz/item/CS_URS_2024_02/451577877" TargetMode="External" /><Relationship Id="rId17" Type="http://schemas.openxmlformats.org/officeDocument/2006/relationships/hyperlink" Target="https://podminky.urs.cz/item/CS_URS_2024_02/564531111" TargetMode="External" /><Relationship Id="rId18" Type="http://schemas.openxmlformats.org/officeDocument/2006/relationships/hyperlink" Target="https://podminky.urs.cz/item/CS_URS_2024_02/564561111" TargetMode="External" /><Relationship Id="rId19" Type="http://schemas.openxmlformats.org/officeDocument/2006/relationships/hyperlink" Target="https://podminky.urs.cz/item/CS_URS_2024_02/564851111" TargetMode="External" /><Relationship Id="rId20" Type="http://schemas.openxmlformats.org/officeDocument/2006/relationships/hyperlink" Target="https://podminky.urs.cz/item/CS_URS_2024_02/591411111" TargetMode="External" /><Relationship Id="rId21" Type="http://schemas.openxmlformats.org/officeDocument/2006/relationships/hyperlink" Target="https://podminky.urs.cz/item/CS_URS_2024_02/591412111" TargetMode="External" /><Relationship Id="rId22" Type="http://schemas.openxmlformats.org/officeDocument/2006/relationships/hyperlink" Target="https://podminky.urs.cz/item/CS_URS_2024_02/596841220" TargetMode="External" /><Relationship Id="rId23" Type="http://schemas.openxmlformats.org/officeDocument/2006/relationships/hyperlink" Target="https://podminky.urs.cz/item/CS_URS_2024_02/599632111" TargetMode="External" /><Relationship Id="rId24" Type="http://schemas.openxmlformats.org/officeDocument/2006/relationships/hyperlink" Target="https://podminky.urs.cz/item/CS_URS_2024_02/564561111" TargetMode="External" /><Relationship Id="rId25" Type="http://schemas.openxmlformats.org/officeDocument/2006/relationships/hyperlink" Target="https://podminky.urs.cz/item/CS_URS_2024_02/564561112" TargetMode="External" /><Relationship Id="rId26" Type="http://schemas.openxmlformats.org/officeDocument/2006/relationships/hyperlink" Target="https://podminky.urs.cz/item/CS_URS_2024_02/591211111" TargetMode="External" /><Relationship Id="rId27" Type="http://schemas.openxmlformats.org/officeDocument/2006/relationships/hyperlink" Target="https://podminky.urs.cz/item/CS_URS_2024_02/451319777" TargetMode="External" /><Relationship Id="rId28" Type="http://schemas.openxmlformats.org/officeDocument/2006/relationships/hyperlink" Target="https://podminky.urs.cz/item/CS_URS_2024_02/564771101" TargetMode="External" /><Relationship Id="rId29" Type="http://schemas.openxmlformats.org/officeDocument/2006/relationships/hyperlink" Target="https://podminky.urs.cz/item/CS_URS_2024_02/564851011" TargetMode="External" /><Relationship Id="rId30" Type="http://schemas.openxmlformats.org/officeDocument/2006/relationships/hyperlink" Target="https://podminky.urs.cz/item/CS_URS_2024_02/564861011" TargetMode="External" /><Relationship Id="rId31" Type="http://schemas.openxmlformats.org/officeDocument/2006/relationships/hyperlink" Target="https://podminky.urs.cz/item/CS_URS_2024_02/567142111" TargetMode="External" /><Relationship Id="rId32" Type="http://schemas.openxmlformats.org/officeDocument/2006/relationships/hyperlink" Target="https://podminky.urs.cz/item/CS_URS_2024_02/591211111" TargetMode="External" /><Relationship Id="rId33" Type="http://schemas.openxmlformats.org/officeDocument/2006/relationships/hyperlink" Target="https://podminky.urs.cz/item/CS_URS_2024_02/591441111" TargetMode="External" /><Relationship Id="rId34" Type="http://schemas.openxmlformats.org/officeDocument/2006/relationships/hyperlink" Target="https://podminky.urs.cz/item/CS_URS_2024_02/596841220" TargetMode="External" /><Relationship Id="rId35" Type="http://schemas.openxmlformats.org/officeDocument/2006/relationships/hyperlink" Target="https://podminky.urs.cz/item/CS_URS_2024_02/622325109" TargetMode="External" /><Relationship Id="rId36" Type="http://schemas.openxmlformats.org/officeDocument/2006/relationships/hyperlink" Target="https://podminky.urs.cz/item/CS_URS_2024_02/877260310" TargetMode="External" /><Relationship Id="rId37" Type="http://schemas.openxmlformats.org/officeDocument/2006/relationships/hyperlink" Target="https://podminky.urs.cz/item/CS_URS_2024_02/899132212" TargetMode="External" /><Relationship Id="rId38" Type="http://schemas.openxmlformats.org/officeDocument/2006/relationships/hyperlink" Target="https://podminky.urs.cz/item/CS_URS_2024_02/899132121" TargetMode="External" /><Relationship Id="rId39" Type="http://schemas.openxmlformats.org/officeDocument/2006/relationships/hyperlink" Target="https://podminky.urs.cz/item/CS_URS_2024_02/914111111" TargetMode="External" /><Relationship Id="rId40" Type="http://schemas.openxmlformats.org/officeDocument/2006/relationships/hyperlink" Target="https://podminky.urs.cz/item/CS_URS_2024_02/916241213" TargetMode="External" /><Relationship Id="rId41" Type="http://schemas.openxmlformats.org/officeDocument/2006/relationships/hyperlink" Target="https://podminky.urs.cz/item/CS_URS_2024_02/966006132" TargetMode="External" /><Relationship Id="rId42" Type="http://schemas.openxmlformats.org/officeDocument/2006/relationships/hyperlink" Target="https://podminky.urs.cz/item/CS_URS_2024_02/966006211" TargetMode="External" /><Relationship Id="rId43" Type="http://schemas.openxmlformats.org/officeDocument/2006/relationships/hyperlink" Target="https://podminky.urs.cz/item/CS_URS_2024_02/998223011" TargetMode="External" /><Relationship Id="rId44" Type="http://schemas.openxmlformats.org/officeDocument/2006/relationships/hyperlink" Target="https://podminky.urs.cz/item/CS_URS_2024_02/998223091" TargetMode="External" /><Relationship Id="rId4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1561111" TargetMode="External" /><Relationship Id="rId2" Type="http://schemas.openxmlformats.org/officeDocument/2006/relationships/hyperlink" Target="https://podminky.urs.cz/item/CS_URS_2024_02/211971121" TargetMode="External" /><Relationship Id="rId3" Type="http://schemas.openxmlformats.org/officeDocument/2006/relationships/hyperlink" Target="https://podminky.urs.cz/item/CS_URS_2024_02/212572111" TargetMode="External" /><Relationship Id="rId4" Type="http://schemas.openxmlformats.org/officeDocument/2006/relationships/hyperlink" Target="https://podminky.urs.cz/item/CS_URS_2024_02/212755214" TargetMode="External" /><Relationship Id="rId5" Type="http://schemas.openxmlformats.org/officeDocument/2006/relationships/hyperlink" Target="https://podminky.urs.cz/item/CS_URS_2024_02/327591111" TargetMode="External" /><Relationship Id="rId6" Type="http://schemas.openxmlformats.org/officeDocument/2006/relationships/hyperlink" Target="https://podminky.urs.cz/item/CS_URS_2024_02/564851011" TargetMode="External" /><Relationship Id="rId7" Type="http://schemas.openxmlformats.org/officeDocument/2006/relationships/hyperlink" Target="https://podminky.urs.cz/item/CS_URS_2024_02/596211110" TargetMode="External" /><Relationship Id="rId8" Type="http://schemas.openxmlformats.org/officeDocument/2006/relationships/hyperlink" Target="https://podminky.urs.cz/item/CS_URS_2024_02/564531012" TargetMode="External" /><Relationship Id="rId9" Type="http://schemas.openxmlformats.org/officeDocument/2006/relationships/hyperlink" Target="https://podminky.urs.cz/item/CS_URS_2024_02/564561011" TargetMode="External" /><Relationship Id="rId10" Type="http://schemas.openxmlformats.org/officeDocument/2006/relationships/hyperlink" Target="https://podminky.urs.cz/item/CS_URS_2024_02/564851011" TargetMode="External" /><Relationship Id="rId11" Type="http://schemas.openxmlformats.org/officeDocument/2006/relationships/hyperlink" Target="https://podminky.urs.cz/item/CS_URS_2024_02/591241111" TargetMode="External" /><Relationship Id="rId12" Type="http://schemas.openxmlformats.org/officeDocument/2006/relationships/hyperlink" Target="https://podminky.urs.cz/item/CS_URS_2024_02/591412111" TargetMode="External" /><Relationship Id="rId13" Type="http://schemas.openxmlformats.org/officeDocument/2006/relationships/hyperlink" Target="https://podminky.urs.cz/item/CS_URS_2024_02/564861011" TargetMode="External" /><Relationship Id="rId14" Type="http://schemas.openxmlformats.org/officeDocument/2006/relationships/hyperlink" Target="https://podminky.urs.cz/item/CS_URS_2024_02/567142111" TargetMode="External" /><Relationship Id="rId15" Type="http://schemas.openxmlformats.org/officeDocument/2006/relationships/hyperlink" Target="https://podminky.urs.cz/item/CS_URS_2024_02/591111111" TargetMode="External" /><Relationship Id="rId16" Type="http://schemas.openxmlformats.org/officeDocument/2006/relationships/hyperlink" Target="https://podminky.urs.cz/item/CS_URS_2024_02/430321515" TargetMode="External" /><Relationship Id="rId17" Type="http://schemas.openxmlformats.org/officeDocument/2006/relationships/hyperlink" Target="https://podminky.urs.cz/item/CS_URS_2024_02/430362021" TargetMode="External" /><Relationship Id="rId18" Type="http://schemas.openxmlformats.org/officeDocument/2006/relationships/hyperlink" Target="https://podminky.urs.cz/item/CS_URS_2024_02/431351121" TargetMode="External" /><Relationship Id="rId19" Type="http://schemas.openxmlformats.org/officeDocument/2006/relationships/hyperlink" Target="https://podminky.urs.cz/item/CS_URS_2024_02/431351122" TargetMode="External" /><Relationship Id="rId20" Type="http://schemas.openxmlformats.org/officeDocument/2006/relationships/hyperlink" Target="https://podminky.urs.cz/item/CS_URS_2024_02/434191423" TargetMode="External" /><Relationship Id="rId21" Type="http://schemas.openxmlformats.org/officeDocument/2006/relationships/hyperlink" Target="https://podminky.urs.cz/item/CS_URS_2024_02/460791113" TargetMode="External" /><Relationship Id="rId22" Type="http://schemas.openxmlformats.org/officeDocument/2006/relationships/hyperlink" Target="https://podminky.urs.cz/item/CS_URS_2024_02/564831011" TargetMode="External" /><Relationship Id="rId23" Type="http://schemas.openxmlformats.org/officeDocument/2006/relationships/hyperlink" Target="https://podminky.urs.cz/item/CS_URS_2024_02/565211111" TargetMode="External" /><Relationship Id="rId24" Type="http://schemas.openxmlformats.org/officeDocument/2006/relationships/hyperlink" Target="https://podminky.urs.cz/item/CS_URS_2024_02/596991114" TargetMode="External" /><Relationship Id="rId25" Type="http://schemas.openxmlformats.org/officeDocument/2006/relationships/hyperlink" Target="https://podminky.urs.cz/item/CS_URS_2024_02/767223222" TargetMode="External" /><Relationship Id="rId26" Type="http://schemas.openxmlformats.org/officeDocument/2006/relationships/hyperlink" Target="https://podminky.urs.cz/item/CS_URS_2024_02/998767101" TargetMode="External" /><Relationship Id="rId27" Type="http://schemas.openxmlformats.org/officeDocument/2006/relationships/hyperlink" Target="https://podminky.urs.cz/item/CS_URS_2024_02/622325109" TargetMode="External" /><Relationship Id="rId28" Type="http://schemas.openxmlformats.org/officeDocument/2006/relationships/hyperlink" Target="https://podminky.urs.cz/item/CS_URS_2024_02/877260310" TargetMode="External" /><Relationship Id="rId29" Type="http://schemas.openxmlformats.org/officeDocument/2006/relationships/hyperlink" Target="https://podminky.urs.cz/item/CS_URS_2024_02/899132121" TargetMode="External" /><Relationship Id="rId30" Type="http://schemas.openxmlformats.org/officeDocument/2006/relationships/hyperlink" Target="https://podminky.urs.cz/item/CS_URS_2024_02/899132212" TargetMode="External" /><Relationship Id="rId31" Type="http://schemas.openxmlformats.org/officeDocument/2006/relationships/hyperlink" Target="https://podminky.urs.cz/item/CS_URS_2024_02/899133211" TargetMode="External" /><Relationship Id="rId32" Type="http://schemas.openxmlformats.org/officeDocument/2006/relationships/hyperlink" Target="https://podminky.urs.cz/item/CS_URS_2024_02/916241213" TargetMode="External" /><Relationship Id="rId33" Type="http://schemas.openxmlformats.org/officeDocument/2006/relationships/hyperlink" Target="https://podminky.urs.cz/item/CS_URS_2024_02/998223011" TargetMode="External" /><Relationship Id="rId34" Type="http://schemas.openxmlformats.org/officeDocument/2006/relationships/hyperlink" Target="https://podminky.urs.cz/item/CS_URS_2024_02/998223091" TargetMode="External" /><Relationship Id="rId3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1561111" TargetMode="External" /><Relationship Id="rId2" Type="http://schemas.openxmlformats.org/officeDocument/2006/relationships/hyperlink" Target="https://podminky.urs.cz/item/CS_URS_2024_02/211971121" TargetMode="External" /><Relationship Id="rId3" Type="http://schemas.openxmlformats.org/officeDocument/2006/relationships/hyperlink" Target="https://podminky.urs.cz/item/CS_URS_2024_02/212572111" TargetMode="External" /><Relationship Id="rId4" Type="http://schemas.openxmlformats.org/officeDocument/2006/relationships/hyperlink" Target="https://podminky.urs.cz/item/CS_URS_2024_02/212755214" TargetMode="External" /><Relationship Id="rId5" Type="http://schemas.openxmlformats.org/officeDocument/2006/relationships/hyperlink" Target="https://podminky.urs.cz/item/CS_URS_2024_02/175151101" TargetMode="External" /><Relationship Id="rId6" Type="http://schemas.openxmlformats.org/officeDocument/2006/relationships/hyperlink" Target="https://podminky.urs.cz/item/CS_URS_2024_02/213111121" TargetMode="External" /><Relationship Id="rId7" Type="http://schemas.openxmlformats.org/officeDocument/2006/relationships/hyperlink" Target="https://podminky.urs.cz/item/CS_URS_2024_02/213141112" TargetMode="External" /><Relationship Id="rId8" Type="http://schemas.openxmlformats.org/officeDocument/2006/relationships/hyperlink" Target="https://podminky.urs.cz/item/CS_URS_2024_02/327591111" TargetMode="External" /><Relationship Id="rId9" Type="http://schemas.openxmlformats.org/officeDocument/2006/relationships/hyperlink" Target="https://podminky.urs.cz/item/CS_URS_2024_02/564771111" TargetMode="External" /><Relationship Id="rId10" Type="http://schemas.openxmlformats.org/officeDocument/2006/relationships/hyperlink" Target="https://podminky.urs.cz/item/CS_URS_2024_02/564851111" TargetMode="External" /><Relationship Id="rId11" Type="http://schemas.openxmlformats.org/officeDocument/2006/relationships/hyperlink" Target="https://podminky.urs.cz/item/CS_URS_2024_02/564861111" TargetMode="External" /><Relationship Id="rId12" Type="http://schemas.openxmlformats.org/officeDocument/2006/relationships/hyperlink" Target="https://podminky.urs.cz/item/CS_URS_2024_02/567142111" TargetMode="External" /><Relationship Id="rId13" Type="http://schemas.openxmlformats.org/officeDocument/2006/relationships/hyperlink" Target="https://podminky.urs.cz/item/CS_URS_2024_02/591111111" TargetMode="External" /><Relationship Id="rId14" Type="http://schemas.openxmlformats.org/officeDocument/2006/relationships/hyperlink" Target="https://podminky.urs.cz/item/CS_URS_2024_02/591141111" TargetMode="External" /><Relationship Id="rId15" Type="http://schemas.openxmlformats.org/officeDocument/2006/relationships/hyperlink" Target="https://podminky.urs.cz/item/CS_URS_2024_02/451317777" TargetMode="External" /><Relationship Id="rId16" Type="http://schemas.openxmlformats.org/officeDocument/2006/relationships/hyperlink" Target="https://podminky.urs.cz/item/CS_URS_2024_02/451319777" TargetMode="External" /><Relationship Id="rId17" Type="http://schemas.openxmlformats.org/officeDocument/2006/relationships/hyperlink" Target="https://podminky.urs.cz/item/CS_URS_2024_02/564771101" TargetMode="External" /><Relationship Id="rId18" Type="http://schemas.openxmlformats.org/officeDocument/2006/relationships/hyperlink" Target="https://podminky.urs.cz/item/CS_URS_2024_02/564851011" TargetMode="External" /><Relationship Id="rId19" Type="http://schemas.openxmlformats.org/officeDocument/2006/relationships/hyperlink" Target="https://podminky.urs.cz/item/CS_URS_2024_02/564861011" TargetMode="External" /><Relationship Id="rId20" Type="http://schemas.openxmlformats.org/officeDocument/2006/relationships/hyperlink" Target="https://podminky.urs.cz/item/CS_URS_2024_02/567142111" TargetMode="External" /><Relationship Id="rId21" Type="http://schemas.openxmlformats.org/officeDocument/2006/relationships/hyperlink" Target="https://podminky.urs.cz/item/CS_URS_2024_02/591441111" TargetMode="External" /><Relationship Id="rId22" Type="http://schemas.openxmlformats.org/officeDocument/2006/relationships/hyperlink" Target="https://podminky.urs.cz/item/CS_URS_2024_02/596841220" TargetMode="External" /><Relationship Id="rId23" Type="http://schemas.openxmlformats.org/officeDocument/2006/relationships/hyperlink" Target="https://podminky.urs.cz/item/CS_URS_2024_02/622325109" TargetMode="External" /><Relationship Id="rId24" Type="http://schemas.openxmlformats.org/officeDocument/2006/relationships/hyperlink" Target="https://podminky.urs.cz/item/CS_URS_2024_02/877260310" TargetMode="External" /><Relationship Id="rId25" Type="http://schemas.openxmlformats.org/officeDocument/2006/relationships/hyperlink" Target="https://podminky.urs.cz/item/CS_URS_2024_02/899132212" TargetMode="External" /><Relationship Id="rId26" Type="http://schemas.openxmlformats.org/officeDocument/2006/relationships/hyperlink" Target="https://podminky.urs.cz/item/CS_URS_2024_02/899132121" TargetMode="External" /><Relationship Id="rId27" Type="http://schemas.openxmlformats.org/officeDocument/2006/relationships/hyperlink" Target="https://podminky.urs.cz/item/CS_URS_2024_02/916991121" TargetMode="External" /><Relationship Id="rId28" Type="http://schemas.openxmlformats.org/officeDocument/2006/relationships/hyperlink" Target="https://podminky.urs.cz/item/CS_URS_2024_02/998223011" TargetMode="External" /><Relationship Id="rId29" Type="http://schemas.openxmlformats.org/officeDocument/2006/relationships/hyperlink" Target="https://podminky.urs.cz/item/CS_URS_2024_02/998223091" TargetMode="External" /><Relationship Id="rId3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1351103" TargetMode="External" /><Relationship Id="rId2" Type="http://schemas.openxmlformats.org/officeDocument/2006/relationships/hyperlink" Target="https://podminky.urs.cz/item/CS_URS_2024_02/181411131" TargetMode="External" /><Relationship Id="rId3" Type="http://schemas.openxmlformats.org/officeDocument/2006/relationships/hyperlink" Target="https://podminky.urs.cz/item/CS_URS_2024_02/181911101" TargetMode="External" /><Relationship Id="rId4" Type="http://schemas.openxmlformats.org/officeDocument/2006/relationships/hyperlink" Target="https://podminky.urs.cz/item/CS_URS_2024_02/185803111" TargetMode="External" /><Relationship Id="rId5" Type="http://schemas.openxmlformats.org/officeDocument/2006/relationships/hyperlink" Target="https://podminky.urs.cz/item/CS_URS_2024_02/185804312" TargetMode="External" /><Relationship Id="rId6" Type="http://schemas.openxmlformats.org/officeDocument/2006/relationships/hyperlink" Target="https://podminky.urs.cz/item/CS_URS_2024_02/211561111" TargetMode="External" /><Relationship Id="rId7" Type="http://schemas.openxmlformats.org/officeDocument/2006/relationships/hyperlink" Target="https://podminky.urs.cz/item/CS_URS_2024_02/211971121" TargetMode="External" /><Relationship Id="rId8" Type="http://schemas.openxmlformats.org/officeDocument/2006/relationships/hyperlink" Target="https://podminky.urs.cz/item/CS_URS_2024_02/212572111" TargetMode="External" /><Relationship Id="rId9" Type="http://schemas.openxmlformats.org/officeDocument/2006/relationships/hyperlink" Target="https://podminky.urs.cz/item/CS_URS_2024_02/212755214" TargetMode="External" /><Relationship Id="rId10" Type="http://schemas.openxmlformats.org/officeDocument/2006/relationships/hyperlink" Target="https://podminky.urs.cz/item/CS_URS_2024_02/175151101" TargetMode="External" /><Relationship Id="rId11" Type="http://schemas.openxmlformats.org/officeDocument/2006/relationships/hyperlink" Target="https://podminky.urs.cz/item/CS_URS_2024_02/213111121" TargetMode="External" /><Relationship Id="rId12" Type="http://schemas.openxmlformats.org/officeDocument/2006/relationships/hyperlink" Target="https://podminky.urs.cz/item/CS_URS_2024_02/213141112" TargetMode="External" /><Relationship Id="rId13" Type="http://schemas.openxmlformats.org/officeDocument/2006/relationships/hyperlink" Target="https://podminky.urs.cz/item/CS_URS_2024_02/327591111" TargetMode="External" /><Relationship Id="rId14" Type="http://schemas.openxmlformats.org/officeDocument/2006/relationships/hyperlink" Target="https://podminky.urs.cz/item/CS_URS_2024_02/596991115" TargetMode="External" /><Relationship Id="rId15" Type="http://schemas.openxmlformats.org/officeDocument/2006/relationships/hyperlink" Target="https://podminky.urs.cz/item/CS_URS_2024_02/451577877" TargetMode="External" /><Relationship Id="rId16" Type="http://schemas.openxmlformats.org/officeDocument/2006/relationships/hyperlink" Target="https://podminky.urs.cz/item/CS_URS_2024_02/596811220" TargetMode="External" /><Relationship Id="rId17" Type="http://schemas.openxmlformats.org/officeDocument/2006/relationships/hyperlink" Target="https://podminky.urs.cz/item/CS_URS_2024_02/564561011" TargetMode="External" /><Relationship Id="rId18" Type="http://schemas.openxmlformats.org/officeDocument/2006/relationships/hyperlink" Target="https://podminky.urs.cz/item/CS_URS_2024_02/564561012" TargetMode="External" /><Relationship Id="rId19" Type="http://schemas.openxmlformats.org/officeDocument/2006/relationships/hyperlink" Target="https://podminky.urs.cz/item/CS_URS_2024_02/591111111" TargetMode="External" /><Relationship Id="rId20" Type="http://schemas.openxmlformats.org/officeDocument/2006/relationships/hyperlink" Target="https://podminky.urs.cz/item/CS_URS_2024_02/564771111" TargetMode="External" /><Relationship Id="rId21" Type="http://schemas.openxmlformats.org/officeDocument/2006/relationships/hyperlink" Target="https://podminky.urs.cz/item/CS_URS_2024_02/564851111" TargetMode="External" /><Relationship Id="rId22" Type="http://schemas.openxmlformats.org/officeDocument/2006/relationships/hyperlink" Target="https://podminky.urs.cz/item/CS_URS_2024_02/564861111" TargetMode="External" /><Relationship Id="rId23" Type="http://schemas.openxmlformats.org/officeDocument/2006/relationships/hyperlink" Target="https://podminky.urs.cz/item/CS_URS_2024_02/567142111" TargetMode="External" /><Relationship Id="rId24" Type="http://schemas.openxmlformats.org/officeDocument/2006/relationships/hyperlink" Target="https://podminky.urs.cz/item/CS_URS_2024_02/591111111" TargetMode="External" /><Relationship Id="rId25" Type="http://schemas.openxmlformats.org/officeDocument/2006/relationships/hyperlink" Target="https://podminky.urs.cz/item/CS_URS_2024_02/591141111" TargetMode="External" /><Relationship Id="rId26" Type="http://schemas.openxmlformats.org/officeDocument/2006/relationships/hyperlink" Target="https://podminky.urs.cz/item/CS_URS_2024_02/916991121" TargetMode="External" /><Relationship Id="rId27" Type="http://schemas.openxmlformats.org/officeDocument/2006/relationships/hyperlink" Target="https://podminky.urs.cz/item/CS_URS_2024_02/564771111" TargetMode="External" /><Relationship Id="rId28" Type="http://schemas.openxmlformats.org/officeDocument/2006/relationships/hyperlink" Target="https://podminky.urs.cz/item/CS_URS_2024_02/564851111" TargetMode="External" /><Relationship Id="rId29" Type="http://schemas.openxmlformats.org/officeDocument/2006/relationships/hyperlink" Target="https://podminky.urs.cz/item/CS_URS_2024_02/564861111" TargetMode="External" /><Relationship Id="rId30" Type="http://schemas.openxmlformats.org/officeDocument/2006/relationships/hyperlink" Target="https://podminky.urs.cz/item/CS_URS_2024_02/567142111" TargetMode="External" /><Relationship Id="rId31" Type="http://schemas.openxmlformats.org/officeDocument/2006/relationships/hyperlink" Target="https://podminky.urs.cz/item/CS_URS_2024_02/591111111" TargetMode="External" /><Relationship Id="rId32" Type="http://schemas.openxmlformats.org/officeDocument/2006/relationships/hyperlink" Target="https://podminky.urs.cz/item/CS_URS_2024_02/451577877" TargetMode="External" /><Relationship Id="rId33" Type="http://schemas.openxmlformats.org/officeDocument/2006/relationships/hyperlink" Target="https://podminky.urs.cz/item/CS_URS_2024_02/564531111" TargetMode="External" /><Relationship Id="rId34" Type="http://schemas.openxmlformats.org/officeDocument/2006/relationships/hyperlink" Target="https://podminky.urs.cz/item/CS_URS_2024_02/564561111" TargetMode="External" /><Relationship Id="rId35" Type="http://schemas.openxmlformats.org/officeDocument/2006/relationships/hyperlink" Target="https://podminky.urs.cz/item/CS_URS_2024_02/564851111" TargetMode="External" /><Relationship Id="rId36" Type="http://schemas.openxmlformats.org/officeDocument/2006/relationships/hyperlink" Target="https://podminky.urs.cz/item/CS_URS_2024_02/591412111" TargetMode="External" /><Relationship Id="rId37" Type="http://schemas.openxmlformats.org/officeDocument/2006/relationships/hyperlink" Target="https://podminky.urs.cz/item/CS_URS_2024_02/591411111" TargetMode="External" /><Relationship Id="rId38" Type="http://schemas.openxmlformats.org/officeDocument/2006/relationships/hyperlink" Target="https://podminky.urs.cz/item/CS_URS_2024_02/596841220" TargetMode="External" /><Relationship Id="rId39" Type="http://schemas.openxmlformats.org/officeDocument/2006/relationships/hyperlink" Target="https://podminky.urs.cz/item/CS_URS_2024_02/599632111" TargetMode="External" /><Relationship Id="rId40" Type="http://schemas.openxmlformats.org/officeDocument/2006/relationships/hyperlink" Target="https://podminky.urs.cz/item/CS_URS_2024_02/564551011" TargetMode="External" /><Relationship Id="rId41" Type="http://schemas.openxmlformats.org/officeDocument/2006/relationships/hyperlink" Target="https://podminky.urs.cz/item/CS_URS_2024_02/596211110" TargetMode="External" /><Relationship Id="rId42" Type="http://schemas.openxmlformats.org/officeDocument/2006/relationships/hyperlink" Target="https://podminky.urs.cz/item/CS_URS_2024_02/564761101" TargetMode="External" /><Relationship Id="rId43" Type="http://schemas.openxmlformats.org/officeDocument/2006/relationships/hyperlink" Target="https://podminky.urs.cz/item/CS_URS_2024_02/564831011" TargetMode="External" /><Relationship Id="rId44" Type="http://schemas.openxmlformats.org/officeDocument/2006/relationships/hyperlink" Target="https://podminky.urs.cz/item/CS_URS_2024_02/564861011" TargetMode="External" /><Relationship Id="rId45" Type="http://schemas.openxmlformats.org/officeDocument/2006/relationships/hyperlink" Target="https://podminky.urs.cz/item/CS_URS_2024_02/567142111" TargetMode="External" /><Relationship Id="rId46" Type="http://schemas.openxmlformats.org/officeDocument/2006/relationships/hyperlink" Target="https://podminky.urs.cz/item/CS_URS_2024_02/591211111" TargetMode="External" /><Relationship Id="rId47" Type="http://schemas.openxmlformats.org/officeDocument/2006/relationships/hyperlink" Target="https://podminky.urs.cz/item/CS_URS_2024_02/451319777" TargetMode="External" /><Relationship Id="rId48" Type="http://schemas.openxmlformats.org/officeDocument/2006/relationships/hyperlink" Target="https://podminky.urs.cz/item/CS_URS_2024_02/564761101" TargetMode="External" /><Relationship Id="rId49" Type="http://schemas.openxmlformats.org/officeDocument/2006/relationships/hyperlink" Target="https://podminky.urs.cz/item/CS_URS_2024_02/564831011" TargetMode="External" /><Relationship Id="rId50" Type="http://schemas.openxmlformats.org/officeDocument/2006/relationships/hyperlink" Target="https://podminky.urs.cz/item/CS_URS_2024_02/564861011" TargetMode="External" /><Relationship Id="rId51" Type="http://schemas.openxmlformats.org/officeDocument/2006/relationships/hyperlink" Target="https://podminky.urs.cz/item/CS_URS_2024_02/567142111" TargetMode="External" /><Relationship Id="rId52" Type="http://schemas.openxmlformats.org/officeDocument/2006/relationships/hyperlink" Target="https://podminky.urs.cz/item/CS_URS_2024_02/591441111" TargetMode="External" /><Relationship Id="rId53" Type="http://schemas.openxmlformats.org/officeDocument/2006/relationships/hyperlink" Target="https://podminky.urs.cz/item/CS_URS_2024_02/596841220" TargetMode="External" /><Relationship Id="rId54" Type="http://schemas.openxmlformats.org/officeDocument/2006/relationships/hyperlink" Target="https://podminky.urs.cz/item/CS_URS_2024_02/564771101" TargetMode="External" /><Relationship Id="rId55" Type="http://schemas.openxmlformats.org/officeDocument/2006/relationships/hyperlink" Target="https://podminky.urs.cz/item/CS_URS_2024_02/564851011" TargetMode="External" /><Relationship Id="rId56" Type="http://schemas.openxmlformats.org/officeDocument/2006/relationships/hyperlink" Target="https://podminky.urs.cz/item/CS_URS_2024_02/564861011" TargetMode="External" /><Relationship Id="rId57" Type="http://schemas.openxmlformats.org/officeDocument/2006/relationships/hyperlink" Target="https://podminky.urs.cz/item/CS_URS_2024_02/565155111" TargetMode="External" /><Relationship Id="rId58" Type="http://schemas.openxmlformats.org/officeDocument/2006/relationships/hyperlink" Target="https://podminky.urs.cz/item/CS_URS_2024_02/567122112" TargetMode="External" /><Relationship Id="rId59" Type="http://schemas.openxmlformats.org/officeDocument/2006/relationships/hyperlink" Target="https://podminky.urs.cz/item/CS_URS_2024_02/573111113" TargetMode="External" /><Relationship Id="rId60" Type="http://schemas.openxmlformats.org/officeDocument/2006/relationships/hyperlink" Target="https://podminky.urs.cz/item/CS_URS_2024_02/573211108" TargetMode="External" /><Relationship Id="rId61" Type="http://schemas.openxmlformats.org/officeDocument/2006/relationships/hyperlink" Target="https://podminky.urs.cz/item/CS_URS_2024_02/577134131" TargetMode="External" /><Relationship Id="rId62" Type="http://schemas.openxmlformats.org/officeDocument/2006/relationships/hyperlink" Target="https://podminky.urs.cz/item/CS_URS_2024_02/564771101" TargetMode="External" /><Relationship Id="rId63" Type="http://schemas.openxmlformats.org/officeDocument/2006/relationships/hyperlink" Target="https://podminky.urs.cz/item/CS_URS_2024_02/564851011" TargetMode="External" /><Relationship Id="rId64" Type="http://schemas.openxmlformats.org/officeDocument/2006/relationships/hyperlink" Target="https://podminky.urs.cz/item/CS_URS_2024_02/565135111" TargetMode="External" /><Relationship Id="rId65" Type="http://schemas.openxmlformats.org/officeDocument/2006/relationships/hyperlink" Target="https://podminky.urs.cz/item/CS_URS_2024_02/573111113" TargetMode="External" /><Relationship Id="rId66" Type="http://schemas.openxmlformats.org/officeDocument/2006/relationships/hyperlink" Target="https://podminky.urs.cz/item/CS_URS_2024_02/573211108" TargetMode="External" /><Relationship Id="rId67" Type="http://schemas.openxmlformats.org/officeDocument/2006/relationships/hyperlink" Target="https://podminky.urs.cz/item/CS_URS_2024_02/577134131" TargetMode="External" /><Relationship Id="rId68" Type="http://schemas.openxmlformats.org/officeDocument/2006/relationships/hyperlink" Target="https://podminky.urs.cz/item/CS_URS_2024_02/564851011" TargetMode="External" /><Relationship Id="rId69" Type="http://schemas.openxmlformats.org/officeDocument/2006/relationships/hyperlink" Target="https://podminky.urs.cz/item/CS_URS_2024_02/564910411" TargetMode="External" /><Relationship Id="rId70" Type="http://schemas.openxmlformats.org/officeDocument/2006/relationships/hyperlink" Target="https://podminky.urs.cz/item/CS_URS_2024_02/573211108" TargetMode="External" /><Relationship Id="rId71" Type="http://schemas.openxmlformats.org/officeDocument/2006/relationships/hyperlink" Target="https://podminky.urs.cz/item/CS_URS_2024_02/577133111" TargetMode="External" /><Relationship Id="rId72" Type="http://schemas.openxmlformats.org/officeDocument/2006/relationships/hyperlink" Target="https://podminky.urs.cz/item/CS_URS_2024_02/564811011" TargetMode="External" /><Relationship Id="rId73" Type="http://schemas.openxmlformats.org/officeDocument/2006/relationships/hyperlink" Target="https://podminky.urs.cz/item/CS_URS_2024_02/564851011" TargetMode="External" /><Relationship Id="rId74" Type="http://schemas.openxmlformats.org/officeDocument/2006/relationships/hyperlink" Target="https://podminky.urs.cz/item/CS_URS_2024_02/564931111" TargetMode="External" /><Relationship Id="rId75" Type="http://schemas.openxmlformats.org/officeDocument/2006/relationships/hyperlink" Target="https://podminky.urs.cz/item/CS_URS_2024_02/564551011" TargetMode="External" /><Relationship Id="rId76" Type="http://schemas.openxmlformats.org/officeDocument/2006/relationships/hyperlink" Target="https://podminky.urs.cz/item/CS_URS_2024_02/622325109" TargetMode="External" /><Relationship Id="rId77" Type="http://schemas.openxmlformats.org/officeDocument/2006/relationships/hyperlink" Target="https://podminky.urs.cz/item/CS_URS_2024_02/877260310" TargetMode="External" /><Relationship Id="rId78" Type="http://schemas.openxmlformats.org/officeDocument/2006/relationships/hyperlink" Target="https://podminky.urs.cz/item/CS_URS_2024_02/899132212" TargetMode="External" /><Relationship Id="rId79" Type="http://schemas.openxmlformats.org/officeDocument/2006/relationships/hyperlink" Target="https://podminky.urs.cz/item/CS_URS_2024_02/899132121" TargetMode="External" /><Relationship Id="rId80" Type="http://schemas.openxmlformats.org/officeDocument/2006/relationships/hyperlink" Target="https://podminky.urs.cz/item/CS_URS_2024_02/914111111" TargetMode="External" /><Relationship Id="rId81" Type="http://schemas.openxmlformats.org/officeDocument/2006/relationships/hyperlink" Target="https://podminky.urs.cz/item/CS_URS_2024_02/914511113" TargetMode="External" /><Relationship Id="rId82" Type="http://schemas.openxmlformats.org/officeDocument/2006/relationships/hyperlink" Target="https://podminky.urs.cz/item/CS_URS_2024_02/916241213" TargetMode="External" /><Relationship Id="rId83" Type="http://schemas.openxmlformats.org/officeDocument/2006/relationships/hyperlink" Target="https://podminky.urs.cz/item/CS_URS_2024_02/174211101" TargetMode="External" /><Relationship Id="rId84" Type="http://schemas.openxmlformats.org/officeDocument/2006/relationships/hyperlink" Target="https://podminky.urs.cz/item/CS_URS_2024_02/936124112" TargetMode="External" /><Relationship Id="rId85" Type="http://schemas.openxmlformats.org/officeDocument/2006/relationships/hyperlink" Target="https://podminky.urs.cz/item/CS_URS_2024_02/966006132" TargetMode="External" /><Relationship Id="rId86" Type="http://schemas.openxmlformats.org/officeDocument/2006/relationships/hyperlink" Target="https://podminky.urs.cz/item/CS_URS_2024_02/966006211" TargetMode="External" /><Relationship Id="rId87" Type="http://schemas.openxmlformats.org/officeDocument/2006/relationships/hyperlink" Target="https://podminky.urs.cz/item/CS_URS_2024_02/997221571" TargetMode="External" /><Relationship Id="rId88" Type="http://schemas.openxmlformats.org/officeDocument/2006/relationships/hyperlink" Target="https://podminky.urs.cz/item/CS_URS_2024_02/997221579" TargetMode="External" /><Relationship Id="rId89" Type="http://schemas.openxmlformats.org/officeDocument/2006/relationships/hyperlink" Target="https://podminky.urs.cz/item/CS_URS_2024_02/998223011" TargetMode="External" /><Relationship Id="rId90" Type="http://schemas.openxmlformats.org/officeDocument/2006/relationships/hyperlink" Target="https://podminky.urs.cz/item/CS_URS_2024_02/998223091" TargetMode="External" /><Relationship Id="rId91" Type="http://schemas.openxmlformats.org/officeDocument/2006/relationships/hyperlink" Target="https://podminky.urs.cz/item/CS_URS_2024_02/998225111" TargetMode="External" /><Relationship Id="rId92" Type="http://schemas.openxmlformats.org/officeDocument/2006/relationships/hyperlink" Target="https://podminky.urs.cz/item/CS_URS_2024_02/998225191" TargetMode="External" /><Relationship Id="rId9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1951114" TargetMode="External" /><Relationship Id="rId2" Type="http://schemas.openxmlformats.org/officeDocument/2006/relationships/hyperlink" Target="https://podminky.urs.cz/item/CS_URS_2021_01/892362121" TargetMode="External" /><Relationship Id="rId3" Type="http://schemas.openxmlformats.org/officeDocument/2006/relationships/hyperlink" Target="https://podminky.urs.cz/item/CS_URS_2024_02/892351111" TargetMode="External" /><Relationship Id="rId4" Type="http://schemas.openxmlformats.org/officeDocument/2006/relationships/hyperlink" Target="https://podminky.urs.cz/item/CS_URS_2021_01/892372111" TargetMode="External" /><Relationship Id="rId5" Type="http://schemas.openxmlformats.org/officeDocument/2006/relationships/hyperlink" Target="https://podminky.urs.cz/item/CS_URS_2024_02/892421111" TargetMode="External" /><Relationship Id="rId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1951114" TargetMode="External" /><Relationship Id="rId2" Type="http://schemas.openxmlformats.org/officeDocument/2006/relationships/hyperlink" Target="https://podminky.urs.cz/item/CS_URS_2024_02/935933111" TargetMode="External" /><Relationship Id="rId3" Type="http://schemas.openxmlformats.org/officeDocument/2006/relationships/hyperlink" Target="https://podminky.urs.cz/item/CS_URS_2021_01/892362121" TargetMode="External" /><Relationship Id="rId4" Type="http://schemas.openxmlformats.org/officeDocument/2006/relationships/hyperlink" Target="https://podminky.urs.cz/item/CS_URS_2021_01/892372111" TargetMode="External" /><Relationship Id="rId5" Type="http://schemas.openxmlformats.org/officeDocument/2006/relationships/hyperlink" Target="https://podminky.urs.cz/item/CS_URS_2021_01/892381111" TargetMode="External" /><Relationship Id="rId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1951114" TargetMode="External" /><Relationship Id="rId2" Type="http://schemas.openxmlformats.org/officeDocument/2006/relationships/hyperlink" Target="https://podminky.urs.cz/item/CS_URS_2021_01/892362121" TargetMode="External" /><Relationship Id="rId3" Type="http://schemas.openxmlformats.org/officeDocument/2006/relationships/hyperlink" Target="https://podminky.urs.cz/item/CS_URS_2021_01/892372111" TargetMode="External" /><Relationship Id="rId4" Type="http://schemas.openxmlformats.org/officeDocument/2006/relationships/hyperlink" Target="https://podminky.urs.cz/item/CS_URS_2021_01/892381111" TargetMode="External" /><Relationship Id="rId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1951114" TargetMode="External" /><Relationship Id="rId2" Type="http://schemas.openxmlformats.org/officeDocument/2006/relationships/hyperlink" Target="https://podminky.urs.cz/item/CS_URS_2024_02/894411121" TargetMode="External" /><Relationship Id="rId3" Type="http://schemas.openxmlformats.org/officeDocument/2006/relationships/hyperlink" Target="https://podminky.urs.cz/item/CS_URS_2021_01/892362121" TargetMode="External" /><Relationship Id="rId4" Type="http://schemas.openxmlformats.org/officeDocument/2006/relationships/hyperlink" Target="https://podminky.urs.cz/item/CS_URS_2021_01/892372111" TargetMode="External" /><Relationship Id="rId5" Type="http://schemas.openxmlformats.org/officeDocument/2006/relationships/hyperlink" Target="https://podminky.urs.cz/item/CS_URS_2021_01/892381111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1951114" TargetMode="External" /><Relationship Id="rId2" Type="http://schemas.openxmlformats.org/officeDocument/2006/relationships/hyperlink" Target="https://podminky.urs.cz/item/CS_URS_2021_01/892362121" TargetMode="External" /><Relationship Id="rId3" Type="http://schemas.openxmlformats.org/officeDocument/2006/relationships/hyperlink" Target="https://podminky.urs.cz/item/CS_URS_2021_01/892372111" TargetMode="External" /><Relationship Id="rId4" Type="http://schemas.openxmlformats.org/officeDocument/2006/relationships/hyperlink" Target="https://podminky.urs.cz/item/CS_URS_2021_01/892381111" TargetMode="External" /><Relationship Id="rId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1201231" TargetMode="External" /><Relationship Id="rId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.1" TargetMode="External" /><Relationship Id="rId2" Type="http://schemas.openxmlformats.org/officeDocument/2006/relationships/hyperlink" Target="https://podminky.urs.cz/item/CS_URS_2024_02/011514000" TargetMode="External" /><Relationship Id="rId3" Type="http://schemas.openxmlformats.org/officeDocument/2006/relationships/hyperlink" Target="https://podminky.urs.cz/item/CS_URS_2024_02/012103000" TargetMode="External" /><Relationship Id="rId4" Type="http://schemas.openxmlformats.org/officeDocument/2006/relationships/hyperlink" Target="https://podminky.urs.cz/item/CS_URS_2024_02/012203000" TargetMode="External" /><Relationship Id="rId5" Type="http://schemas.openxmlformats.org/officeDocument/2006/relationships/hyperlink" Target="https://podminky.urs.cz/item/CS_URS_2024_02/012303000" TargetMode="External" /><Relationship Id="rId6" Type="http://schemas.openxmlformats.org/officeDocument/2006/relationships/hyperlink" Target="https://podminky.urs.cz/item/CS_URS_2024_02/012403000" TargetMode="External" /><Relationship Id="rId7" Type="http://schemas.openxmlformats.org/officeDocument/2006/relationships/hyperlink" Target="https://podminky.urs.cz/item/CS_URS_2024_02/013244000.1" TargetMode="External" /><Relationship Id="rId8" Type="http://schemas.openxmlformats.org/officeDocument/2006/relationships/hyperlink" Target="https://podminky.urs.cz/item/CS_URS_2024_02/013254000.1" TargetMode="External" /><Relationship Id="rId9" Type="http://schemas.openxmlformats.org/officeDocument/2006/relationships/hyperlink" Target="https://podminky.urs.cz/item/CS_URS_2024_02/013294000" TargetMode="External" /><Relationship Id="rId10" Type="http://schemas.openxmlformats.org/officeDocument/2006/relationships/hyperlink" Target="https://podminky.urs.cz/item/CS_URS_2024_02/032002000.1" TargetMode="External" /><Relationship Id="rId11" Type="http://schemas.openxmlformats.org/officeDocument/2006/relationships/hyperlink" Target="https://podminky.urs.cz/item/CS_URS_2024_02/034303000.1" TargetMode="External" /><Relationship Id="rId12" Type="http://schemas.openxmlformats.org/officeDocument/2006/relationships/hyperlink" Target="https://podminky.urs.cz/item/CS_URS_2024_02/034303000-1" TargetMode="External" /><Relationship Id="rId13" Type="http://schemas.openxmlformats.org/officeDocument/2006/relationships/hyperlink" Target="https://podminky.urs.cz/item/CS_URS_2024_02/034503000.1" TargetMode="External" /><Relationship Id="rId14" Type="http://schemas.openxmlformats.org/officeDocument/2006/relationships/hyperlink" Target="https://podminky.urs.cz/item/CS_URS_2024_02/039002000.1" TargetMode="External" /><Relationship Id="rId15" Type="http://schemas.openxmlformats.org/officeDocument/2006/relationships/hyperlink" Target="https://podminky.urs.cz/item/CS_URS_2024_02/043103000" TargetMode="External" /><Relationship Id="rId16" Type="http://schemas.openxmlformats.org/officeDocument/2006/relationships/hyperlink" Target="https://podminky.urs.cz/item/CS_URS_2024_02/043154000.1" TargetMode="External" /><Relationship Id="rId17" Type="http://schemas.openxmlformats.org/officeDocument/2006/relationships/hyperlink" Target="https://podminky.urs.cz/item/CS_URS_2024_02/045303000.1" TargetMode="External" /><Relationship Id="rId18" Type="http://schemas.openxmlformats.org/officeDocument/2006/relationships/hyperlink" Target="https://podminky.urs.cz/item/CS_URS_2024_02/060001000.1" TargetMode="External" /><Relationship Id="rId19" Type="http://schemas.openxmlformats.org/officeDocument/2006/relationships/hyperlink" Target="https://podminky.urs.cz/item/CS_URS_2024_02/072103011" TargetMode="External" /><Relationship Id="rId20" Type="http://schemas.openxmlformats.org/officeDocument/2006/relationships/hyperlink" Target="https://podminky.urs.cz/item/CS_URS_2024_02/075002000" TargetMode="External" /><Relationship Id="rId21" Type="http://schemas.openxmlformats.org/officeDocument/2006/relationships/hyperlink" Target="https://podminky.urs.cz/item/CS_URS_2024_01/050001000" TargetMode="External" /><Relationship Id="rId22" Type="http://schemas.openxmlformats.org/officeDocument/2006/relationships/hyperlink" Target="https://podminky.urs.cz/item/CS_URS_2024_02/091403000" TargetMode="External" /><Relationship Id="rId23" Type="http://schemas.openxmlformats.org/officeDocument/2006/relationships/hyperlink" Target="https://podminky.urs.cz/item/CS_URS_2024_02/091704000" TargetMode="External" /><Relationship Id="rId24" Type="http://schemas.openxmlformats.org/officeDocument/2006/relationships/hyperlink" Target="https://podminky.urs.cz/item/CS_URS_2024_02/093002000" TargetMode="External" /><Relationship Id="rId25" Type="http://schemas.openxmlformats.org/officeDocument/2006/relationships/hyperlink" Target="https://podminky.urs.cz/item/CS_URS_2024_02/094002000" TargetMode="External" /><Relationship Id="rId26" Type="http://schemas.openxmlformats.org/officeDocument/2006/relationships/hyperlink" Target="https://podminky.urs.cz/item/CS_URS_2024_02/094002000.1" TargetMode="External" /><Relationship Id="rId27" Type="http://schemas.openxmlformats.org/officeDocument/2006/relationships/hyperlink" Target="https://podminky.urs.cz/item/CS_URS_2024_02/063002000" TargetMode="External" /><Relationship Id="rId28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21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22</v>
      </c>
      <c r="E8" s="26"/>
      <c r="F8" s="26"/>
      <c r="G8" s="26"/>
      <c r="H8" s="26"/>
      <c r="I8" s="26"/>
      <c r="J8" s="26"/>
      <c r="K8" s="31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24</v>
      </c>
      <c r="AL8" s="26"/>
      <c r="AM8" s="26"/>
      <c r="AN8" s="37" t="s">
        <v>25</v>
      </c>
      <c r="AO8" s="26"/>
      <c r="AP8" s="26"/>
      <c r="AQ8" s="26"/>
      <c r="AR8" s="24"/>
      <c r="BE8" s="35"/>
      <c r="BS8" s="21" t="s">
        <v>6</v>
      </c>
    </row>
    <row r="9" s="1" customFormat="1" ht="29.28" customHeight="1">
      <c r="B9" s="25"/>
      <c r="C9" s="26"/>
      <c r="D9" s="30" t="s">
        <v>26</v>
      </c>
      <c r="E9" s="26"/>
      <c r="F9" s="26"/>
      <c r="G9" s="26"/>
      <c r="H9" s="26"/>
      <c r="I9" s="26"/>
      <c r="J9" s="26"/>
      <c r="K9" s="38" t="s">
        <v>27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0" t="s">
        <v>28</v>
      </c>
      <c r="AL9" s="26"/>
      <c r="AM9" s="26"/>
      <c r="AN9" s="38" t="s">
        <v>29</v>
      </c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30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31</v>
      </c>
      <c r="AL10" s="26"/>
      <c r="AM10" s="26"/>
      <c r="AN10" s="31" t="s">
        <v>32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34</v>
      </c>
      <c r="AL11" s="26"/>
      <c r="AM11" s="26"/>
      <c r="AN11" s="31" t="s">
        <v>35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31</v>
      </c>
      <c r="AL13" s="26"/>
      <c r="AM13" s="26"/>
      <c r="AN13" s="39" t="s">
        <v>37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9" t="s">
        <v>37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6" t="s">
        <v>34</v>
      </c>
      <c r="AL14" s="26"/>
      <c r="AM14" s="26"/>
      <c r="AN14" s="39" t="s">
        <v>37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31</v>
      </c>
      <c r="AL16" s="26"/>
      <c r="AM16" s="26"/>
      <c r="AN16" s="31" t="s">
        <v>39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40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34</v>
      </c>
      <c r="AL17" s="26"/>
      <c r="AM17" s="26"/>
      <c r="AN17" s="31" t="s">
        <v>41</v>
      </c>
      <c r="AO17" s="26"/>
      <c r="AP17" s="26"/>
      <c r="AQ17" s="26"/>
      <c r="AR17" s="24"/>
      <c r="BE17" s="35"/>
      <c r="BS17" s="21" t="s">
        <v>42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43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31</v>
      </c>
      <c r="AL19" s="26"/>
      <c r="AM19" s="26"/>
      <c r="AN19" s="31" t="s">
        <v>44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45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34</v>
      </c>
      <c r="AL20" s="26"/>
      <c r="AM20" s="26"/>
      <c r="AN20" s="31" t="s">
        <v>35</v>
      </c>
      <c r="AO20" s="26"/>
      <c r="AP20" s="26"/>
      <c r="AQ20" s="26"/>
      <c r="AR20" s="24"/>
      <c r="BE20" s="35"/>
      <c r="BS20" s="21" t="s">
        <v>42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46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1" t="s">
        <v>47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26"/>
      <c r="AQ25" s="26"/>
      <c r="AR25" s="24"/>
      <c r="BE25" s="35"/>
    </row>
    <row r="26" s="2" customFormat="1" ht="25.92" customHeight="1">
      <c r="A26" s="43"/>
      <c r="B26" s="44"/>
      <c r="C26" s="45"/>
      <c r="D26" s="46" t="s">
        <v>48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>
        <f>ROUND(AG54,2)</f>
        <v>0</v>
      </c>
      <c r="AL26" s="47"/>
      <c r="AM26" s="47"/>
      <c r="AN26" s="47"/>
      <c r="AO26" s="47"/>
      <c r="AP26" s="45"/>
      <c r="AQ26" s="45"/>
      <c r="AR26" s="49"/>
      <c r="BE26" s="35"/>
    </row>
    <row r="27" s="2" customFormat="1" ht="6.96" customHeight="1">
      <c r="A27" s="43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9"/>
      <c r="BE27" s="35"/>
    </row>
    <row r="28" s="2" customFormat="1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50" t="s">
        <v>49</v>
      </c>
      <c r="M28" s="50"/>
      <c r="N28" s="50"/>
      <c r="O28" s="50"/>
      <c r="P28" s="50"/>
      <c r="Q28" s="45"/>
      <c r="R28" s="45"/>
      <c r="S28" s="45"/>
      <c r="T28" s="45"/>
      <c r="U28" s="45"/>
      <c r="V28" s="45"/>
      <c r="W28" s="50" t="s">
        <v>50</v>
      </c>
      <c r="X28" s="50"/>
      <c r="Y28" s="50"/>
      <c r="Z28" s="50"/>
      <c r="AA28" s="50"/>
      <c r="AB28" s="50"/>
      <c r="AC28" s="50"/>
      <c r="AD28" s="50"/>
      <c r="AE28" s="50"/>
      <c r="AF28" s="45"/>
      <c r="AG28" s="45"/>
      <c r="AH28" s="45"/>
      <c r="AI28" s="45"/>
      <c r="AJ28" s="45"/>
      <c r="AK28" s="50" t="s">
        <v>51</v>
      </c>
      <c r="AL28" s="50"/>
      <c r="AM28" s="50"/>
      <c r="AN28" s="50"/>
      <c r="AO28" s="50"/>
      <c r="AP28" s="45"/>
      <c r="AQ28" s="45"/>
      <c r="AR28" s="49"/>
      <c r="BE28" s="35"/>
    </row>
    <row r="29" s="3" customFormat="1" ht="14.4" customHeight="1">
      <c r="A29" s="3"/>
      <c r="B29" s="51"/>
      <c r="C29" s="52"/>
      <c r="D29" s="36" t="s">
        <v>52</v>
      </c>
      <c r="E29" s="52"/>
      <c r="F29" s="36" t="s">
        <v>53</v>
      </c>
      <c r="G29" s="52"/>
      <c r="H29" s="52"/>
      <c r="I29" s="52"/>
      <c r="J29" s="52"/>
      <c r="K29" s="52"/>
      <c r="L29" s="53">
        <v>0.20999999999999999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4">
        <f>ROUND(AZ54, 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4">
        <f>ROUND(AV54, 2)</f>
        <v>0</v>
      </c>
      <c r="AL29" s="52"/>
      <c r="AM29" s="52"/>
      <c r="AN29" s="52"/>
      <c r="AO29" s="52"/>
      <c r="AP29" s="52"/>
      <c r="AQ29" s="52"/>
      <c r="AR29" s="55"/>
      <c r="BE29" s="56"/>
    </row>
    <row r="30" s="3" customFormat="1" ht="14.4" customHeight="1">
      <c r="A30" s="3"/>
      <c r="B30" s="51"/>
      <c r="C30" s="52"/>
      <c r="D30" s="52"/>
      <c r="E30" s="52"/>
      <c r="F30" s="36" t="s">
        <v>54</v>
      </c>
      <c r="G30" s="52"/>
      <c r="H30" s="52"/>
      <c r="I30" s="52"/>
      <c r="J30" s="52"/>
      <c r="K30" s="52"/>
      <c r="L30" s="53">
        <v>0.12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4">
        <f>ROUND(BA54, 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4">
        <f>ROUND(AW54, 2)</f>
        <v>0</v>
      </c>
      <c r="AL30" s="52"/>
      <c r="AM30" s="52"/>
      <c r="AN30" s="52"/>
      <c r="AO30" s="52"/>
      <c r="AP30" s="52"/>
      <c r="AQ30" s="52"/>
      <c r="AR30" s="55"/>
      <c r="BE30" s="56"/>
    </row>
    <row r="31" hidden="1" s="3" customFormat="1" ht="14.4" customHeight="1">
      <c r="A31" s="3"/>
      <c r="B31" s="51"/>
      <c r="C31" s="52"/>
      <c r="D31" s="52"/>
      <c r="E31" s="52"/>
      <c r="F31" s="36" t="s">
        <v>55</v>
      </c>
      <c r="G31" s="52"/>
      <c r="H31" s="52"/>
      <c r="I31" s="52"/>
      <c r="J31" s="52"/>
      <c r="K31" s="52"/>
      <c r="L31" s="53">
        <v>0.20999999999999999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4">
        <f>ROUND(BB54, 2)</f>
        <v>0</v>
      </c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4">
        <v>0</v>
      </c>
      <c r="AL31" s="52"/>
      <c r="AM31" s="52"/>
      <c r="AN31" s="52"/>
      <c r="AO31" s="52"/>
      <c r="AP31" s="52"/>
      <c r="AQ31" s="52"/>
      <c r="AR31" s="55"/>
      <c r="BE31" s="56"/>
    </row>
    <row r="32" hidden="1" s="3" customFormat="1" ht="14.4" customHeight="1">
      <c r="A32" s="3"/>
      <c r="B32" s="51"/>
      <c r="C32" s="52"/>
      <c r="D32" s="52"/>
      <c r="E32" s="52"/>
      <c r="F32" s="36" t="s">
        <v>56</v>
      </c>
      <c r="G32" s="52"/>
      <c r="H32" s="52"/>
      <c r="I32" s="52"/>
      <c r="J32" s="52"/>
      <c r="K32" s="52"/>
      <c r="L32" s="53">
        <v>0.12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4">
        <f>ROUND(BC54, 2)</f>
        <v>0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4">
        <v>0</v>
      </c>
      <c r="AL32" s="52"/>
      <c r="AM32" s="52"/>
      <c r="AN32" s="52"/>
      <c r="AO32" s="52"/>
      <c r="AP32" s="52"/>
      <c r="AQ32" s="52"/>
      <c r="AR32" s="55"/>
      <c r="BE32" s="56"/>
    </row>
    <row r="33" hidden="1" s="3" customFormat="1" ht="14.4" customHeight="1">
      <c r="A33" s="3"/>
      <c r="B33" s="51"/>
      <c r="C33" s="52"/>
      <c r="D33" s="52"/>
      <c r="E33" s="52"/>
      <c r="F33" s="36" t="s">
        <v>57</v>
      </c>
      <c r="G33" s="52"/>
      <c r="H33" s="52"/>
      <c r="I33" s="52"/>
      <c r="J33" s="52"/>
      <c r="K33" s="52"/>
      <c r="L33" s="53">
        <v>0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4">
        <f>ROUND(BD54, 2)</f>
        <v>0</v>
      </c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4">
        <v>0</v>
      </c>
      <c r="AL33" s="52"/>
      <c r="AM33" s="52"/>
      <c r="AN33" s="52"/>
      <c r="AO33" s="52"/>
      <c r="AP33" s="52"/>
      <c r="AQ33" s="52"/>
      <c r="AR33" s="55"/>
      <c r="BE33" s="3"/>
    </row>
    <row r="34" s="2" customFormat="1" ht="6.96" customHeight="1">
      <c r="A34" s="43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9"/>
      <c r="BE34" s="43"/>
    </row>
    <row r="35" s="2" customFormat="1" ht="25.92" customHeight="1">
      <c r="A35" s="43"/>
      <c r="B35" s="44"/>
      <c r="C35" s="57"/>
      <c r="D35" s="58" t="s">
        <v>58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 t="s">
        <v>59</v>
      </c>
      <c r="U35" s="59"/>
      <c r="V35" s="59"/>
      <c r="W35" s="59"/>
      <c r="X35" s="61" t="s">
        <v>60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2">
        <f>SUM(AK26:AK33)</f>
        <v>0</v>
      </c>
      <c r="AL35" s="59"/>
      <c r="AM35" s="59"/>
      <c r="AN35" s="59"/>
      <c r="AO35" s="63"/>
      <c r="AP35" s="57"/>
      <c r="AQ35" s="57"/>
      <c r="AR35" s="49"/>
      <c r="BE35" s="43"/>
    </row>
    <row r="36" s="2" customFormat="1" ht="6.96" customHeight="1">
      <c r="A36" s="43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9"/>
      <c r="BE36" s="43"/>
    </row>
    <row r="37" s="2" customFormat="1" ht="6.96" customHeight="1">
      <c r="A37" s="43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49"/>
      <c r="BE37" s="43"/>
    </row>
    <row r="41" s="2" customFormat="1" ht="6.96" customHeight="1">
      <c r="A41" s="43"/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49"/>
      <c r="BE41" s="43"/>
    </row>
    <row r="42" s="2" customFormat="1" ht="24.96" customHeight="1">
      <c r="A42" s="43"/>
      <c r="B42" s="44"/>
      <c r="C42" s="27" t="s">
        <v>61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9"/>
      <c r="BE42" s="43"/>
    </row>
    <row r="43" s="2" customFormat="1" ht="6.96" customHeight="1">
      <c r="A43" s="43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9"/>
      <c r="BE43" s="43"/>
    </row>
    <row r="44" s="4" customFormat="1" ht="12" customHeight="1">
      <c r="A44" s="4"/>
      <c r="B44" s="68"/>
      <c r="C44" s="36" t="s">
        <v>13</v>
      </c>
      <c r="D44" s="69"/>
      <c r="E44" s="69"/>
      <c r="F44" s="69"/>
      <c r="G44" s="69"/>
      <c r="H44" s="69"/>
      <c r="I44" s="69"/>
      <c r="J44" s="69"/>
      <c r="K44" s="69"/>
      <c r="L44" s="69" t="str">
        <f>K5</f>
        <v>832018SP</v>
      </c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70"/>
      <c r="BE44" s="4"/>
    </row>
    <row r="45" s="5" customFormat="1" ht="36.96" customHeight="1">
      <c r="A45" s="5"/>
      <c r="B45" s="71"/>
      <c r="C45" s="72" t="s">
        <v>16</v>
      </c>
      <c r="D45" s="73"/>
      <c r="E45" s="73"/>
      <c r="F45" s="73"/>
      <c r="G45" s="73"/>
      <c r="H45" s="73"/>
      <c r="I45" s="73"/>
      <c r="J45" s="73"/>
      <c r="K45" s="73"/>
      <c r="L45" s="74" t="str">
        <f>K6</f>
        <v>Cheb, rekonstrukce ulice Kamenná</v>
      </c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5"/>
      <c r="BE45" s="5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9"/>
      <c r="BE46" s="43"/>
    </row>
    <row r="47" s="2" customFormat="1" ht="12" customHeight="1">
      <c r="A47" s="43"/>
      <c r="B47" s="44"/>
      <c r="C47" s="36" t="s">
        <v>22</v>
      </c>
      <c r="D47" s="45"/>
      <c r="E47" s="45"/>
      <c r="F47" s="45"/>
      <c r="G47" s="45"/>
      <c r="H47" s="45"/>
      <c r="I47" s="45"/>
      <c r="J47" s="45"/>
      <c r="K47" s="45"/>
      <c r="L47" s="76" t="str">
        <f>IF(K8="","",K8)</f>
        <v>Cheb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36" t="s">
        <v>24</v>
      </c>
      <c r="AJ47" s="45"/>
      <c r="AK47" s="45"/>
      <c r="AL47" s="45"/>
      <c r="AM47" s="77" t="str">
        <f>IF(AN8= "","",AN8)</f>
        <v>21. 10. 2024</v>
      </c>
      <c r="AN47" s="77"/>
      <c r="AO47" s="45"/>
      <c r="AP47" s="45"/>
      <c r="AQ47" s="45"/>
      <c r="AR47" s="49"/>
      <c r="B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9"/>
      <c r="BE48" s="43"/>
    </row>
    <row r="49" s="2" customFormat="1" ht="25.65" customHeight="1">
      <c r="A49" s="43"/>
      <c r="B49" s="44"/>
      <c r="C49" s="36" t="s">
        <v>30</v>
      </c>
      <c r="D49" s="45"/>
      <c r="E49" s="45"/>
      <c r="F49" s="45"/>
      <c r="G49" s="45"/>
      <c r="H49" s="45"/>
      <c r="I49" s="45"/>
      <c r="J49" s="45"/>
      <c r="K49" s="45"/>
      <c r="L49" s="69" t="str">
        <f>IF(E11= "","",E11)</f>
        <v>Město Cheb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36" t="s">
        <v>38</v>
      </c>
      <c r="AJ49" s="45"/>
      <c r="AK49" s="45"/>
      <c r="AL49" s="45"/>
      <c r="AM49" s="78" t="str">
        <f>IF(E17="","",E17)</f>
        <v>Dopravní stavby a venkovní architektura s.r.o.</v>
      </c>
      <c r="AN49" s="69"/>
      <c r="AO49" s="69"/>
      <c r="AP49" s="69"/>
      <c r="AQ49" s="45"/>
      <c r="AR49" s="49"/>
      <c r="AS49" s="79" t="s">
        <v>62</v>
      </c>
      <c r="AT49" s="80"/>
      <c r="AU49" s="81"/>
      <c r="AV49" s="81"/>
      <c r="AW49" s="81"/>
      <c r="AX49" s="81"/>
      <c r="AY49" s="81"/>
      <c r="AZ49" s="81"/>
      <c r="BA49" s="81"/>
      <c r="BB49" s="81"/>
      <c r="BC49" s="81"/>
      <c r="BD49" s="82"/>
      <c r="BE49" s="43"/>
    </row>
    <row r="50" s="2" customFormat="1" ht="25.65" customHeight="1">
      <c r="A50" s="43"/>
      <c r="B50" s="44"/>
      <c r="C50" s="36" t="s">
        <v>36</v>
      </c>
      <c r="D50" s="45"/>
      <c r="E50" s="45"/>
      <c r="F50" s="45"/>
      <c r="G50" s="45"/>
      <c r="H50" s="45"/>
      <c r="I50" s="45"/>
      <c r="J50" s="45"/>
      <c r="K50" s="45"/>
      <c r="L50" s="69" t="str">
        <f>IF(E14= "Vyplň údaj","",E14)</f>
        <v/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36" t="s">
        <v>43</v>
      </c>
      <c r="AJ50" s="45"/>
      <c r="AK50" s="45"/>
      <c r="AL50" s="45"/>
      <c r="AM50" s="78" t="str">
        <f>IF(E20="","",E20)</f>
        <v>DSVA - Ing. J. Ševčík, J. Turza, J. Heřmanová</v>
      </c>
      <c r="AN50" s="69"/>
      <c r="AO50" s="69"/>
      <c r="AP50" s="69"/>
      <c r="AQ50" s="45"/>
      <c r="AR50" s="49"/>
      <c r="AS50" s="83"/>
      <c r="AT50" s="84"/>
      <c r="AU50" s="85"/>
      <c r="AV50" s="85"/>
      <c r="AW50" s="85"/>
      <c r="AX50" s="85"/>
      <c r="AY50" s="85"/>
      <c r="AZ50" s="85"/>
      <c r="BA50" s="85"/>
      <c r="BB50" s="85"/>
      <c r="BC50" s="85"/>
      <c r="BD50" s="86"/>
      <c r="BE50" s="43"/>
    </row>
    <row r="51" s="2" customFormat="1" ht="10.8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9"/>
      <c r="AS51" s="87"/>
      <c r="AT51" s="88"/>
      <c r="AU51" s="89"/>
      <c r="AV51" s="89"/>
      <c r="AW51" s="89"/>
      <c r="AX51" s="89"/>
      <c r="AY51" s="89"/>
      <c r="AZ51" s="89"/>
      <c r="BA51" s="89"/>
      <c r="BB51" s="89"/>
      <c r="BC51" s="89"/>
      <c r="BD51" s="90"/>
      <c r="BE51" s="43"/>
    </row>
    <row r="52" s="2" customFormat="1" ht="29.28" customHeight="1">
      <c r="A52" s="43"/>
      <c r="B52" s="44"/>
      <c r="C52" s="91" t="s">
        <v>63</v>
      </c>
      <c r="D52" s="92"/>
      <c r="E52" s="92"/>
      <c r="F52" s="92"/>
      <c r="G52" s="92"/>
      <c r="H52" s="93"/>
      <c r="I52" s="94" t="s">
        <v>64</v>
      </c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5" t="s">
        <v>65</v>
      </c>
      <c r="AH52" s="92"/>
      <c r="AI52" s="92"/>
      <c r="AJ52" s="92"/>
      <c r="AK52" s="92"/>
      <c r="AL52" s="92"/>
      <c r="AM52" s="92"/>
      <c r="AN52" s="94" t="s">
        <v>66</v>
      </c>
      <c r="AO52" s="92"/>
      <c r="AP52" s="92"/>
      <c r="AQ52" s="96" t="s">
        <v>67</v>
      </c>
      <c r="AR52" s="49"/>
      <c r="AS52" s="97" t="s">
        <v>68</v>
      </c>
      <c r="AT52" s="98" t="s">
        <v>69</v>
      </c>
      <c r="AU52" s="98" t="s">
        <v>70</v>
      </c>
      <c r="AV52" s="98" t="s">
        <v>71</v>
      </c>
      <c r="AW52" s="98" t="s">
        <v>72</v>
      </c>
      <c r="AX52" s="98" t="s">
        <v>73</v>
      </c>
      <c r="AY52" s="98" t="s">
        <v>74</v>
      </c>
      <c r="AZ52" s="98" t="s">
        <v>75</v>
      </c>
      <c r="BA52" s="98" t="s">
        <v>76</v>
      </c>
      <c r="BB52" s="98" t="s">
        <v>77</v>
      </c>
      <c r="BC52" s="98" t="s">
        <v>78</v>
      </c>
      <c r="BD52" s="99" t="s">
        <v>79</v>
      </c>
      <c r="BE52" s="43"/>
    </row>
    <row r="53" s="2" customFormat="1" ht="10.8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9"/>
      <c r="AS53" s="100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2"/>
      <c r="BE53" s="43"/>
    </row>
    <row r="54" s="6" customFormat="1" ht="32.4" customHeight="1">
      <c r="A54" s="6"/>
      <c r="B54" s="103"/>
      <c r="C54" s="104" t="s">
        <v>80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6">
        <f>ROUND(SUM(AG55:AG69),2)</f>
        <v>0</v>
      </c>
      <c r="AH54" s="106"/>
      <c r="AI54" s="106"/>
      <c r="AJ54" s="106"/>
      <c r="AK54" s="106"/>
      <c r="AL54" s="106"/>
      <c r="AM54" s="106"/>
      <c r="AN54" s="107">
        <f>SUM(AG54,AT54)</f>
        <v>0</v>
      </c>
      <c r="AO54" s="107"/>
      <c r="AP54" s="107"/>
      <c r="AQ54" s="108" t="s">
        <v>35</v>
      </c>
      <c r="AR54" s="109"/>
      <c r="AS54" s="110">
        <f>ROUND(SUM(AS55:AS69),2)</f>
        <v>0</v>
      </c>
      <c r="AT54" s="111">
        <f>ROUND(SUM(AV54:AW54),2)</f>
        <v>0</v>
      </c>
      <c r="AU54" s="112">
        <f>ROUND(SUM(AU55:AU69),5)</f>
        <v>0</v>
      </c>
      <c r="AV54" s="111">
        <f>ROUND(AZ54*L29,2)</f>
        <v>0</v>
      </c>
      <c r="AW54" s="111">
        <f>ROUND(BA54*L30,2)</f>
        <v>0</v>
      </c>
      <c r="AX54" s="111">
        <f>ROUND(BB54*L29,2)</f>
        <v>0</v>
      </c>
      <c r="AY54" s="111">
        <f>ROUND(BC54*L30,2)</f>
        <v>0</v>
      </c>
      <c r="AZ54" s="111">
        <f>ROUND(SUM(AZ55:AZ69),2)</f>
        <v>0</v>
      </c>
      <c r="BA54" s="111">
        <f>ROUND(SUM(BA55:BA69),2)</f>
        <v>0</v>
      </c>
      <c r="BB54" s="111">
        <f>ROUND(SUM(BB55:BB69),2)</f>
        <v>0</v>
      </c>
      <c r="BC54" s="111">
        <f>ROUND(SUM(BC55:BC69),2)</f>
        <v>0</v>
      </c>
      <c r="BD54" s="113">
        <f>ROUND(SUM(BD55:BD69),2)</f>
        <v>0</v>
      </c>
      <c r="BE54" s="6"/>
      <c r="BS54" s="114" t="s">
        <v>81</v>
      </c>
      <c r="BT54" s="114" t="s">
        <v>82</v>
      </c>
      <c r="BU54" s="115" t="s">
        <v>83</v>
      </c>
      <c r="BV54" s="114" t="s">
        <v>84</v>
      </c>
      <c r="BW54" s="114" t="s">
        <v>5</v>
      </c>
      <c r="BX54" s="114" t="s">
        <v>85</v>
      </c>
      <c r="CL54" s="114" t="s">
        <v>19</v>
      </c>
    </row>
    <row r="55" s="7" customFormat="1" ht="16.5" customHeight="1">
      <c r="A55" s="116" t="s">
        <v>86</v>
      </c>
      <c r="B55" s="117"/>
      <c r="C55" s="118"/>
      <c r="D55" s="119" t="s">
        <v>87</v>
      </c>
      <c r="E55" s="119"/>
      <c r="F55" s="119"/>
      <c r="G55" s="119"/>
      <c r="H55" s="119"/>
      <c r="I55" s="120"/>
      <c r="J55" s="119" t="s">
        <v>88</v>
      </c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21">
        <f>'SO 001 - Přípravné a bour...'!J30</f>
        <v>0</v>
      </c>
      <c r="AH55" s="120"/>
      <c r="AI55" s="120"/>
      <c r="AJ55" s="120"/>
      <c r="AK55" s="120"/>
      <c r="AL55" s="120"/>
      <c r="AM55" s="120"/>
      <c r="AN55" s="121">
        <f>SUM(AG55,AT55)</f>
        <v>0</v>
      </c>
      <c r="AO55" s="120"/>
      <c r="AP55" s="120"/>
      <c r="AQ55" s="122" t="s">
        <v>89</v>
      </c>
      <c r="AR55" s="123"/>
      <c r="AS55" s="124">
        <v>0</v>
      </c>
      <c r="AT55" s="125">
        <f>ROUND(SUM(AV55:AW55),2)</f>
        <v>0</v>
      </c>
      <c r="AU55" s="126">
        <f>'SO 001 - Přípravné a bour...'!P111</f>
        <v>0</v>
      </c>
      <c r="AV55" s="125">
        <f>'SO 001 - Přípravné a bour...'!J33</f>
        <v>0</v>
      </c>
      <c r="AW55" s="125">
        <f>'SO 001 - Přípravné a bour...'!J34</f>
        <v>0</v>
      </c>
      <c r="AX55" s="125">
        <f>'SO 001 - Přípravné a bour...'!J35</f>
        <v>0</v>
      </c>
      <c r="AY55" s="125">
        <f>'SO 001 - Přípravné a bour...'!J36</f>
        <v>0</v>
      </c>
      <c r="AZ55" s="125">
        <f>'SO 001 - Přípravné a bour...'!F33</f>
        <v>0</v>
      </c>
      <c r="BA55" s="125">
        <f>'SO 001 - Přípravné a bour...'!F34</f>
        <v>0</v>
      </c>
      <c r="BB55" s="125">
        <f>'SO 001 - Přípravné a bour...'!F35</f>
        <v>0</v>
      </c>
      <c r="BC55" s="125">
        <f>'SO 001 - Přípravné a bour...'!F36</f>
        <v>0</v>
      </c>
      <c r="BD55" s="127">
        <f>'SO 001 - Přípravné a bour...'!F37</f>
        <v>0</v>
      </c>
      <c r="BE55" s="7"/>
      <c r="BT55" s="128" t="s">
        <v>90</v>
      </c>
      <c r="BV55" s="128" t="s">
        <v>84</v>
      </c>
      <c r="BW55" s="128" t="s">
        <v>91</v>
      </c>
      <c r="BX55" s="128" t="s">
        <v>5</v>
      </c>
      <c r="CL55" s="128" t="s">
        <v>19</v>
      </c>
      <c r="CM55" s="128" t="s">
        <v>92</v>
      </c>
    </row>
    <row r="56" s="7" customFormat="1" ht="16.5" customHeight="1">
      <c r="A56" s="116" t="s">
        <v>86</v>
      </c>
      <c r="B56" s="117"/>
      <c r="C56" s="118"/>
      <c r="D56" s="119" t="s">
        <v>93</v>
      </c>
      <c r="E56" s="119"/>
      <c r="F56" s="119"/>
      <c r="G56" s="119"/>
      <c r="H56" s="119"/>
      <c r="I56" s="120"/>
      <c r="J56" s="119" t="s">
        <v>94</v>
      </c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21">
        <f>'SO 101 - Stavební úprava ...'!J30</f>
        <v>0</v>
      </c>
      <c r="AH56" s="120"/>
      <c r="AI56" s="120"/>
      <c r="AJ56" s="120"/>
      <c r="AK56" s="120"/>
      <c r="AL56" s="120"/>
      <c r="AM56" s="120"/>
      <c r="AN56" s="121">
        <f>SUM(AG56,AT56)</f>
        <v>0</v>
      </c>
      <c r="AO56" s="120"/>
      <c r="AP56" s="120"/>
      <c r="AQ56" s="122" t="s">
        <v>89</v>
      </c>
      <c r="AR56" s="123"/>
      <c r="AS56" s="124">
        <v>0</v>
      </c>
      <c r="AT56" s="125">
        <f>ROUND(SUM(AV56:AW56),2)</f>
        <v>0</v>
      </c>
      <c r="AU56" s="126">
        <f>'SO 101 - Stavební úprava ...'!P98</f>
        <v>0</v>
      </c>
      <c r="AV56" s="125">
        <f>'SO 101 - Stavební úprava ...'!J33</f>
        <v>0</v>
      </c>
      <c r="AW56" s="125">
        <f>'SO 101 - Stavební úprava ...'!J34</f>
        <v>0</v>
      </c>
      <c r="AX56" s="125">
        <f>'SO 101 - Stavební úprava ...'!J35</f>
        <v>0</v>
      </c>
      <c r="AY56" s="125">
        <f>'SO 101 - Stavební úprava ...'!J36</f>
        <v>0</v>
      </c>
      <c r="AZ56" s="125">
        <f>'SO 101 - Stavební úprava ...'!F33</f>
        <v>0</v>
      </c>
      <c r="BA56" s="125">
        <f>'SO 101 - Stavební úprava ...'!F34</f>
        <v>0</v>
      </c>
      <c r="BB56" s="125">
        <f>'SO 101 - Stavební úprava ...'!F35</f>
        <v>0</v>
      </c>
      <c r="BC56" s="125">
        <f>'SO 101 - Stavební úprava ...'!F36</f>
        <v>0</v>
      </c>
      <c r="BD56" s="127">
        <f>'SO 101 - Stavební úprava ...'!F37</f>
        <v>0</v>
      </c>
      <c r="BE56" s="7"/>
      <c r="BT56" s="128" t="s">
        <v>90</v>
      </c>
      <c r="BV56" s="128" t="s">
        <v>84</v>
      </c>
      <c r="BW56" s="128" t="s">
        <v>95</v>
      </c>
      <c r="BX56" s="128" t="s">
        <v>5</v>
      </c>
      <c r="CL56" s="128" t="s">
        <v>96</v>
      </c>
      <c r="CM56" s="128" t="s">
        <v>92</v>
      </c>
    </row>
    <row r="57" s="7" customFormat="1" ht="24.75" customHeight="1">
      <c r="A57" s="116" t="s">
        <v>86</v>
      </c>
      <c r="B57" s="117"/>
      <c r="C57" s="118"/>
      <c r="D57" s="119" t="s">
        <v>97</v>
      </c>
      <c r="E57" s="119"/>
      <c r="F57" s="119"/>
      <c r="G57" s="119"/>
      <c r="H57" s="119"/>
      <c r="I57" s="120"/>
      <c r="J57" s="119" t="s">
        <v>98</v>
      </c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21">
        <f>'SO 102 - Stavební úprava ...'!J30</f>
        <v>0</v>
      </c>
      <c r="AH57" s="120"/>
      <c r="AI57" s="120"/>
      <c r="AJ57" s="120"/>
      <c r="AK57" s="120"/>
      <c r="AL57" s="120"/>
      <c r="AM57" s="120"/>
      <c r="AN57" s="121">
        <f>SUM(AG57,AT57)</f>
        <v>0</v>
      </c>
      <c r="AO57" s="120"/>
      <c r="AP57" s="120"/>
      <c r="AQ57" s="122" t="s">
        <v>89</v>
      </c>
      <c r="AR57" s="123"/>
      <c r="AS57" s="124">
        <v>0</v>
      </c>
      <c r="AT57" s="125">
        <f>ROUND(SUM(AV57:AW57),2)</f>
        <v>0</v>
      </c>
      <c r="AU57" s="126">
        <f>'SO 102 - Stavební úprava ...'!P92</f>
        <v>0</v>
      </c>
      <c r="AV57" s="125">
        <f>'SO 102 - Stavební úprava ...'!J33</f>
        <v>0</v>
      </c>
      <c r="AW57" s="125">
        <f>'SO 102 - Stavební úprava ...'!J34</f>
        <v>0</v>
      </c>
      <c r="AX57" s="125">
        <f>'SO 102 - Stavební úprava ...'!J35</f>
        <v>0</v>
      </c>
      <c r="AY57" s="125">
        <f>'SO 102 - Stavební úprava ...'!J36</f>
        <v>0</v>
      </c>
      <c r="AZ57" s="125">
        <f>'SO 102 - Stavební úprava ...'!F33</f>
        <v>0</v>
      </c>
      <c r="BA57" s="125">
        <f>'SO 102 - Stavební úprava ...'!F34</f>
        <v>0</v>
      </c>
      <c r="BB57" s="125">
        <f>'SO 102 - Stavební úprava ...'!F35</f>
        <v>0</v>
      </c>
      <c r="BC57" s="125">
        <f>'SO 102 - Stavební úprava ...'!F36</f>
        <v>0</v>
      </c>
      <c r="BD57" s="127">
        <f>'SO 102 - Stavební úprava ...'!F37</f>
        <v>0</v>
      </c>
      <c r="BE57" s="7"/>
      <c r="BT57" s="128" t="s">
        <v>90</v>
      </c>
      <c r="BV57" s="128" t="s">
        <v>84</v>
      </c>
      <c r="BW57" s="128" t="s">
        <v>99</v>
      </c>
      <c r="BX57" s="128" t="s">
        <v>5</v>
      </c>
      <c r="CL57" s="128" t="s">
        <v>96</v>
      </c>
      <c r="CM57" s="128" t="s">
        <v>92</v>
      </c>
    </row>
    <row r="58" s="7" customFormat="1" ht="16.5" customHeight="1">
      <c r="A58" s="116" t="s">
        <v>86</v>
      </c>
      <c r="B58" s="117"/>
      <c r="C58" s="118"/>
      <c r="D58" s="119" t="s">
        <v>100</v>
      </c>
      <c r="E58" s="119"/>
      <c r="F58" s="119"/>
      <c r="G58" s="119"/>
      <c r="H58" s="119"/>
      <c r="I58" s="120"/>
      <c r="J58" s="119" t="s">
        <v>101</v>
      </c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21">
        <f>'SO 103 - Rekonstrukce sch...'!J30</f>
        <v>0</v>
      </c>
      <c r="AH58" s="120"/>
      <c r="AI58" s="120"/>
      <c r="AJ58" s="120"/>
      <c r="AK58" s="120"/>
      <c r="AL58" s="120"/>
      <c r="AM58" s="120"/>
      <c r="AN58" s="121">
        <f>SUM(AG58,AT58)</f>
        <v>0</v>
      </c>
      <c r="AO58" s="120"/>
      <c r="AP58" s="120"/>
      <c r="AQ58" s="122" t="s">
        <v>89</v>
      </c>
      <c r="AR58" s="123"/>
      <c r="AS58" s="124">
        <v>0</v>
      </c>
      <c r="AT58" s="125">
        <f>ROUND(SUM(AV58:AW58),2)</f>
        <v>0</v>
      </c>
      <c r="AU58" s="126">
        <f>'SO 103 - Rekonstrukce sch...'!P90</f>
        <v>0</v>
      </c>
      <c r="AV58" s="125">
        <f>'SO 103 - Rekonstrukce sch...'!J33</f>
        <v>0</v>
      </c>
      <c r="AW58" s="125">
        <f>'SO 103 - Rekonstrukce sch...'!J34</f>
        <v>0</v>
      </c>
      <c r="AX58" s="125">
        <f>'SO 103 - Rekonstrukce sch...'!J35</f>
        <v>0</v>
      </c>
      <c r="AY58" s="125">
        <f>'SO 103 - Rekonstrukce sch...'!J36</f>
        <v>0</v>
      </c>
      <c r="AZ58" s="125">
        <f>'SO 103 - Rekonstrukce sch...'!F33</f>
        <v>0</v>
      </c>
      <c r="BA58" s="125">
        <f>'SO 103 - Rekonstrukce sch...'!F34</f>
        <v>0</v>
      </c>
      <c r="BB58" s="125">
        <f>'SO 103 - Rekonstrukce sch...'!F35</f>
        <v>0</v>
      </c>
      <c r="BC58" s="125">
        <f>'SO 103 - Rekonstrukce sch...'!F36</f>
        <v>0</v>
      </c>
      <c r="BD58" s="127">
        <f>'SO 103 - Rekonstrukce sch...'!F37</f>
        <v>0</v>
      </c>
      <c r="BE58" s="7"/>
      <c r="BT58" s="128" t="s">
        <v>90</v>
      </c>
      <c r="BV58" s="128" t="s">
        <v>84</v>
      </c>
      <c r="BW58" s="128" t="s">
        <v>102</v>
      </c>
      <c r="BX58" s="128" t="s">
        <v>5</v>
      </c>
      <c r="CL58" s="128" t="s">
        <v>96</v>
      </c>
      <c r="CM58" s="128" t="s">
        <v>92</v>
      </c>
    </row>
    <row r="59" s="7" customFormat="1" ht="16.5" customHeight="1">
      <c r="A59" s="116" t="s">
        <v>86</v>
      </c>
      <c r="B59" s="117"/>
      <c r="C59" s="118"/>
      <c r="D59" s="119" t="s">
        <v>103</v>
      </c>
      <c r="E59" s="119"/>
      <c r="F59" s="119"/>
      <c r="G59" s="119"/>
      <c r="H59" s="119"/>
      <c r="I59" s="120"/>
      <c r="J59" s="119" t="s">
        <v>104</v>
      </c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21">
        <f>'SO 104 - Stavební úprava ...'!J30</f>
        <v>0</v>
      </c>
      <c r="AH59" s="120"/>
      <c r="AI59" s="120"/>
      <c r="AJ59" s="120"/>
      <c r="AK59" s="120"/>
      <c r="AL59" s="120"/>
      <c r="AM59" s="120"/>
      <c r="AN59" s="121">
        <f>SUM(AG59,AT59)</f>
        <v>0</v>
      </c>
      <c r="AO59" s="120"/>
      <c r="AP59" s="120"/>
      <c r="AQ59" s="122" t="s">
        <v>89</v>
      </c>
      <c r="AR59" s="123"/>
      <c r="AS59" s="124">
        <v>0</v>
      </c>
      <c r="AT59" s="125">
        <f>ROUND(SUM(AV59:AW59),2)</f>
        <v>0</v>
      </c>
      <c r="AU59" s="126">
        <f>'SO 104 - Stavební úprava ...'!P89</f>
        <v>0</v>
      </c>
      <c r="AV59" s="125">
        <f>'SO 104 - Stavební úprava ...'!J33</f>
        <v>0</v>
      </c>
      <c r="AW59" s="125">
        <f>'SO 104 - Stavební úprava ...'!J34</f>
        <v>0</v>
      </c>
      <c r="AX59" s="125">
        <f>'SO 104 - Stavební úprava ...'!J35</f>
        <v>0</v>
      </c>
      <c r="AY59" s="125">
        <f>'SO 104 - Stavební úprava ...'!J36</f>
        <v>0</v>
      </c>
      <c r="AZ59" s="125">
        <f>'SO 104 - Stavební úprava ...'!F33</f>
        <v>0</v>
      </c>
      <c r="BA59" s="125">
        <f>'SO 104 - Stavební úprava ...'!F34</f>
        <v>0</v>
      </c>
      <c r="BB59" s="125">
        <f>'SO 104 - Stavební úprava ...'!F35</f>
        <v>0</v>
      </c>
      <c r="BC59" s="125">
        <f>'SO 104 - Stavební úprava ...'!F36</f>
        <v>0</v>
      </c>
      <c r="BD59" s="127">
        <f>'SO 104 - Stavební úprava ...'!F37</f>
        <v>0</v>
      </c>
      <c r="BE59" s="7"/>
      <c r="BT59" s="128" t="s">
        <v>90</v>
      </c>
      <c r="BV59" s="128" t="s">
        <v>84</v>
      </c>
      <c r="BW59" s="128" t="s">
        <v>105</v>
      </c>
      <c r="BX59" s="128" t="s">
        <v>5</v>
      </c>
      <c r="CL59" s="128" t="s">
        <v>96</v>
      </c>
      <c r="CM59" s="128" t="s">
        <v>92</v>
      </c>
    </row>
    <row r="60" s="7" customFormat="1" ht="24.75" customHeight="1">
      <c r="A60" s="116" t="s">
        <v>86</v>
      </c>
      <c r="B60" s="117"/>
      <c r="C60" s="118"/>
      <c r="D60" s="119" t="s">
        <v>106</v>
      </c>
      <c r="E60" s="119"/>
      <c r="F60" s="119"/>
      <c r="G60" s="119"/>
      <c r="H60" s="119"/>
      <c r="I60" s="120"/>
      <c r="J60" s="119" t="s">
        <v>107</v>
      </c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21">
        <f>'SO 105 - Křižovatka Kamen...'!J30</f>
        <v>0</v>
      </c>
      <c r="AH60" s="120"/>
      <c r="AI60" s="120"/>
      <c r="AJ60" s="120"/>
      <c r="AK60" s="120"/>
      <c r="AL60" s="120"/>
      <c r="AM60" s="120"/>
      <c r="AN60" s="121">
        <f>SUM(AG60,AT60)</f>
        <v>0</v>
      </c>
      <c r="AO60" s="120"/>
      <c r="AP60" s="120"/>
      <c r="AQ60" s="122" t="s">
        <v>89</v>
      </c>
      <c r="AR60" s="123"/>
      <c r="AS60" s="124">
        <v>0</v>
      </c>
      <c r="AT60" s="125">
        <f>ROUND(SUM(AV60:AW60),2)</f>
        <v>0</v>
      </c>
      <c r="AU60" s="126">
        <f>'SO 105 - Křižovatka Kamen...'!P103</f>
        <v>0</v>
      </c>
      <c r="AV60" s="125">
        <f>'SO 105 - Křižovatka Kamen...'!J33</f>
        <v>0</v>
      </c>
      <c r="AW60" s="125">
        <f>'SO 105 - Křižovatka Kamen...'!J34</f>
        <v>0</v>
      </c>
      <c r="AX60" s="125">
        <f>'SO 105 - Křižovatka Kamen...'!J35</f>
        <v>0</v>
      </c>
      <c r="AY60" s="125">
        <f>'SO 105 - Křižovatka Kamen...'!J36</f>
        <v>0</v>
      </c>
      <c r="AZ60" s="125">
        <f>'SO 105 - Křižovatka Kamen...'!F33</f>
        <v>0</v>
      </c>
      <c r="BA60" s="125">
        <f>'SO 105 - Křižovatka Kamen...'!F34</f>
        <v>0</v>
      </c>
      <c r="BB60" s="125">
        <f>'SO 105 - Křižovatka Kamen...'!F35</f>
        <v>0</v>
      </c>
      <c r="BC60" s="125">
        <f>'SO 105 - Křižovatka Kamen...'!F36</f>
        <v>0</v>
      </c>
      <c r="BD60" s="127">
        <f>'SO 105 - Křižovatka Kamen...'!F37</f>
        <v>0</v>
      </c>
      <c r="BE60" s="7"/>
      <c r="BT60" s="128" t="s">
        <v>90</v>
      </c>
      <c r="BV60" s="128" t="s">
        <v>84</v>
      </c>
      <c r="BW60" s="128" t="s">
        <v>108</v>
      </c>
      <c r="BX60" s="128" t="s">
        <v>5</v>
      </c>
      <c r="CL60" s="128" t="s">
        <v>96</v>
      </c>
      <c r="CM60" s="128" t="s">
        <v>92</v>
      </c>
    </row>
    <row r="61" s="7" customFormat="1" ht="16.5" customHeight="1">
      <c r="A61" s="116" t="s">
        <v>86</v>
      </c>
      <c r="B61" s="117"/>
      <c r="C61" s="118"/>
      <c r="D61" s="119" t="s">
        <v>109</v>
      </c>
      <c r="E61" s="119"/>
      <c r="F61" s="119"/>
      <c r="G61" s="119"/>
      <c r="H61" s="119"/>
      <c r="I61" s="120"/>
      <c r="J61" s="119" t="s">
        <v>110</v>
      </c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21">
        <f>'SO 301 - Dešťová kanaliza...'!J30</f>
        <v>0</v>
      </c>
      <c r="AH61" s="120"/>
      <c r="AI61" s="120"/>
      <c r="AJ61" s="120"/>
      <c r="AK61" s="120"/>
      <c r="AL61" s="120"/>
      <c r="AM61" s="120"/>
      <c r="AN61" s="121">
        <f>SUM(AG61,AT61)</f>
        <v>0</v>
      </c>
      <c r="AO61" s="120"/>
      <c r="AP61" s="120"/>
      <c r="AQ61" s="122" t="s">
        <v>89</v>
      </c>
      <c r="AR61" s="123"/>
      <c r="AS61" s="124">
        <v>0</v>
      </c>
      <c r="AT61" s="125">
        <f>ROUND(SUM(AV61:AW61),2)</f>
        <v>0</v>
      </c>
      <c r="AU61" s="126">
        <f>'SO 301 - Dešťová kanaliza...'!P85</f>
        <v>0</v>
      </c>
      <c r="AV61" s="125">
        <f>'SO 301 - Dešťová kanaliza...'!J33</f>
        <v>0</v>
      </c>
      <c r="AW61" s="125">
        <f>'SO 301 - Dešťová kanaliza...'!J34</f>
        <v>0</v>
      </c>
      <c r="AX61" s="125">
        <f>'SO 301 - Dešťová kanaliza...'!J35</f>
        <v>0</v>
      </c>
      <c r="AY61" s="125">
        <f>'SO 301 - Dešťová kanaliza...'!J36</f>
        <v>0</v>
      </c>
      <c r="AZ61" s="125">
        <f>'SO 301 - Dešťová kanaliza...'!F33</f>
        <v>0</v>
      </c>
      <c r="BA61" s="125">
        <f>'SO 301 - Dešťová kanaliza...'!F34</f>
        <v>0</v>
      </c>
      <c r="BB61" s="125">
        <f>'SO 301 - Dešťová kanaliza...'!F35</f>
        <v>0</v>
      </c>
      <c r="BC61" s="125">
        <f>'SO 301 - Dešťová kanaliza...'!F36</f>
        <v>0</v>
      </c>
      <c r="BD61" s="127">
        <f>'SO 301 - Dešťová kanaliza...'!F37</f>
        <v>0</v>
      </c>
      <c r="BE61" s="7"/>
      <c r="BT61" s="128" t="s">
        <v>90</v>
      </c>
      <c r="BV61" s="128" t="s">
        <v>84</v>
      </c>
      <c r="BW61" s="128" t="s">
        <v>111</v>
      </c>
      <c r="BX61" s="128" t="s">
        <v>5</v>
      </c>
      <c r="CL61" s="128" t="s">
        <v>112</v>
      </c>
      <c r="CM61" s="128" t="s">
        <v>92</v>
      </c>
    </row>
    <row r="62" s="7" customFormat="1" ht="24.75" customHeight="1">
      <c r="A62" s="116" t="s">
        <v>86</v>
      </c>
      <c r="B62" s="117"/>
      <c r="C62" s="118"/>
      <c r="D62" s="119" t="s">
        <v>113</v>
      </c>
      <c r="E62" s="119"/>
      <c r="F62" s="119"/>
      <c r="G62" s="119"/>
      <c r="H62" s="119"/>
      <c r="I62" s="120"/>
      <c r="J62" s="119" t="s">
        <v>114</v>
      </c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21">
        <f>'SO 302 - Dešťová kanaliza...'!J30</f>
        <v>0</v>
      </c>
      <c r="AH62" s="120"/>
      <c r="AI62" s="120"/>
      <c r="AJ62" s="120"/>
      <c r="AK62" s="120"/>
      <c r="AL62" s="120"/>
      <c r="AM62" s="120"/>
      <c r="AN62" s="121">
        <f>SUM(AG62,AT62)</f>
        <v>0</v>
      </c>
      <c r="AO62" s="120"/>
      <c r="AP62" s="120"/>
      <c r="AQ62" s="122" t="s">
        <v>89</v>
      </c>
      <c r="AR62" s="123"/>
      <c r="AS62" s="124">
        <v>0</v>
      </c>
      <c r="AT62" s="125">
        <f>ROUND(SUM(AV62:AW62),2)</f>
        <v>0</v>
      </c>
      <c r="AU62" s="126">
        <f>'SO 302 - Dešťová kanaliza...'!P86</f>
        <v>0</v>
      </c>
      <c r="AV62" s="125">
        <f>'SO 302 - Dešťová kanaliza...'!J33</f>
        <v>0</v>
      </c>
      <c r="AW62" s="125">
        <f>'SO 302 - Dešťová kanaliza...'!J34</f>
        <v>0</v>
      </c>
      <c r="AX62" s="125">
        <f>'SO 302 - Dešťová kanaliza...'!J35</f>
        <v>0</v>
      </c>
      <c r="AY62" s="125">
        <f>'SO 302 - Dešťová kanaliza...'!J36</f>
        <v>0</v>
      </c>
      <c r="AZ62" s="125">
        <f>'SO 302 - Dešťová kanaliza...'!F33</f>
        <v>0</v>
      </c>
      <c r="BA62" s="125">
        <f>'SO 302 - Dešťová kanaliza...'!F34</f>
        <v>0</v>
      </c>
      <c r="BB62" s="125">
        <f>'SO 302 - Dešťová kanaliza...'!F35</f>
        <v>0</v>
      </c>
      <c r="BC62" s="125">
        <f>'SO 302 - Dešťová kanaliza...'!F36</f>
        <v>0</v>
      </c>
      <c r="BD62" s="127">
        <f>'SO 302 - Dešťová kanaliza...'!F37</f>
        <v>0</v>
      </c>
      <c r="BE62" s="7"/>
      <c r="BT62" s="128" t="s">
        <v>90</v>
      </c>
      <c r="BV62" s="128" t="s">
        <v>84</v>
      </c>
      <c r="BW62" s="128" t="s">
        <v>115</v>
      </c>
      <c r="BX62" s="128" t="s">
        <v>5</v>
      </c>
      <c r="CL62" s="128" t="s">
        <v>112</v>
      </c>
      <c r="CM62" s="128" t="s">
        <v>92</v>
      </c>
    </row>
    <row r="63" s="7" customFormat="1" ht="24.75" customHeight="1">
      <c r="A63" s="116" t="s">
        <v>86</v>
      </c>
      <c r="B63" s="117"/>
      <c r="C63" s="118"/>
      <c r="D63" s="119" t="s">
        <v>116</v>
      </c>
      <c r="E63" s="119"/>
      <c r="F63" s="119"/>
      <c r="G63" s="119"/>
      <c r="H63" s="119"/>
      <c r="I63" s="120"/>
      <c r="J63" s="119" t="s">
        <v>117</v>
      </c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21">
        <f>'SO 303 - Dešťová kanaliza...'!J30</f>
        <v>0</v>
      </c>
      <c r="AH63" s="120"/>
      <c r="AI63" s="120"/>
      <c r="AJ63" s="120"/>
      <c r="AK63" s="120"/>
      <c r="AL63" s="120"/>
      <c r="AM63" s="120"/>
      <c r="AN63" s="121">
        <f>SUM(AG63,AT63)</f>
        <v>0</v>
      </c>
      <c r="AO63" s="120"/>
      <c r="AP63" s="120"/>
      <c r="AQ63" s="122" t="s">
        <v>89</v>
      </c>
      <c r="AR63" s="123"/>
      <c r="AS63" s="124">
        <v>0</v>
      </c>
      <c r="AT63" s="125">
        <f>ROUND(SUM(AV63:AW63),2)</f>
        <v>0</v>
      </c>
      <c r="AU63" s="126">
        <f>'SO 303 - Dešťová kanaliza...'!P85</f>
        <v>0</v>
      </c>
      <c r="AV63" s="125">
        <f>'SO 303 - Dešťová kanaliza...'!J33</f>
        <v>0</v>
      </c>
      <c r="AW63" s="125">
        <f>'SO 303 - Dešťová kanaliza...'!J34</f>
        <v>0</v>
      </c>
      <c r="AX63" s="125">
        <f>'SO 303 - Dešťová kanaliza...'!J35</f>
        <v>0</v>
      </c>
      <c r="AY63" s="125">
        <f>'SO 303 - Dešťová kanaliza...'!J36</f>
        <v>0</v>
      </c>
      <c r="AZ63" s="125">
        <f>'SO 303 - Dešťová kanaliza...'!F33</f>
        <v>0</v>
      </c>
      <c r="BA63" s="125">
        <f>'SO 303 - Dešťová kanaliza...'!F34</f>
        <v>0</v>
      </c>
      <c r="BB63" s="125">
        <f>'SO 303 - Dešťová kanaliza...'!F35</f>
        <v>0</v>
      </c>
      <c r="BC63" s="125">
        <f>'SO 303 - Dešťová kanaliza...'!F36</f>
        <v>0</v>
      </c>
      <c r="BD63" s="127">
        <f>'SO 303 - Dešťová kanaliza...'!F37</f>
        <v>0</v>
      </c>
      <c r="BE63" s="7"/>
      <c r="BT63" s="128" t="s">
        <v>90</v>
      </c>
      <c r="BV63" s="128" t="s">
        <v>84</v>
      </c>
      <c r="BW63" s="128" t="s">
        <v>118</v>
      </c>
      <c r="BX63" s="128" t="s">
        <v>5</v>
      </c>
      <c r="CL63" s="128" t="s">
        <v>112</v>
      </c>
      <c r="CM63" s="128" t="s">
        <v>92</v>
      </c>
    </row>
    <row r="64" s="7" customFormat="1" ht="16.5" customHeight="1">
      <c r="A64" s="116" t="s">
        <v>86</v>
      </c>
      <c r="B64" s="117"/>
      <c r="C64" s="118"/>
      <c r="D64" s="119" t="s">
        <v>119</v>
      </c>
      <c r="E64" s="119"/>
      <c r="F64" s="119"/>
      <c r="G64" s="119"/>
      <c r="H64" s="119"/>
      <c r="I64" s="120"/>
      <c r="J64" s="119" t="s">
        <v>120</v>
      </c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21">
        <f>'SO 304 - Dešťová kanaliza...'!J30</f>
        <v>0</v>
      </c>
      <c r="AH64" s="120"/>
      <c r="AI64" s="120"/>
      <c r="AJ64" s="120"/>
      <c r="AK64" s="120"/>
      <c r="AL64" s="120"/>
      <c r="AM64" s="120"/>
      <c r="AN64" s="121">
        <f>SUM(AG64,AT64)</f>
        <v>0</v>
      </c>
      <c r="AO64" s="120"/>
      <c r="AP64" s="120"/>
      <c r="AQ64" s="122" t="s">
        <v>89</v>
      </c>
      <c r="AR64" s="123"/>
      <c r="AS64" s="124">
        <v>0</v>
      </c>
      <c r="AT64" s="125">
        <f>ROUND(SUM(AV64:AW64),2)</f>
        <v>0</v>
      </c>
      <c r="AU64" s="126">
        <f>'SO 304 - Dešťová kanaliza...'!P85</f>
        <v>0</v>
      </c>
      <c r="AV64" s="125">
        <f>'SO 304 - Dešťová kanaliza...'!J33</f>
        <v>0</v>
      </c>
      <c r="AW64" s="125">
        <f>'SO 304 - Dešťová kanaliza...'!J34</f>
        <v>0</v>
      </c>
      <c r="AX64" s="125">
        <f>'SO 304 - Dešťová kanaliza...'!J35</f>
        <v>0</v>
      </c>
      <c r="AY64" s="125">
        <f>'SO 304 - Dešťová kanaliza...'!J36</f>
        <v>0</v>
      </c>
      <c r="AZ64" s="125">
        <f>'SO 304 - Dešťová kanaliza...'!F33</f>
        <v>0</v>
      </c>
      <c r="BA64" s="125">
        <f>'SO 304 - Dešťová kanaliza...'!F34</f>
        <v>0</v>
      </c>
      <c r="BB64" s="125">
        <f>'SO 304 - Dešťová kanaliza...'!F35</f>
        <v>0</v>
      </c>
      <c r="BC64" s="125">
        <f>'SO 304 - Dešťová kanaliza...'!F36</f>
        <v>0</v>
      </c>
      <c r="BD64" s="127">
        <f>'SO 304 - Dešťová kanaliza...'!F37</f>
        <v>0</v>
      </c>
      <c r="BE64" s="7"/>
      <c r="BT64" s="128" t="s">
        <v>90</v>
      </c>
      <c r="BV64" s="128" t="s">
        <v>84</v>
      </c>
      <c r="BW64" s="128" t="s">
        <v>121</v>
      </c>
      <c r="BX64" s="128" t="s">
        <v>5</v>
      </c>
      <c r="CL64" s="128" t="s">
        <v>112</v>
      </c>
      <c r="CM64" s="128" t="s">
        <v>92</v>
      </c>
    </row>
    <row r="65" s="7" customFormat="1" ht="24.75" customHeight="1">
      <c r="A65" s="116" t="s">
        <v>86</v>
      </c>
      <c r="B65" s="117"/>
      <c r="C65" s="118"/>
      <c r="D65" s="119" t="s">
        <v>122</v>
      </c>
      <c r="E65" s="119"/>
      <c r="F65" s="119"/>
      <c r="G65" s="119"/>
      <c r="H65" s="119"/>
      <c r="I65" s="120"/>
      <c r="J65" s="119" t="s">
        <v>123</v>
      </c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21">
        <f>'SO 305 - Dešťová kanaliza...'!J30</f>
        <v>0</v>
      </c>
      <c r="AH65" s="120"/>
      <c r="AI65" s="120"/>
      <c r="AJ65" s="120"/>
      <c r="AK65" s="120"/>
      <c r="AL65" s="120"/>
      <c r="AM65" s="120"/>
      <c r="AN65" s="121">
        <f>SUM(AG65,AT65)</f>
        <v>0</v>
      </c>
      <c r="AO65" s="120"/>
      <c r="AP65" s="120"/>
      <c r="AQ65" s="122" t="s">
        <v>89</v>
      </c>
      <c r="AR65" s="123"/>
      <c r="AS65" s="124">
        <v>0</v>
      </c>
      <c r="AT65" s="125">
        <f>ROUND(SUM(AV65:AW65),2)</f>
        <v>0</v>
      </c>
      <c r="AU65" s="126">
        <f>'SO 305 - Dešťová kanaliza...'!P88</f>
        <v>0</v>
      </c>
      <c r="AV65" s="125">
        <f>'SO 305 - Dešťová kanaliza...'!J33</f>
        <v>0</v>
      </c>
      <c r="AW65" s="125">
        <f>'SO 305 - Dešťová kanaliza...'!J34</f>
        <v>0</v>
      </c>
      <c r="AX65" s="125">
        <f>'SO 305 - Dešťová kanaliza...'!J35</f>
        <v>0</v>
      </c>
      <c r="AY65" s="125">
        <f>'SO 305 - Dešťová kanaliza...'!J36</f>
        <v>0</v>
      </c>
      <c r="AZ65" s="125">
        <f>'SO 305 - Dešťová kanaliza...'!F33</f>
        <v>0</v>
      </c>
      <c r="BA65" s="125">
        <f>'SO 305 - Dešťová kanaliza...'!F34</f>
        <v>0</v>
      </c>
      <c r="BB65" s="125">
        <f>'SO 305 - Dešťová kanaliza...'!F35</f>
        <v>0</v>
      </c>
      <c r="BC65" s="125">
        <f>'SO 305 - Dešťová kanaliza...'!F36</f>
        <v>0</v>
      </c>
      <c r="BD65" s="127">
        <f>'SO 305 - Dešťová kanaliza...'!F37</f>
        <v>0</v>
      </c>
      <c r="BE65" s="7"/>
      <c r="BT65" s="128" t="s">
        <v>90</v>
      </c>
      <c r="BV65" s="128" t="s">
        <v>84</v>
      </c>
      <c r="BW65" s="128" t="s">
        <v>124</v>
      </c>
      <c r="BX65" s="128" t="s">
        <v>5</v>
      </c>
      <c r="CL65" s="128" t="s">
        <v>112</v>
      </c>
      <c r="CM65" s="128" t="s">
        <v>92</v>
      </c>
    </row>
    <row r="66" s="7" customFormat="1" ht="16.5" customHeight="1">
      <c r="A66" s="116" t="s">
        <v>86</v>
      </c>
      <c r="B66" s="117"/>
      <c r="C66" s="118"/>
      <c r="D66" s="119" t="s">
        <v>125</v>
      </c>
      <c r="E66" s="119"/>
      <c r="F66" s="119"/>
      <c r="G66" s="119"/>
      <c r="H66" s="119"/>
      <c r="I66" s="120"/>
      <c r="J66" s="119" t="s">
        <v>126</v>
      </c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1">
        <f>'SO 431 - Veřejné osvětlení'!J30</f>
        <v>0</v>
      </c>
      <c r="AH66" s="120"/>
      <c r="AI66" s="120"/>
      <c r="AJ66" s="120"/>
      <c r="AK66" s="120"/>
      <c r="AL66" s="120"/>
      <c r="AM66" s="120"/>
      <c r="AN66" s="121">
        <f>SUM(AG66,AT66)</f>
        <v>0</v>
      </c>
      <c r="AO66" s="120"/>
      <c r="AP66" s="120"/>
      <c r="AQ66" s="122" t="s">
        <v>89</v>
      </c>
      <c r="AR66" s="123"/>
      <c r="AS66" s="124">
        <v>0</v>
      </c>
      <c r="AT66" s="125">
        <f>ROUND(SUM(AV66:AW66),2)</f>
        <v>0</v>
      </c>
      <c r="AU66" s="126">
        <f>'SO 431 - Veřejné osvětlení'!P85</f>
        <v>0</v>
      </c>
      <c r="AV66" s="125">
        <f>'SO 431 - Veřejné osvětlení'!J33</f>
        <v>0</v>
      </c>
      <c r="AW66" s="125">
        <f>'SO 431 - Veřejné osvětlení'!J34</f>
        <v>0</v>
      </c>
      <c r="AX66" s="125">
        <f>'SO 431 - Veřejné osvětlení'!J35</f>
        <v>0</v>
      </c>
      <c r="AY66" s="125">
        <f>'SO 431 - Veřejné osvětlení'!J36</f>
        <v>0</v>
      </c>
      <c r="AZ66" s="125">
        <f>'SO 431 - Veřejné osvětlení'!F33</f>
        <v>0</v>
      </c>
      <c r="BA66" s="125">
        <f>'SO 431 - Veřejné osvětlení'!F34</f>
        <v>0</v>
      </c>
      <c r="BB66" s="125">
        <f>'SO 431 - Veřejné osvětlení'!F35</f>
        <v>0</v>
      </c>
      <c r="BC66" s="125">
        <f>'SO 431 - Veřejné osvětlení'!F36</f>
        <v>0</v>
      </c>
      <c r="BD66" s="127">
        <f>'SO 431 - Veřejné osvětlení'!F37</f>
        <v>0</v>
      </c>
      <c r="BE66" s="7"/>
      <c r="BT66" s="128" t="s">
        <v>90</v>
      </c>
      <c r="BV66" s="128" t="s">
        <v>84</v>
      </c>
      <c r="BW66" s="128" t="s">
        <v>127</v>
      </c>
      <c r="BX66" s="128" t="s">
        <v>5</v>
      </c>
      <c r="CL66" s="128" t="s">
        <v>128</v>
      </c>
      <c r="CM66" s="128" t="s">
        <v>92</v>
      </c>
    </row>
    <row r="67" s="7" customFormat="1" ht="16.5" customHeight="1">
      <c r="A67" s="116" t="s">
        <v>86</v>
      </c>
      <c r="B67" s="117"/>
      <c r="C67" s="118"/>
      <c r="D67" s="119" t="s">
        <v>129</v>
      </c>
      <c r="E67" s="119"/>
      <c r="F67" s="119"/>
      <c r="G67" s="119"/>
      <c r="H67" s="119"/>
      <c r="I67" s="120"/>
      <c r="J67" s="119" t="s">
        <v>130</v>
      </c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21">
        <f>'SO 461 - Metropolitní síť'!J30</f>
        <v>0</v>
      </c>
      <c r="AH67" s="120"/>
      <c r="AI67" s="120"/>
      <c r="AJ67" s="120"/>
      <c r="AK67" s="120"/>
      <c r="AL67" s="120"/>
      <c r="AM67" s="120"/>
      <c r="AN67" s="121">
        <f>SUM(AG67,AT67)</f>
        <v>0</v>
      </c>
      <c r="AO67" s="120"/>
      <c r="AP67" s="120"/>
      <c r="AQ67" s="122" t="s">
        <v>89</v>
      </c>
      <c r="AR67" s="123"/>
      <c r="AS67" s="124">
        <v>0</v>
      </c>
      <c r="AT67" s="125">
        <f>ROUND(SUM(AV67:AW67),2)</f>
        <v>0</v>
      </c>
      <c r="AU67" s="126">
        <f>'SO 461 - Metropolitní síť'!P85</f>
        <v>0</v>
      </c>
      <c r="AV67" s="125">
        <f>'SO 461 - Metropolitní síť'!J33</f>
        <v>0</v>
      </c>
      <c r="AW67" s="125">
        <f>'SO 461 - Metropolitní síť'!J34</f>
        <v>0</v>
      </c>
      <c r="AX67" s="125">
        <f>'SO 461 - Metropolitní síť'!J35</f>
        <v>0</v>
      </c>
      <c r="AY67" s="125">
        <f>'SO 461 - Metropolitní síť'!J36</f>
        <v>0</v>
      </c>
      <c r="AZ67" s="125">
        <f>'SO 461 - Metropolitní síť'!F33</f>
        <v>0</v>
      </c>
      <c r="BA67" s="125">
        <f>'SO 461 - Metropolitní síť'!F34</f>
        <v>0</v>
      </c>
      <c r="BB67" s="125">
        <f>'SO 461 - Metropolitní síť'!F35</f>
        <v>0</v>
      </c>
      <c r="BC67" s="125">
        <f>'SO 461 - Metropolitní síť'!F36</f>
        <v>0</v>
      </c>
      <c r="BD67" s="127">
        <f>'SO 461 - Metropolitní síť'!F37</f>
        <v>0</v>
      </c>
      <c r="BE67" s="7"/>
      <c r="BT67" s="128" t="s">
        <v>90</v>
      </c>
      <c r="BV67" s="128" t="s">
        <v>84</v>
      </c>
      <c r="BW67" s="128" t="s">
        <v>131</v>
      </c>
      <c r="BX67" s="128" t="s">
        <v>5</v>
      </c>
      <c r="CL67" s="128" t="s">
        <v>132</v>
      </c>
      <c r="CM67" s="128" t="s">
        <v>92</v>
      </c>
    </row>
    <row r="68" s="7" customFormat="1" ht="16.5" customHeight="1">
      <c r="A68" s="116" t="s">
        <v>86</v>
      </c>
      <c r="B68" s="117"/>
      <c r="C68" s="118"/>
      <c r="D68" s="119" t="s">
        <v>133</v>
      </c>
      <c r="E68" s="119"/>
      <c r="F68" s="119"/>
      <c r="G68" s="119"/>
      <c r="H68" s="119"/>
      <c r="I68" s="120"/>
      <c r="J68" s="119" t="s">
        <v>134</v>
      </c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21">
        <f>'SO 501 - Přeložka teplovo...'!J30</f>
        <v>0</v>
      </c>
      <c r="AH68" s="120"/>
      <c r="AI68" s="120"/>
      <c r="AJ68" s="120"/>
      <c r="AK68" s="120"/>
      <c r="AL68" s="120"/>
      <c r="AM68" s="120"/>
      <c r="AN68" s="121">
        <f>SUM(AG68,AT68)</f>
        <v>0</v>
      </c>
      <c r="AO68" s="120"/>
      <c r="AP68" s="120"/>
      <c r="AQ68" s="122" t="s">
        <v>89</v>
      </c>
      <c r="AR68" s="123"/>
      <c r="AS68" s="124">
        <v>0</v>
      </c>
      <c r="AT68" s="125">
        <f>ROUND(SUM(AV68:AW68),2)</f>
        <v>0</v>
      </c>
      <c r="AU68" s="126">
        <f>'SO 501 - Přeložka teplovo...'!P106</f>
        <v>0</v>
      </c>
      <c r="AV68" s="125">
        <f>'SO 501 - Přeložka teplovo...'!J33</f>
        <v>0</v>
      </c>
      <c r="AW68" s="125">
        <f>'SO 501 - Přeložka teplovo...'!J34</f>
        <v>0</v>
      </c>
      <c r="AX68" s="125">
        <f>'SO 501 - Přeložka teplovo...'!J35</f>
        <v>0</v>
      </c>
      <c r="AY68" s="125">
        <f>'SO 501 - Přeložka teplovo...'!J36</f>
        <v>0</v>
      </c>
      <c r="AZ68" s="125">
        <f>'SO 501 - Přeložka teplovo...'!F33</f>
        <v>0</v>
      </c>
      <c r="BA68" s="125">
        <f>'SO 501 - Přeložka teplovo...'!F34</f>
        <v>0</v>
      </c>
      <c r="BB68" s="125">
        <f>'SO 501 - Přeložka teplovo...'!F35</f>
        <v>0</v>
      </c>
      <c r="BC68" s="125">
        <f>'SO 501 - Přeložka teplovo...'!F36</f>
        <v>0</v>
      </c>
      <c r="BD68" s="127">
        <f>'SO 501 - Přeložka teplovo...'!F37</f>
        <v>0</v>
      </c>
      <c r="BE68" s="7"/>
      <c r="BT68" s="128" t="s">
        <v>90</v>
      </c>
      <c r="BV68" s="128" t="s">
        <v>84</v>
      </c>
      <c r="BW68" s="128" t="s">
        <v>135</v>
      </c>
      <c r="BX68" s="128" t="s">
        <v>5</v>
      </c>
      <c r="CL68" s="128" t="s">
        <v>136</v>
      </c>
      <c r="CM68" s="128" t="s">
        <v>92</v>
      </c>
    </row>
    <row r="69" s="7" customFormat="1" ht="16.5" customHeight="1">
      <c r="A69" s="116" t="s">
        <v>86</v>
      </c>
      <c r="B69" s="117"/>
      <c r="C69" s="118"/>
      <c r="D69" s="119" t="s">
        <v>137</v>
      </c>
      <c r="E69" s="119"/>
      <c r="F69" s="119"/>
      <c r="G69" s="119"/>
      <c r="H69" s="119"/>
      <c r="I69" s="120"/>
      <c r="J69" s="119" t="s">
        <v>138</v>
      </c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21">
        <f>'VRN - Vedlejší a ostatní ...'!J30</f>
        <v>0</v>
      </c>
      <c r="AH69" s="120"/>
      <c r="AI69" s="120"/>
      <c r="AJ69" s="120"/>
      <c r="AK69" s="120"/>
      <c r="AL69" s="120"/>
      <c r="AM69" s="120"/>
      <c r="AN69" s="121">
        <f>SUM(AG69,AT69)</f>
        <v>0</v>
      </c>
      <c r="AO69" s="120"/>
      <c r="AP69" s="120"/>
      <c r="AQ69" s="122" t="s">
        <v>139</v>
      </c>
      <c r="AR69" s="123"/>
      <c r="AS69" s="129">
        <v>0</v>
      </c>
      <c r="AT69" s="130">
        <f>ROUND(SUM(AV69:AW69),2)</f>
        <v>0</v>
      </c>
      <c r="AU69" s="131">
        <f>'VRN - Vedlejší a ostatní ...'!P85</f>
        <v>0</v>
      </c>
      <c r="AV69" s="130">
        <f>'VRN - Vedlejší a ostatní ...'!J33</f>
        <v>0</v>
      </c>
      <c r="AW69" s="130">
        <f>'VRN - Vedlejší a ostatní ...'!J34</f>
        <v>0</v>
      </c>
      <c r="AX69" s="130">
        <f>'VRN - Vedlejší a ostatní ...'!J35</f>
        <v>0</v>
      </c>
      <c r="AY69" s="130">
        <f>'VRN - Vedlejší a ostatní ...'!J36</f>
        <v>0</v>
      </c>
      <c r="AZ69" s="130">
        <f>'VRN - Vedlejší a ostatní ...'!F33</f>
        <v>0</v>
      </c>
      <c r="BA69" s="130">
        <f>'VRN - Vedlejší a ostatní ...'!F34</f>
        <v>0</v>
      </c>
      <c r="BB69" s="130">
        <f>'VRN - Vedlejší a ostatní ...'!F35</f>
        <v>0</v>
      </c>
      <c r="BC69" s="130">
        <f>'VRN - Vedlejší a ostatní ...'!F36</f>
        <v>0</v>
      </c>
      <c r="BD69" s="132">
        <f>'VRN - Vedlejší a ostatní ...'!F37</f>
        <v>0</v>
      </c>
      <c r="BE69" s="7"/>
      <c r="BT69" s="128" t="s">
        <v>90</v>
      </c>
      <c r="BV69" s="128" t="s">
        <v>84</v>
      </c>
      <c r="BW69" s="128" t="s">
        <v>140</v>
      </c>
      <c r="BX69" s="128" t="s">
        <v>5</v>
      </c>
      <c r="CL69" s="128" t="s">
        <v>35</v>
      </c>
      <c r="CM69" s="128" t="s">
        <v>92</v>
      </c>
    </row>
    <row r="70" s="2" customFormat="1" ht="30" customHeigh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9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="2" customFormat="1" ht="6.96" customHeight="1">
      <c r="A71" s="43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49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</sheetData>
  <sheetProtection sheet="1" formatColumns="0" formatRows="0" objects="1" scenarios="1" spinCount="100000" saltValue="rR2AzNS3n2qiJc7kJPvcMpDEUQ4h+q4nChlhvvHkMGjeYdnxGSpqdo9O1JDNI3Uyvojkza5I4LpCKrv+NhgNXQ==" hashValue="ults9WPigZ4iqu6PJ/dioJIYfN7TImNhnIudRLm0prAANtq7Sv7ybHlW0ITfMv6iRdcHITQoIy6C/vkYi5jajg==" algorithmName="SHA-512" password="CC35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SO 001 - Přípravné a bour...'!C2" display="/"/>
    <hyperlink ref="A56" location="'SO 101 - Stavební úprava ...'!C2" display="/"/>
    <hyperlink ref="A57" location="'SO 102 - Stavební úprava ...'!C2" display="/"/>
    <hyperlink ref="A58" location="'SO 103 - Rekonstrukce sch...'!C2" display="/"/>
    <hyperlink ref="A59" location="'SO 104 - Stavební úprava ...'!C2" display="/"/>
    <hyperlink ref="A60" location="'SO 105 - Křižovatka Kamen...'!C2" display="/"/>
    <hyperlink ref="A61" location="'SO 301 - Dešťová kanaliza...'!C2" display="/"/>
    <hyperlink ref="A62" location="'SO 302 - Dešťová kanaliza...'!C2" display="/"/>
    <hyperlink ref="A63" location="'SO 303 - Dešťová kanaliza...'!C2" display="/"/>
    <hyperlink ref="A64" location="'SO 304 - Dešťová kanaliza...'!C2" display="/"/>
    <hyperlink ref="A65" location="'SO 305 - Dešťová kanaliza...'!C2" display="/"/>
    <hyperlink ref="A66" location="'SO 431 - Veřejné osvětlení'!C2" display="/"/>
    <hyperlink ref="A67" location="'SO 461 - Metropolitní síť'!C2" display="/"/>
    <hyperlink ref="A68" location="'SO 501 - Přeložka teplovo...'!C2" display="/"/>
    <hyperlink ref="A69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143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19</v>
      </c>
      <c r="G11" s="43"/>
      <c r="H11" s="43"/>
      <c r="I11" s="137" t="s">
        <v>20</v>
      </c>
      <c r="J11" s="141" t="s">
        <v>21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144</v>
      </c>
      <c r="G13" s="43"/>
      <c r="H13" s="43"/>
      <c r="I13" s="143" t="s">
        <v>28</v>
      </c>
      <c r="J13" s="144" t="s">
        <v>145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ROUND(J111,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ROUND((SUM(BE111:BE1035)),  2)</f>
        <v>0</v>
      </c>
      <c r="G33" s="43"/>
      <c r="H33" s="43"/>
      <c r="I33" s="155">
        <v>0.20999999999999999</v>
      </c>
      <c r="J33" s="154">
        <f>ROUND(((SUM(BE111:BE1035))*I33),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ROUND((SUM(BF111:BF1035)),  2)</f>
        <v>0</v>
      </c>
      <c r="G34" s="43"/>
      <c r="H34" s="43"/>
      <c r="I34" s="155">
        <v>0.12</v>
      </c>
      <c r="J34" s="154">
        <f>ROUND(((SUM(BF111:BF1035))*I34),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ROUND((SUM(BG111:BG1035)),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ROUND((SUM(BH111:BH1035)),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ROUND((SUM(BI111:BI1035)),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001 - Přípravné a bourací práce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J111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J112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151</v>
      </c>
      <c r="E61" s="181"/>
      <c r="F61" s="181"/>
      <c r="G61" s="181"/>
      <c r="H61" s="181"/>
      <c r="I61" s="181"/>
      <c r="J61" s="182">
        <f>J113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8"/>
      <c r="C62" s="179"/>
      <c r="D62" s="180" t="s">
        <v>152</v>
      </c>
      <c r="E62" s="181"/>
      <c r="F62" s="181"/>
      <c r="G62" s="181"/>
      <c r="H62" s="181"/>
      <c r="I62" s="181"/>
      <c r="J62" s="182">
        <f>J114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8"/>
      <c r="C63" s="179"/>
      <c r="D63" s="180" t="s">
        <v>153</v>
      </c>
      <c r="E63" s="181"/>
      <c r="F63" s="181"/>
      <c r="G63" s="181"/>
      <c r="H63" s="181"/>
      <c r="I63" s="181"/>
      <c r="J63" s="182">
        <f>J177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154</v>
      </c>
      <c r="E64" s="181"/>
      <c r="F64" s="181"/>
      <c r="G64" s="181"/>
      <c r="H64" s="181"/>
      <c r="I64" s="181"/>
      <c r="J64" s="182">
        <f>J184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155</v>
      </c>
      <c r="E65" s="181"/>
      <c r="F65" s="181"/>
      <c r="G65" s="181"/>
      <c r="H65" s="181"/>
      <c r="I65" s="181"/>
      <c r="J65" s="182">
        <f>J189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8"/>
      <c r="C66" s="179"/>
      <c r="D66" s="180" t="s">
        <v>156</v>
      </c>
      <c r="E66" s="181"/>
      <c r="F66" s="181"/>
      <c r="G66" s="181"/>
      <c r="H66" s="181"/>
      <c r="I66" s="181"/>
      <c r="J66" s="182">
        <f>J190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8"/>
      <c r="C67" s="179"/>
      <c r="D67" s="180" t="s">
        <v>157</v>
      </c>
      <c r="E67" s="181"/>
      <c r="F67" s="181"/>
      <c r="G67" s="181"/>
      <c r="H67" s="181"/>
      <c r="I67" s="181"/>
      <c r="J67" s="182">
        <f>J281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8"/>
      <c r="C68" s="179"/>
      <c r="D68" s="180" t="s">
        <v>158</v>
      </c>
      <c r="E68" s="181"/>
      <c r="F68" s="181"/>
      <c r="G68" s="181"/>
      <c r="H68" s="181"/>
      <c r="I68" s="181"/>
      <c r="J68" s="182">
        <f>J286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8"/>
      <c r="C69" s="179"/>
      <c r="D69" s="180" t="s">
        <v>159</v>
      </c>
      <c r="E69" s="181"/>
      <c r="F69" s="181"/>
      <c r="G69" s="181"/>
      <c r="H69" s="181"/>
      <c r="I69" s="181"/>
      <c r="J69" s="182">
        <f>J323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8"/>
      <c r="C70" s="179"/>
      <c r="D70" s="180" t="s">
        <v>160</v>
      </c>
      <c r="E70" s="181"/>
      <c r="F70" s="181"/>
      <c r="G70" s="181"/>
      <c r="H70" s="181"/>
      <c r="I70" s="181"/>
      <c r="J70" s="182">
        <f>J409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8"/>
      <c r="C71" s="179"/>
      <c r="D71" s="180" t="s">
        <v>161</v>
      </c>
      <c r="E71" s="181"/>
      <c r="F71" s="181"/>
      <c r="G71" s="181"/>
      <c r="H71" s="181"/>
      <c r="I71" s="181"/>
      <c r="J71" s="182">
        <f>J410</f>
        <v>0</v>
      </c>
      <c r="K71" s="179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8"/>
      <c r="C72" s="179"/>
      <c r="D72" s="180" t="s">
        <v>162</v>
      </c>
      <c r="E72" s="181"/>
      <c r="F72" s="181"/>
      <c r="G72" s="181"/>
      <c r="H72" s="181"/>
      <c r="I72" s="181"/>
      <c r="J72" s="182">
        <f>J466</f>
        <v>0</v>
      </c>
      <c r="K72" s="179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8"/>
      <c r="C73" s="179"/>
      <c r="D73" s="180" t="s">
        <v>163</v>
      </c>
      <c r="E73" s="181"/>
      <c r="F73" s="181"/>
      <c r="G73" s="181"/>
      <c r="H73" s="181"/>
      <c r="I73" s="181"/>
      <c r="J73" s="182">
        <f>J471</f>
        <v>0</v>
      </c>
      <c r="K73" s="179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8"/>
      <c r="C74" s="179"/>
      <c r="D74" s="180" t="s">
        <v>164</v>
      </c>
      <c r="E74" s="181"/>
      <c r="F74" s="181"/>
      <c r="G74" s="181"/>
      <c r="H74" s="181"/>
      <c r="I74" s="181"/>
      <c r="J74" s="182">
        <f>J490</f>
        <v>0</v>
      </c>
      <c r="K74" s="179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8"/>
      <c r="C75" s="179"/>
      <c r="D75" s="180" t="s">
        <v>165</v>
      </c>
      <c r="E75" s="181"/>
      <c r="F75" s="181"/>
      <c r="G75" s="181"/>
      <c r="H75" s="181"/>
      <c r="I75" s="181"/>
      <c r="J75" s="182">
        <f>J556</f>
        <v>0</v>
      </c>
      <c r="K75" s="179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8"/>
      <c r="C76" s="179"/>
      <c r="D76" s="180" t="s">
        <v>166</v>
      </c>
      <c r="E76" s="181"/>
      <c r="F76" s="181"/>
      <c r="G76" s="181"/>
      <c r="H76" s="181"/>
      <c r="I76" s="181"/>
      <c r="J76" s="182">
        <f>J557</f>
        <v>0</v>
      </c>
      <c r="K76" s="179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8"/>
      <c r="C77" s="179"/>
      <c r="D77" s="180" t="s">
        <v>167</v>
      </c>
      <c r="E77" s="181"/>
      <c r="F77" s="181"/>
      <c r="G77" s="181"/>
      <c r="H77" s="181"/>
      <c r="I77" s="181"/>
      <c r="J77" s="182">
        <f>J612</f>
        <v>0</v>
      </c>
      <c r="K77" s="179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8"/>
      <c r="C78" s="179"/>
      <c r="D78" s="180" t="s">
        <v>168</v>
      </c>
      <c r="E78" s="181"/>
      <c r="F78" s="181"/>
      <c r="G78" s="181"/>
      <c r="H78" s="181"/>
      <c r="I78" s="181"/>
      <c r="J78" s="182">
        <f>J616</f>
        <v>0</v>
      </c>
      <c r="K78" s="179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78"/>
      <c r="C79" s="179"/>
      <c r="D79" s="180" t="s">
        <v>169</v>
      </c>
      <c r="E79" s="181"/>
      <c r="F79" s="181"/>
      <c r="G79" s="181"/>
      <c r="H79" s="181"/>
      <c r="I79" s="181"/>
      <c r="J79" s="182">
        <f>J621</f>
        <v>0</v>
      </c>
      <c r="K79" s="179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78"/>
      <c r="C80" s="179"/>
      <c r="D80" s="180" t="s">
        <v>170</v>
      </c>
      <c r="E80" s="181"/>
      <c r="F80" s="181"/>
      <c r="G80" s="181"/>
      <c r="H80" s="181"/>
      <c r="I80" s="181"/>
      <c r="J80" s="182">
        <f>J642</f>
        <v>0</v>
      </c>
      <c r="K80" s="179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78"/>
      <c r="C81" s="179"/>
      <c r="D81" s="180" t="s">
        <v>171</v>
      </c>
      <c r="E81" s="181"/>
      <c r="F81" s="181"/>
      <c r="G81" s="181"/>
      <c r="H81" s="181"/>
      <c r="I81" s="181"/>
      <c r="J81" s="182">
        <f>J712</f>
        <v>0</v>
      </c>
      <c r="K81" s="179"/>
      <c r="L81" s="18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8"/>
      <c r="C82" s="179"/>
      <c r="D82" s="180" t="s">
        <v>172</v>
      </c>
      <c r="E82" s="181"/>
      <c r="F82" s="181"/>
      <c r="G82" s="181"/>
      <c r="H82" s="181"/>
      <c r="I82" s="181"/>
      <c r="J82" s="182">
        <f>J716</f>
        <v>0</v>
      </c>
      <c r="K82" s="179"/>
      <c r="L82" s="18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78"/>
      <c r="C83" s="179"/>
      <c r="D83" s="180" t="s">
        <v>173</v>
      </c>
      <c r="E83" s="181"/>
      <c r="F83" s="181"/>
      <c r="G83" s="181"/>
      <c r="H83" s="181"/>
      <c r="I83" s="181"/>
      <c r="J83" s="182">
        <f>J717</f>
        <v>0</v>
      </c>
      <c r="K83" s="179"/>
      <c r="L83" s="18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78"/>
      <c r="C84" s="179"/>
      <c r="D84" s="180" t="s">
        <v>174</v>
      </c>
      <c r="E84" s="181"/>
      <c r="F84" s="181"/>
      <c r="G84" s="181"/>
      <c r="H84" s="181"/>
      <c r="I84" s="181"/>
      <c r="J84" s="182">
        <f>J750</f>
        <v>0</v>
      </c>
      <c r="K84" s="179"/>
      <c r="L84" s="18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78"/>
      <c r="C85" s="179"/>
      <c r="D85" s="180" t="s">
        <v>175</v>
      </c>
      <c r="E85" s="181"/>
      <c r="F85" s="181"/>
      <c r="G85" s="181"/>
      <c r="H85" s="181"/>
      <c r="I85" s="181"/>
      <c r="J85" s="182">
        <f>J755</f>
        <v>0</v>
      </c>
      <c r="K85" s="179"/>
      <c r="L85" s="183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78"/>
      <c r="C86" s="179"/>
      <c r="D86" s="180" t="s">
        <v>176</v>
      </c>
      <c r="E86" s="181"/>
      <c r="F86" s="181"/>
      <c r="G86" s="181"/>
      <c r="H86" s="181"/>
      <c r="I86" s="181"/>
      <c r="J86" s="182">
        <f>J767</f>
        <v>0</v>
      </c>
      <c r="K86" s="179"/>
      <c r="L86" s="183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8"/>
      <c r="C87" s="179"/>
      <c r="D87" s="180" t="s">
        <v>177</v>
      </c>
      <c r="E87" s="181"/>
      <c r="F87" s="181"/>
      <c r="G87" s="181"/>
      <c r="H87" s="181"/>
      <c r="I87" s="181"/>
      <c r="J87" s="182">
        <f>J815</f>
        <v>0</v>
      </c>
      <c r="K87" s="179"/>
      <c r="L87" s="183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78"/>
      <c r="C88" s="179"/>
      <c r="D88" s="180" t="s">
        <v>178</v>
      </c>
      <c r="E88" s="181"/>
      <c r="F88" s="181"/>
      <c r="G88" s="181"/>
      <c r="H88" s="181"/>
      <c r="I88" s="181"/>
      <c r="J88" s="182">
        <f>J816</f>
        <v>0</v>
      </c>
      <c r="K88" s="179"/>
      <c r="L88" s="183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78"/>
      <c r="C89" s="179"/>
      <c r="D89" s="180" t="s">
        <v>179</v>
      </c>
      <c r="E89" s="181"/>
      <c r="F89" s="181"/>
      <c r="G89" s="181"/>
      <c r="H89" s="181"/>
      <c r="I89" s="181"/>
      <c r="J89" s="182">
        <f>J911</f>
        <v>0</v>
      </c>
      <c r="K89" s="179"/>
      <c r="L89" s="183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78"/>
      <c r="C90" s="179"/>
      <c r="D90" s="180" t="s">
        <v>180</v>
      </c>
      <c r="E90" s="181"/>
      <c r="F90" s="181"/>
      <c r="G90" s="181"/>
      <c r="H90" s="181"/>
      <c r="I90" s="181"/>
      <c r="J90" s="182">
        <f>J916</f>
        <v>0</v>
      </c>
      <c r="K90" s="179"/>
      <c r="L90" s="183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78"/>
      <c r="C91" s="179"/>
      <c r="D91" s="180" t="s">
        <v>181</v>
      </c>
      <c r="E91" s="181"/>
      <c r="F91" s="181"/>
      <c r="G91" s="181"/>
      <c r="H91" s="181"/>
      <c r="I91" s="181"/>
      <c r="J91" s="182">
        <f>J938</f>
        <v>0</v>
      </c>
      <c r="K91" s="179"/>
      <c r="L91" s="183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3"/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13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6.96" customHeight="1">
      <c r="A93" s="43"/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13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7" s="2" customFormat="1" ht="6.96" customHeight="1">
      <c r="A97" s="43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13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2" customFormat="1" ht="24.96" customHeight="1">
      <c r="A98" s="43"/>
      <c r="B98" s="44"/>
      <c r="C98" s="27" t="s">
        <v>182</v>
      </c>
      <c r="D98" s="45"/>
      <c r="E98" s="45"/>
      <c r="F98" s="45"/>
      <c r="G98" s="45"/>
      <c r="H98" s="45"/>
      <c r="I98" s="45"/>
      <c r="J98" s="45"/>
      <c r="K98" s="45"/>
      <c r="L98" s="13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2" customFormat="1" ht="6.96" customHeight="1">
      <c r="A99" s="43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13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12" customHeight="1">
      <c r="A100" s="43"/>
      <c r="B100" s="44"/>
      <c r="C100" s="36" t="s">
        <v>16</v>
      </c>
      <c r="D100" s="45"/>
      <c r="E100" s="45"/>
      <c r="F100" s="45"/>
      <c r="G100" s="45"/>
      <c r="H100" s="45"/>
      <c r="I100" s="45"/>
      <c r="J100" s="45"/>
      <c r="K100" s="45"/>
      <c r="L100" s="13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2" customFormat="1" ht="16.5" customHeight="1">
      <c r="A101" s="43"/>
      <c r="B101" s="44"/>
      <c r="C101" s="45"/>
      <c r="D101" s="45"/>
      <c r="E101" s="167" t="str">
        <f>E7</f>
        <v>Cheb, rekonstrukce ulice Kamenná</v>
      </c>
      <c r="F101" s="36"/>
      <c r="G101" s="36"/>
      <c r="H101" s="36"/>
      <c r="I101" s="45"/>
      <c r="J101" s="45"/>
      <c r="K101" s="45"/>
      <c r="L101" s="139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="2" customFormat="1" ht="12" customHeight="1">
      <c r="A102" s="43"/>
      <c r="B102" s="44"/>
      <c r="C102" s="36" t="s">
        <v>142</v>
      </c>
      <c r="D102" s="45"/>
      <c r="E102" s="45"/>
      <c r="F102" s="45"/>
      <c r="G102" s="45"/>
      <c r="H102" s="45"/>
      <c r="I102" s="45"/>
      <c r="J102" s="45"/>
      <c r="K102" s="45"/>
      <c r="L102" s="139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="2" customFormat="1" ht="16.5" customHeight="1">
      <c r="A103" s="43"/>
      <c r="B103" s="44"/>
      <c r="C103" s="45"/>
      <c r="D103" s="45"/>
      <c r="E103" s="74" t="str">
        <f>E9</f>
        <v>SO 001 - Přípravné a bourací práce</v>
      </c>
      <c r="F103" s="45"/>
      <c r="G103" s="45"/>
      <c r="H103" s="45"/>
      <c r="I103" s="45"/>
      <c r="J103" s="45"/>
      <c r="K103" s="45"/>
      <c r="L103" s="139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="2" customFormat="1" ht="6.96" customHeight="1">
      <c r="A104" s="43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139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="2" customFormat="1" ht="12" customHeight="1">
      <c r="A105" s="43"/>
      <c r="B105" s="44"/>
      <c r="C105" s="36" t="s">
        <v>22</v>
      </c>
      <c r="D105" s="45"/>
      <c r="E105" s="45"/>
      <c r="F105" s="31" t="str">
        <f>F12</f>
        <v>Cheb</v>
      </c>
      <c r="G105" s="45"/>
      <c r="H105" s="45"/>
      <c r="I105" s="36" t="s">
        <v>24</v>
      </c>
      <c r="J105" s="77" t="str">
        <f>IF(J12="","",J12)</f>
        <v>21. 10. 2024</v>
      </c>
      <c r="K105" s="45"/>
      <c r="L105" s="139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="2" customFormat="1" ht="6.96" customHeight="1">
      <c r="A106" s="43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139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="2" customFormat="1" ht="40.05" customHeight="1">
      <c r="A107" s="43"/>
      <c r="B107" s="44"/>
      <c r="C107" s="36" t="s">
        <v>30</v>
      </c>
      <c r="D107" s="45"/>
      <c r="E107" s="45"/>
      <c r="F107" s="31" t="str">
        <f>E15</f>
        <v>Město Cheb</v>
      </c>
      <c r="G107" s="45"/>
      <c r="H107" s="45"/>
      <c r="I107" s="36" t="s">
        <v>38</v>
      </c>
      <c r="J107" s="41" t="str">
        <f>E21</f>
        <v>Dopravní stavby a venkovní architektura s.r.o.</v>
      </c>
      <c r="K107" s="45"/>
      <c r="L107" s="139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="2" customFormat="1" ht="40.05" customHeight="1">
      <c r="A108" s="43"/>
      <c r="B108" s="44"/>
      <c r="C108" s="36" t="s">
        <v>36</v>
      </c>
      <c r="D108" s="45"/>
      <c r="E108" s="45"/>
      <c r="F108" s="31" t="str">
        <f>IF(E18="","",E18)</f>
        <v>Vyplň údaj</v>
      </c>
      <c r="G108" s="45"/>
      <c r="H108" s="45"/>
      <c r="I108" s="36" t="s">
        <v>43</v>
      </c>
      <c r="J108" s="41" t="str">
        <f>E24</f>
        <v>DSVA - Ing. J. Ševčík, J. Turza, J. Heřmanová</v>
      </c>
      <c r="K108" s="45"/>
      <c r="L108" s="139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="2" customFormat="1" ht="10.32" customHeight="1">
      <c r="A109" s="43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139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="11" customFormat="1" ht="29.28" customHeight="1">
      <c r="A110" s="184"/>
      <c r="B110" s="185"/>
      <c r="C110" s="186" t="s">
        <v>183</v>
      </c>
      <c r="D110" s="187" t="s">
        <v>67</v>
      </c>
      <c r="E110" s="187" t="s">
        <v>63</v>
      </c>
      <c r="F110" s="187" t="s">
        <v>64</v>
      </c>
      <c r="G110" s="187" t="s">
        <v>184</v>
      </c>
      <c r="H110" s="187" t="s">
        <v>185</v>
      </c>
      <c r="I110" s="187" t="s">
        <v>186</v>
      </c>
      <c r="J110" s="187" t="s">
        <v>148</v>
      </c>
      <c r="K110" s="188" t="s">
        <v>187</v>
      </c>
      <c r="L110" s="189"/>
      <c r="M110" s="97" t="s">
        <v>35</v>
      </c>
      <c r="N110" s="98" t="s">
        <v>52</v>
      </c>
      <c r="O110" s="98" t="s">
        <v>188</v>
      </c>
      <c r="P110" s="98" t="s">
        <v>189</v>
      </c>
      <c r="Q110" s="98" t="s">
        <v>190</v>
      </c>
      <c r="R110" s="98" t="s">
        <v>191</v>
      </c>
      <c r="S110" s="98" t="s">
        <v>192</v>
      </c>
      <c r="T110" s="99" t="s">
        <v>193</v>
      </c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</row>
    <row r="111" s="2" customFormat="1" ht="22.8" customHeight="1">
      <c r="A111" s="43"/>
      <c r="B111" s="44"/>
      <c r="C111" s="104" t="s">
        <v>194</v>
      </c>
      <c r="D111" s="45"/>
      <c r="E111" s="45"/>
      <c r="F111" s="45"/>
      <c r="G111" s="45"/>
      <c r="H111" s="45"/>
      <c r="I111" s="45"/>
      <c r="J111" s="190">
        <f>BK111</f>
        <v>0</v>
      </c>
      <c r="K111" s="45"/>
      <c r="L111" s="49"/>
      <c r="M111" s="100"/>
      <c r="N111" s="191"/>
      <c r="O111" s="101"/>
      <c r="P111" s="192">
        <f>P112</f>
        <v>0</v>
      </c>
      <c r="Q111" s="101"/>
      <c r="R111" s="192">
        <f>R112</f>
        <v>5.0772015999999995</v>
      </c>
      <c r="S111" s="101"/>
      <c r="T111" s="193">
        <f>T112</f>
        <v>5233.4070999999994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81</v>
      </c>
      <c r="AU111" s="21" t="s">
        <v>149</v>
      </c>
      <c r="BK111" s="194">
        <f>BK112</f>
        <v>0</v>
      </c>
    </row>
    <row r="112" s="12" customFormat="1" ht="25.92" customHeight="1">
      <c r="A112" s="12"/>
      <c r="B112" s="195"/>
      <c r="C112" s="196"/>
      <c r="D112" s="197" t="s">
        <v>81</v>
      </c>
      <c r="E112" s="198" t="s">
        <v>195</v>
      </c>
      <c r="F112" s="198" t="s">
        <v>196</v>
      </c>
      <c r="G112" s="196"/>
      <c r="H112" s="196"/>
      <c r="I112" s="199"/>
      <c r="J112" s="200">
        <f>BK112</f>
        <v>0</v>
      </c>
      <c r="K112" s="196"/>
      <c r="L112" s="201"/>
      <c r="M112" s="202"/>
      <c r="N112" s="203"/>
      <c r="O112" s="203"/>
      <c r="P112" s="204">
        <f>P113+P184+P189+P409+P556+P716+P815</f>
        <v>0</v>
      </c>
      <c r="Q112" s="203"/>
      <c r="R112" s="204">
        <f>R113+R184+R189+R409+R556+R716+R815</f>
        <v>5.0772015999999995</v>
      </c>
      <c r="S112" s="203"/>
      <c r="T112" s="205">
        <f>T113+T184+T189+T409+T556+T716+T815</f>
        <v>5233.4070999999994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6" t="s">
        <v>90</v>
      </c>
      <c r="AT112" s="207" t="s">
        <v>81</v>
      </c>
      <c r="AU112" s="207" t="s">
        <v>82</v>
      </c>
      <c r="AY112" s="206" t="s">
        <v>197</v>
      </c>
      <c r="BK112" s="208">
        <f>BK113+BK184+BK189+BK409+BK556+BK716+BK815</f>
        <v>0</v>
      </c>
    </row>
    <row r="113" s="12" customFormat="1" ht="22.8" customHeight="1">
      <c r="A113" s="12"/>
      <c r="B113" s="195"/>
      <c r="C113" s="196"/>
      <c r="D113" s="197" t="s">
        <v>81</v>
      </c>
      <c r="E113" s="209" t="s">
        <v>198</v>
      </c>
      <c r="F113" s="209" t="s">
        <v>199</v>
      </c>
      <c r="G113" s="196"/>
      <c r="H113" s="196"/>
      <c r="I113" s="199"/>
      <c r="J113" s="210">
        <f>BK113</f>
        <v>0</v>
      </c>
      <c r="K113" s="196"/>
      <c r="L113" s="201"/>
      <c r="M113" s="202"/>
      <c r="N113" s="203"/>
      <c r="O113" s="203"/>
      <c r="P113" s="204">
        <f>P114+P177</f>
        <v>0</v>
      </c>
      <c r="Q113" s="203"/>
      <c r="R113" s="204">
        <f>R114+R177</f>
        <v>0.0080000000000000002</v>
      </c>
      <c r="S113" s="203"/>
      <c r="T113" s="205">
        <f>T114+T177</f>
        <v>115.99999999999999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6" t="s">
        <v>90</v>
      </c>
      <c r="AT113" s="207" t="s">
        <v>81</v>
      </c>
      <c r="AU113" s="207" t="s">
        <v>90</v>
      </c>
      <c r="AY113" s="206" t="s">
        <v>197</v>
      </c>
      <c r="BK113" s="208">
        <f>BK114+BK177</f>
        <v>0</v>
      </c>
    </row>
    <row r="114" s="12" customFormat="1" ht="20.88" customHeight="1">
      <c r="A114" s="12"/>
      <c r="B114" s="195"/>
      <c r="C114" s="196"/>
      <c r="D114" s="197" t="s">
        <v>81</v>
      </c>
      <c r="E114" s="209" t="s">
        <v>90</v>
      </c>
      <c r="F114" s="209" t="s">
        <v>200</v>
      </c>
      <c r="G114" s="196"/>
      <c r="H114" s="196"/>
      <c r="I114" s="199"/>
      <c r="J114" s="210">
        <f>BK114</f>
        <v>0</v>
      </c>
      <c r="K114" s="196"/>
      <c r="L114" s="201"/>
      <c r="M114" s="202"/>
      <c r="N114" s="203"/>
      <c r="O114" s="203"/>
      <c r="P114" s="204">
        <f>SUM(P115:P176)</f>
        <v>0</v>
      </c>
      <c r="Q114" s="203"/>
      <c r="R114" s="204">
        <f>SUM(R115:R176)</f>
        <v>0.0080000000000000002</v>
      </c>
      <c r="S114" s="203"/>
      <c r="T114" s="205">
        <f>SUM(T115:T176)</f>
        <v>115.99999999999999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6" t="s">
        <v>90</v>
      </c>
      <c r="AT114" s="207" t="s">
        <v>81</v>
      </c>
      <c r="AU114" s="207" t="s">
        <v>92</v>
      </c>
      <c r="AY114" s="206" t="s">
        <v>197</v>
      </c>
      <c r="BK114" s="208">
        <f>SUM(BK115:BK176)</f>
        <v>0</v>
      </c>
    </row>
    <row r="115" s="2" customFormat="1" ht="24.15" customHeight="1">
      <c r="A115" s="43"/>
      <c r="B115" s="44"/>
      <c r="C115" s="211" t="s">
        <v>90</v>
      </c>
      <c r="D115" s="211" t="s">
        <v>201</v>
      </c>
      <c r="E115" s="212" t="s">
        <v>202</v>
      </c>
      <c r="F115" s="213" t="s">
        <v>203</v>
      </c>
      <c r="G115" s="214" t="s">
        <v>204</v>
      </c>
      <c r="H115" s="215">
        <v>400</v>
      </c>
      <c r="I115" s="216"/>
      <c r="J115" s="217">
        <f>ROUND(I115*H115,2)</f>
        <v>0</v>
      </c>
      <c r="K115" s="213" t="s">
        <v>205</v>
      </c>
      <c r="L115" s="49"/>
      <c r="M115" s="218" t="s">
        <v>35</v>
      </c>
      <c r="N115" s="219" t="s">
        <v>53</v>
      </c>
      <c r="O115" s="89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2" t="s">
        <v>206</v>
      </c>
      <c r="AT115" s="222" t="s">
        <v>201</v>
      </c>
      <c r="AU115" s="222" t="s">
        <v>207</v>
      </c>
      <c r="AY115" s="21" t="s">
        <v>197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1" t="s">
        <v>90</v>
      </c>
      <c r="BK115" s="223">
        <f>ROUND(I115*H115,2)</f>
        <v>0</v>
      </c>
      <c r="BL115" s="21" t="s">
        <v>206</v>
      </c>
      <c r="BM115" s="222" t="s">
        <v>208</v>
      </c>
    </row>
    <row r="116" s="2" customFormat="1">
      <c r="A116" s="43"/>
      <c r="B116" s="44"/>
      <c r="C116" s="45"/>
      <c r="D116" s="224" t="s">
        <v>209</v>
      </c>
      <c r="E116" s="45"/>
      <c r="F116" s="225" t="s">
        <v>210</v>
      </c>
      <c r="G116" s="45"/>
      <c r="H116" s="45"/>
      <c r="I116" s="226"/>
      <c r="J116" s="45"/>
      <c r="K116" s="45"/>
      <c r="L116" s="49"/>
      <c r="M116" s="227"/>
      <c r="N116" s="228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209</v>
      </c>
      <c r="AU116" s="21" t="s">
        <v>207</v>
      </c>
    </row>
    <row r="117" s="2" customFormat="1">
      <c r="A117" s="43"/>
      <c r="B117" s="44"/>
      <c r="C117" s="45"/>
      <c r="D117" s="229" t="s">
        <v>211</v>
      </c>
      <c r="E117" s="45"/>
      <c r="F117" s="230" t="s">
        <v>212</v>
      </c>
      <c r="G117" s="45"/>
      <c r="H117" s="45"/>
      <c r="I117" s="226"/>
      <c r="J117" s="45"/>
      <c r="K117" s="45"/>
      <c r="L117" s="49"/>
      <c r="M117" s="227"/>
      <c r="N117" s="228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211</v>
      </c>
      <c r="AU117" s="21" t="s">
        <v>207</v>
      </c>
    </row>
    <row r="118" s="2" customFormat="1" ht="24.15" customHeight="1">
      <c r="A118" s="43"/>
      <c r="B118" s="44"/>
      <c r="C118" s="211" t="s">
        <v>92</v>
      </c>
      <c r="D118" s="211" t="s">
        <v>201</v>
      </c>
      <c r="E118" s="212" t="s">
        <v>213</v>
      </c>
      <c r="F118" s="213" t="s">
        <v>214</v>
      </c>
      <c r="G118" s="214" t="s">
        <v>215</v>
      </c>
      <c r="H118" s="215">
        <v>30</v>
      </c>
      <c r="I118" s="216"/>
      <c r="J118" s="217">
        <f>ROUND(I118*H118,2)</f>
        <v>0</v>
      </c>
      <c r="K118" s="213" t="s">
        <v>205</v>
      </c>
      <c r="L118" s="49"/>
      <c r="M118" s="218" t="s">
        <v>35</v>
      </c>
      <c r="N118" s="219" t="s">
        <v>53</v>
      </c>
      <c r="O118" s="89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2" t="s">
        <v>206</v>
      </c>
      <c r="AT118" s="222" t="s">
        <v>201</v>
      </c>
      <c r="AU118" s="222" t="s">
        <v>207</v>
      </c>
      <c r="AY118" s="21" t="s">
        <v>197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1" t="s">
        <v>90</v>
      </c>
      <c r="BK118" s="223">
        <f>ROUND(I118*H118,2)</f>
        <v>0</v>
      </c>
      <c r="BL118" s="21" t="s">
        <v>206</v>
      </c>
      <c r="BM118" s="222" t="s">
        <v>216</v>
      </c>
    </row>
    <row r="119" s="2" customFormat="1">
      <c r="A119" s="43"/>
      <c r="B119" s="44"/>
      <c r="C119" s="45"/>
      <c r="D119" s="224" t="s">
        <v>209</v>
      </c>
      <c r="E119" s="45"/>
      <c r="F119" s="225" t="s">
        <v>217</v>
      </c>
      <c r="G119" s="45"/>
      <c r="H119" s="45"/>
      <c r="I119" s="226"/>
      <c r="J119" s="45"/>
      <c r="K119" s="45"/>
      <c r="L119" s="49"/>
      <c r="M119" s="227"/>
      <c r="N119" s="228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209</v>
      </c>
      <c r="AU119" s="21" t="s">
        <v>207</v>
      </c>
    </row>
    <row r="120" s="2" customFormat="1">
      <c r="A120" s="43"/>
      <c r="B120" s="44"/>
      <c r="C120" s="45"/>
      <c r="D120" s="229" t="s">
        <v>211</v>
      </c>
      <c r="E120" s="45"/>
      <c r="F120" s="230" t="s">
        <v>218</v>
      </c>
      <c r="G120" s="45"/>
      <c r="H120" s="45"/>
      <c r="I120" s="226"/>
      <c r="J120" s="45"/>
      <c r="K120" s="45"/>
      <c r="L120" s="49"/>
      <c r="M120" s="227"/>
      <c r="N120" s="228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211</v>
      </c>
      <c r="AU120" s="21" t="s">
        <v>207</v>
      </c>
    </row>
    <row r="121" s="2" customFormat="1">
      <c r="A121" s="43"/>
      <c r="B121" s="44"/>
      <c r="C121" s="45"/>
      <c r="D121" s="224" t="s">
        <v>219</v>
      </c>
      <c r="E121" s="45"/>
      <c r="F121" s="231" t="s">
        <v>220</v>
      </c>
      <c r="G121" s="45"/>
      <c r="H121" s="45"/>
      <c r="I121" s="226"/>
      <c r="J121" s="45"/>
      <c r="K121" s="45"/>
      <c r="L121" s="49"/>
      <c r="M121" s="227"/>
      <c r="N121" s="228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219</v>
      </c>
      <c r="AU121" s="21" t="s">
        <v>207</v>
      </c>
    </row>
    <row r="122" s="2" customFormat="1" ht="21.75" customHeight="1">
      <c r="A122" s="43"/>
      <c r="B122" s="44"/>
      <c r="C122" s="211" t="s">
        <v>207</v>
      </c>
      <c r="D122" s="211" t="s">
        <v>201</v>
      </c>
      <c r="E122" s="212" t="s">
        <v>221</v>
      </c>
      <c r="F122" s="213" t="s">
        <v>222</v>
      </c>
      <c r="G122" s="214" t="s">
        <v>215</v>
      </c>
      <c r="H122" s="215">
        <v>30</v>
      </c>
      <c r="I122" s="216"/>
      <c r="J122" s="217">
        <f>ROUND(I122*H122,2)</f>
        <v>0</v>
      </c>
      <c r="K122" s="213" t="s">
        <v>205</v>
      </c>
      <c r="L122" s="49"/>
      <c r="M122" s="218" t="s">
        <v>35</v>
      </c>
      <c r="N122" s="219" t="s">
        <v>53</v>
      </c>
      <c r="O122" s="89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2" t="s">
        <v>206</v>
      </c>
      <c r="AT122" s="222" t="s">
        <v>201</v>
      </c>
      <c r="AU122" s="222" t="s">
        <v>207</v>
      </c>
      <c r="AY122" s="21" t="s">
        <v>197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1" t="s">
        <v>90</v>
      </c>
      <c r="BK122" s="223">
        <f>ROUND(I122*H122,2)</f>
        <v>0</v>
      </c>
      <c r="BL122" s="21" t="s">
        <v>206</v>
      </c>
      <c r="BM122" s="222" t="s">
        <v>223</v>
      </c>
    </row>
    <row r="123" s="2" customFormat="1">
      <c r="A123" s="43"/>
      <c r="B123" s="44"/>
      <c r="C123" s="45"/>
      <c r="D123" s="224" t="s">
        <v>209</v>
      </c>
      <c r="E123" s="45"/>
      <c r="F123" s="225" t="s">
        <v>224</v>
      </c>
      <c r="G123" s="45"/>
      <c r="H123" s="45"/>
      <c r="I123" s="226"/>
      <c r="J123" s="45"/>
      <c r="K123" s="45"/>
      <c r="L123" s="49"/>
      <c r="M123" s="227"/>
      <c r="N123" s="228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209</v>
      </c>
      <c r="AU123" s="21" t="s">
        <v>207</v>
      </c>
    </row>
    <row r="124" s="2" customFormat="1">
      <c r="A124" s="43"/>
      <c r="B124" s="44"/>
      <c r="C124" s="45"/>
      <c r="D124" s="229" t="s">
        <v>211</v>
      </c>
      <c r="E124" s="45"/>
      <c r="F124" s="230" t="s">
        <v>225</v>
      </c>
      <c r="G124" s="45"/>
      <c r="H124" s="45"/>
      <c r="I124" s="226"/>
      <c r="J124" s="45"/>
      <c r="K124" s="45"/>
      <c r="L124" s="49"/>
      <c r="M124" s="227"/>
      <c r="N124" s="228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211</v>
      </c>
      <c r="AU124" s="21" t="s">
        <v>207</v>
      </c>
    </row>
    <row r="125" s="2" customFormat="1" ht="24.15" customHeight="1">
      <c r="A125" s="43"/>
      <c r="B125" s="44"/>
      <c r="C125" s="211" t="s">
        <v>206</v>
      </c>
      <c r="D125" s="211" t="s">
        <v>201</v>
      </c>
      <c r="E125" s="212" t="s">
        <v>226</v>
      </c>
      <c r="F125" s="213" t="s">
        <v>227</v>
      </c>
      <c r="G125" s="214" t="s">
        <v>215</v>
      </c>
      <c r="H125" s="215">
        <v>150</v>
      </c>
      <c r="I125" s="216"/>
      <c r="J125" s="217">
        <f>ROUND(I125*H125,2)</f>
        <v>0</v>
      </c>
      <c r="K125" s="213" t="s">
        <v>205</v>
      </c>
      <c r="L125" s="49"/>
      <c r="M125" s="218" t="s">
        <v>35</v>
      </c>
      <c r="N125" s="219" t="s">
        <v>53</v>
      </c>
      <c r="O125" s="89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2" t="s">
        <v>206</v>
      </c>
      <c r="AT125" s="222" t="s">
        <v>201</v>
      </c>
      <c r="AU125" s="222" t="s">
        <v>207</v>
      </c>
      <c r="AY125" s="21" t="s">
        <v>197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1" t="s">
        <v>90</v>
      </c>
      <c r="BK125" s="223">
        <f>ROUND(I125*H125,2)</f>
        <v>0</v>
      </c>
      <c r="BL125" s="21" t="s">
        <v>206</v>
      </c>
      <c r="BM125" s="222" t="s">
        <v>228</v>
      </c>
    </row>
    <row r="126" s="2" customFormat="1">
      <c r="A126" s="43"/>
      <c r="B126" s="44"/>
      <c r="C126" s="45"/>
      <c r="D126" s="224" t="s">
        <v>209</v>
      </c>
      <c r="E126" s="45"/>
      <c r="F126" s="225" t="s">
        <v>229</v>
      </c>
      <c r="G126" s="45"/>
      <c r="H126" s="45"/>
      <c r="I126" s="226"/>
      <c r="J126" s="45"/>
      <c r="K126" s="45"/>
      <c r="L126" s="49"/>
      <c r="M126" s="227"/>
      <c r="N126" s="228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209</v>
      </c>
      <c r="AU126" s="21" t="s">
        <v>207</v>
      </c>
    </row>
    <row r="127" s="2" customFormat="1">
      <c r="A127" s="43"/>
      <c r="B127" s="44"/>
      <c r="C127" s="45"/>
      <c r="D127" s="229" t="s">
        <v>211</v>
      </c>
      <c r="E127" s="45"/>
      <c r="F127" s="230" t="s">
        <v>230</v>
      </c>
      <c r="G127" s="45"/>
      <c r="H127" s="45"/>
      <c r="I127" s="226"/>
      <c r="J127" s="45"/>
      <c r="K127" s="45"/>
      <c r="L127" s="49"/>
      <c r="M127" s="227"/>
      <c r="N127" s="228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211</v>
      </c>
      <c r="AU127" s="21" t="s">
        <v>207</v>
      </c>
    </row>
    <row r="128" s="2" customFormat="1">
      <c r="A128" s="43"/>
      <c r="B128" s="44"/>
      <c r="C128" s="45"/>
      <c r="D128" s="224" t="s">
        <v>219</v>
      </c>
      <c r="E128" s="45"/>
      <c r="F128" s="231" t="s">
        <v>231</v>
      </c>
      <c r="G128" s="45"/>
      <c r="H128" s="45"/>
      <c r="I128" s="226"/>
      <c r="J128" s="45"/>
      <c r="K128" s="45"/>
      <c r="L128" s="49"/>
      <c r="M128" s="227"/>
      <c r="N128" s="228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219</v>
      </c>
      <c r="AU128" s="21" t="s">
        <v>207</v>
      </c>
    </row>
    <row r="129" s="13" customFormat="1">
      <c r="A129" s="13"/>
      <c r="B129" s="232"/>
      <c r="C129" s="233"/>
      <c r="D129" s="224" t="s">
        <v>232</v>
      </c>
      <c r="E129" s="233"/>
      <c r="F129" s="234" t="s">
        <v>233</v>
      </c>
      <c r="G129" s="233"/>
      <c r="H129" s="235">
        <v>150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232</v>
      </c>
      <c r="AU129" s="241" t="s">
        <v>207</v>
      </c>
      <c r="AV129" s="13" t="s">
        <v>92</v>
      </c>
      <c r="AW129" s="13" t="s">
        <v>4</v>
      </c>
      <c r="AX129" s="13" t="s">
        <v>90</v>
      </c>
      <c r="AY129" s="241" t="s">
        <v>197</v>
      </c>
    </row>
    <row r="130" s="2" customFormat="1" ht="24.15" customHeight="1">
      <c r="A130" s="43"/>
      <c r="B130" s="44"/>
      <c r="C130" s="211" t="s">
        <v>234</v>
      </c>
      <c r="D130" s="211" t="s">
        <v>201</v>
      </c>
      <c r="E130" s="212" t="s">
        <v>235</v>
      </c>
      <c r="F130" s="213" t="s">
        <v>236</v>
      </c>
      <c r="G130" s="214" t="s">
        <v>215</v>
      </c>
      <c r="H130" s="215">
        <v>90</v>
      </c>
      <c r="I130" s="216"/>
      <c r="J130" s="217">
        <f>ROUND(I130*H130,2)</f>
        <v>0</v>
      </c>
      <c r="K130" s="213" t="s">
        <v>205</v>
      </c>
      <c r="L130" s="49"/>
      <c r="M130" s="218" t="s">
        <v>35</v>
      </c>
      <c r="N130" s="219" t="s">
        <v>53</v>
      </c>
      <c r="O130" s="89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2" t="s">
        <v>206</v>
      </c>
      <c r="AT130" s="222" t="s">
        <v>201</v>
      </c>
      <c r="AU130" s="222" t="s">
        <v>207</v>
      </c>
      <c r="AY130" s="21" t="s">
        <v>197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1" t="s">
        <v>90</v>
      </c>
      <c r="BK130" s="223">
        <f>ROUND(I130*H130,2)</f>
        <v>0</v>
      </c>
      <c r="BL130" s="21" t="s">
        <v>206</v>
      </c>
      <c r="BM130" s="222" t="s">
        <v>237</v>
      </c>
    </row>
    <row r="131" s="2" customFormat="1">
      <c r="A131" s="43"/>
      <c r="B131" s="44"/>
      <c r="C131" s="45"/>
      <c r="D131" s="224" t="s">
        <v>209</v>
      </c>
      <c r="E131" s="45"/>
      <c r="F131" s="225" t="s">
        <v>238</v>
      </c>
      <c r="G131" s="45"/>
      <c r="H131" s="45"/>
      <c r="I131" s="226"/>
      <c r="J131" s="45"/>
      <c r="K131" s="45"/>
      <c r="L131" s="49"/>
      <c r="M131" s="227"/>
      <c r="N131" s="228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209</v>
      </c>
      <c r="AU131" s="21" t="s">
        <v>207</v>
      </c>
    </row>
    <row r="132" s="2" customFormat="1">
      <c r="A132" s="43"/>
      <c r="B132" s="44"/>
      <c r="C132" s="45"/>
      <c r="D132" s="229" t="s">
        <v>211</v>
      </c>
      <c r="E132" s="45"/>
      <c r="F132" s="230" t="s">
        <v>239</v>
      </c>
      <c r="G132" s="45"/>
      <c r="H132" s="45"/>
      <c r="I132" s="226"/>
      <c r="J132" s="45"/>
      <c r="K132" s="45"/>
      <c r="L132" s="49"/>
      <c r="M132" s="227"/>
      <c r="N132" s="228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211</v>
      </c>
      <c r="AU132" s="21" t="s">
        <v>207</v>
      </c>
    </row>
    <row r="133" s="13" customFormat="1">
      <c r="A133" s="13"/>
      <c r="B133" s="232"/>
      <c r="C133" s="233"/>
      <c r="D133" s="224" t="s">
        <v>232</v>
      </c>
      <c r="E133" s="233"/>
      <c r="F133" s="234" t="s">
        <v>240</v>
      </c>
      <c r="G133" s="233"/>
      <c r="H133" s="235">
        <v>90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232</v>
      </c>
      <c r="AU133" s="241" t="s">
        <v>207</v>
      </c>
      <c r="AV133" s="13" t="s">
        <v>92</v>
      </c>
      <c r="AW133" s="13" t="s">
        <v>4</v>
      </c>
      <c r="AX133" s="13" t="s">
        <v>90</v>
      </c>
      <c r="AY133" s="241" t="s">
        <v>197</v>
      </c>
    </row>
    <row r="134" s="2" customFormat="1" ht="24.15" customHeight="1">
      <c r="A134" s="43"/>
      <c r="B134" s="44"/>
      <c r="C134" s="211" t="s">
        <v>241</v>
      </c>
      <c r="D134" s="211" t="s">
        <v>201</v>
      </c>
      <c r="E134" s="212" t="s">
        <v>242</v>
      </c>
      <c r="F134" s="213" t="s">
        <v>243</v>
      </c>
      <c r="G134" s="214" t="s">
        <v>215</v>
      </c>
      <c r="H134" s="215">
        <v>30</v>
      </c>
      <c r="I134" s="216"/>
      <c r="J134" s="217">
        <f>ROUND(I134*H134,2)</f>
        <v>0</v>
      </c>
      <c r="K134" s="213" t="s">
        <v>205</v>
      </c>
      <c r="L134" s="49"/>
      <c r="M134" s="218" t="s">
        <v>35</v>
      </c>
      <c r="N134" s="219" t="s">
        <v>53</v>
      </c>
      <c r="O134" s="89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2" t="s">
        <v>206</v>
      </c>
      <c r="AT134" s="222" t="s">
        <v>201</v>
      </c>
      <c r="AU134" s="222" t="s">
        <v>207</v>
      </c>
      <c r="AY134" s="21" t="s">
        <v>197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1" t="s">
        <v>90</v>
      </c>
      <c r="BK134" s="223">
        <f>ROUND(I134*H134,2)</f>
        <v>0</v>
      </c>
      <c r="BL134" s="21" t="s">
        <v>206</v>
      </c>
      <c r="BM134" s="222" t="s">
        <v>244</v>
      </c>
    </row>
    <row r="135" s="2" customFormat="1">
      <c r="A135" s="43"/>
      <c r="B135" s="44"/>
      <c r="C135" s="45"/>
      <c r="D135" s="224" t="s">
        <v>209</v>
      </c>
      <c r="E135" s="45"/>
      <c r="F135" s="225" t="s">
        <v>245</v>
      </c>
      <c r="G135" s="45"/>
      <c r="H135" s="45"/>
      <c r="I135" s="226"/>
      <c r="J135" s="45"/>
      <c r="K135" s="45"/>
      <c r="L135" s="49"/>
      <c r="M135" s="227"/>
      <c r="N135" s="228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209</v>
      </c>
      <c r="AU135" s="21" t="s">
        <v>207</v>
      </c>
    </row>
    <row r="136" s="2" customFormat="1">
      <c r="A136" s="43"/>
      <c r="B136" s="44"/>
      <c r="C136" s="45"/>
      <c r="D136" s="229" t="s">
        <v>211</v>
      </c>
      <c r="E136" s="45"/>
      <c r="F136" s="230" t="s">
        <v>246</v>
      </c>
      <c r="G136" s="45"/>
      <c r="H136" s="45"/>
      <c r="I136" s="226"/>
      <c r="J136" s="45"/>
      <c r="K136" s="45"/>
      <c r="L136" s="49"/>
      <c r="M136" s="227"/>
      <c r="N136" s="228"/>
      <c r="O136" s="89"/>
      <c r="P136" s="89"/>
      <c r="Q136" s="89"/>
      <c r="R136" s="89"/>
      <c r="S136" s="89"/>
      <c r="T136" s="90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T136" s="21" t="s">
        <v>211</v>
      </c>
      <c r="AU136" s="21" t="s">
        <v>207</v>
      </c>
    </row>
    <row r="137" s="2" customFormat="1" ht="24.15" customHeight="1">
      <c r="A137" s="43"/>
      <c r="B137" s="44"/>
      <c r="C137" s="211" t="s">
        <v>247</v>
      </c>
      <c r="D137" s="211" t="s">
        <v>201</v>
      </c>
      <c r="E137" s="212" t="s">
        <v>248</v>
      </c>
      <c r="F137" s="213" t="s">
        <v>249</v>
      </c>
      <c r="G137" s="214" t="s">
        <v>215</v>
      </c>
      <c r="H137" s="215">
        <v>30</v>
      </c>
      <c r="I137" s="216"/>
      <c r="J137" s="217">
        <f>ROUND(I137*H137,2)</f>
        <v>0</v>
      </c>
      <c r="K137" s="213" t="s">
        <v>205</v>
      </c>
      <c r="L137" s="49"/>
      <c r="M137" s="218" t="s">
        <v>35</v>
      </c>
      <c r="N137" s="219" t="s">
        <v>53</v>
      </c>
      <c r="O137" s="89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2" t="s">
        <v>206</v>
      </c>
      <c r="AT137" s="222" t="s">
        <v>201</v>
      </c>
      <c r="AU137" s="222" t="s">
        <v>207</v>
      </c>
      <c r="AY137" s="21" t="s">
        <v>197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1" t="s">
        <v>90</v>
      </c>
      <c r="BK137" s="223">
        <f>ROUND(I137*H137,2)</f>
        <v>0</v>
      </c>
      <c r="BL137" s="21" t="s">
        <v>206</v>
      </c>
      <c r="BM137" s="222" t="s">
        <v>250</v>
      </c>
    </row>
    <row r="138" s="2" customFormat="1">
      <c r="A138" s="43"/>
      <c r="B138" s="44"/>
      <c r="C138" s="45"/>
      <c r="D138" s="224" t="s">
        <v>209</v>
      </c>
      <c r="E138" s="45"/>
      <c r="F138" s="225" t="s">
        <v>251</v>
      </c>
      <c r="G138" s="45"/>
      <c r="H138" s="45"/>
      <c r="I138" s="226"/>
      <c r="J138" s="45"/>
      <c r="K138" s="45"/>
      <c r="L138" s="49"/>
      <c r="M138" s="227"/>
      <c r="N138" s="228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209</v>
      </c>
      <c r="AU138" s="21" t="s">
        <v>207</v>
      </c>
    </row>
    <row r="139" s="2" customFormat="1">
      <c r="A139" s="43"/>
      <c r="B139" s="44"/>
      <c r="C139" s="45"/>
      <c r="D139" s="229" t="s">
        <v>211</v>
      </c>
      <c r="E139" s="45"/>
      <c r="F139" s="230" t="s">
        <v>252</v>
      </c>
      <c r="G139" s="45"/>
      <c r="H139" s="45"/>
      <c r="I139" s="226"/>
      <c r="J139" s="45"/>
      <c r="K139" s="45"/>
      <c r="L139" s="49"/>
      <c r="M139" s="227"/>
      <c r="N139" s="228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211</v>
      </c>
      <c r="AU139" s="21" t="s">
        <v>207</v>
      </c>
    </row>
    <row r="140" s="2" customFormat="1" ht="24.15" customHeight="1">
      <c r="A140" s="43"/>
      <c r="B140" s="44"/>
      <c r="C140" s="211" t="s">
        <v>253</v>
      </c>
      <c r="D140" s="211" t="s">
        <v>201</v>
      </c>
      <c r="E140" s="212" t="s">
        <v>254</v>
      </c>
      <c r="F140" s="213" t="s">
        <v>255</v>
      </c>
      <c r="G140" s="214" t="s">
        <v>215</v>
      </c>
      <c r="H140" s="215">
        <v>120</v>
      </c>
      <c r="I140" s="216"/>
      <c r="J140" s="217">
        <f>ROUND(I140*H140,2)</f>
        <v>0</v>
      </c>
      <c r="K140" s="213" t="s">
        <v>205</v>
      </c>
      <c r="L140" s="49"/>
      <c r="M140" s="218" t="s">
        <v>35</v>
      </c>
      <c r="N140" s="219" t="s">
        <v>53</v>
      </c>
      <c r="O140" s="89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2" t="s">
        <v>206</v>
      </c>
      <c r="AT140" s="222" t="s">
        <v>201</v>
      </c>
      <c r="AU140" s="222" t="s">
        <v>207</v>
      </c>
      <c r="AY140" s="21" t="s">
        <v>197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1" t="s">
        <v>90</v>
      </c>
      <c r="BK140" s="223">
        <f>ROUND(I140*H140,2)</f>
        <v>0</v>
      </c>
      <c r="BL140" s="21" t="s">
        <v>206</v>
      </c>
      <c r="BM140" s="222" t="s">
        <v>256</v>
      </c>
    </row>
    <row r="141" s="2" customFormat="1">
      <c r="A141" s="43"/>
      <c r="B141" s="44"/>
      <c r="C141" s="45"/>
      <c r="D141" s="224" t="s">
        <v>209</v>
      </c>
      <c r="E141" s="45"/>
      <c r="F141" s="225" t="s">
        <v>257</v>
      </c>
      <c r="G141" s="45"/>
      <c r="H141" s="45"/>
      <c r="I141" s="226"/>
      <c r="J141" s="45"/>
      <c r="K141" s="45"/>
      <c r="L141" s="49"/>
      <c r="M141" s="227"/>
      <c r="N141" s="228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209</v>
      </c>
      <c r="AU141" s="21" t="s">
        <v>207</v>
      </c>
    </row>
    <row r="142" s="2" customFormat="1">
      <c r="A142" s="43"/>
      <c r="B142" s="44"/>
      <c r="C142" s="45"/>
      <c r="D142" s="229" t="s">
        <v>211</v>
      </c>
      <c r="E142" s="45"/>
      <c r="F142" s="230" t="s">
        <v>258</v>
      </c>
      <c r="G142" s="45"/>
      <c r="H142" s="45"/>
      <c r="I142" s="226"/>
      <c r="J142" s="45"/>
      <c r="K142" s="45"/>
      <c r="L142" s="49"/>
      <c r="M142" s="227"/>
      <c r="N142" s="228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211</v>
      </c>
      <c r="AU142" s="21" t="s">
        <v>207</v>
      </c>
    </row>
    <row r="143" s="13" customFormat="1">
      <c r="A143" s="13"/>
      <c r="B143" s="232"/>
      <c r="C143" s="233"/>
      <c r="D143" s="224" t="s">
        <v>232</v>
      </c>
      <c r="E143" s="233"/>
      <c r="F143" s="234" t="s">
        <v>259</v>
      </c>
      <c r="G143" s="233"/>
      <c r="H143" s="235">
        <v>120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232</v>
      </c>
      <c r="AU143" s="241" t="s">
        <v>207</v>
      </c>
      <c r="AV143" s="13" t="s">
        <v>92</v>
      </c>
      <c r="AW143" s="13" t="s">
        <v>4</v>
      </c>
      <c r="AX143" s="13" t="s">
        <v>90</v>
      </c>
      <c r="AY143" s="241" t="s">
        <v>197</v>
      </c>
    </row>
    <row r="144" s="2" customFormat="1" ht="24.15" customHeight="1">
      <c r="A144" s="43"/>
      <c r="B144" s="44"/>
      <c r="C144" s="211" t="s">
        <v>260</v>
      </c>
      <c r="D144" s="211" t="s">
        <v>201</v>
      </c>
      <c r="E144" s="212" t="s">
        <v>261</v>
      </c>
      <c r="F144" s="213" t="s">
        <v>262</v>
      </c>
      <c r="G144" s="214" t="s">
        <v>204</v>
      </c>
      <c r="H144" s="215">
        <v>400</v>
      </c>
      <c r="I144" s="216"/>
      <c r="J144" s="217">
        <f>ROUND(I144*H144,2)</f>
        <v>0</v>
      </c>
      <c r="K144" s="213" t="s">
        <v>205</v>
      </c>
      <c r="L144" s="49"/>
      <c r="M144" s="218" t="s">
        <v>35</v>
      </c>
      <c r="N144" s="219" t="s">
        <v>53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0.28999999999999998</v>
      </c>
      <c r="T144" s="221">
        <f>S144*H144</f>
        <v>115.99999999999999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2" t="s">
        <v>206</v>
      </c>
      <c r="AT144" s="222" t="s">
        <v>201</v>
      </c>
      <c r="AU144" s="222" t="s">
        <v>207</v>
      </c>
      <c r="AY144" s="21" t="s">
        <v>197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1" t="s">
        <v>90</v>
      </c>
      <c r="BK144" s="223">
        <f>ROUND(I144*H144,2)</f>
        <v>0</v>
      </c>
      <c r="BL144" s="21" t="s">
        <v>206</v>
      </c>
      <c r="BM144" s="222" t="s">
        <v>263</v>
      </c>
    </row>
    <row r="145" s="2" customFormat="1">
      <c r="A145" s="43"/>
      <c r="B145" s="44"/>
      <c r="C145" s="45"/>
      <c r="D145" s="224" t="s">
        <v>209</v>
      </c>
      <c r="E145" s="45"/>
      <c r="F145" s="225" t="s">
        <v>264</v>
      </c>
      <c r="G145" s="45"/>
      <c r="H145" s="45"/>
      <c r="I145" s="226"/>
      <c r="J145" s="45"/>
      <c r="K145" s="45"/>
      <c r="L145" s="49"/>
      <c r="M145" s="227"/>
      <c r="N145" s="228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209</v>
      </c>
      <c r="AU145" s="21" t="s">
        <v>207</v>
      </c>
    </row>
    <row r="146" s="2" customFormat="1">
      <c r="A146" s="43"/>
      <c r="B146" s="44"/>
      <c r="C146" s="45"/>
      <c r="D146" s="229" t="s">
        <v>211</v>
      </c>
      <c r="E146" s="45"/>
      <c r="F146" s="230" t="s">
        <v>265</v>
      </c>
      <c r="G146" s="45"/>
      <c r="H146" s="45"/>
      <c r="I146" s="226"/>
      <c r="J146" s="45"/>
      <c r="K146" s="45"/>
      <c r="L146" s="49"/>
      <c r="M146" s="227"/>
      <c r="N146" s="228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211</v>
      </c>
      <c r="AU146" s="21" t="s">
        <v>207</v>
      </c>
    </row>
    <row r="147" s="2" customFormat="1" ht="21.75" customHeight="1">
      <c r="A147" s="43"/>
      <c r="B147" s="44"/>
      <c r="C147" s="211" t="s">
        <v>266</v>
      </c>
      <c r="D147" s="211" t="s">
        <v>201</v>
      </c>
      <c r="E147" s="212" t="s">
        <v>267</v>
      </c>
      <c r="F147" s="213" t="s">
        <v>268</v>
      </c>
      <c r="G147" s="214" t="s">
        <v>269</v>
      </c>
      <c r="H147" s="215">
        <v>116</v>
      </c>
      <c r="I147" s="216"/>
      <c r="J147" s="217">
        <f>ROUND(I147*H147,2)</f>
        <v>0</v>
      </c>
      <c r="K147" s="213" t="s">
        <v>205</v>
      </c>
      <c r="L147" s="49"/>
      <c r="M147" s="218" t="s">
        <v>35</v>
      </c>
      <c r="N147" s="219" t="s">
        <v>53</v>
      </c>
      <c r="O147" s="89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2" t="s">
        <v>206</v>
      </c>
      <c r="AT147" s="222" t="s">
        <v>201</v>
      </c>
      <c r="AU147" s="222" t="s">
        <v>207</v>
      </c>
      <c r="AY147" s="21" t="s">
        <v>197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21" t="s">
        <v>90</v>
      </c>
      <c r="BK147" s="223">
        <f>ROUND(I147*H147,2)</f>
        <v>0</v>
      </c>
      <c r="BL147" s="21" t="s">
        <v>206</v>
      </c>
      <c r="BM147" s="222" t="s">
        <v>270</v>
      </c>
    </row>
    <row r="148" s="2" customFormat="1">
      <c r="A148" s="43"/>
      <c r="B148" s="44"/>
      <c r="C148" s="45"/>
      <c r="D148" s="224" t="s">
        <v>209</v>
      </c>
      <c r="E148" s="45"/>
      <c r="F148" s="225" t="s">
        <v>271</v>
      </c>
      <c r="G148" s="45"/>
      <c r="H148" s="45"/>
      <c r="I148" s="226"/>
      <c r="J148" s="45"/>
      <c r="K148" s="45"/>
      <c r="L148" s="49"/>
      <c r="M148" s="227"/>
      <c r="N148" s="228"/>
      <c r="O148" s="89"/>
      <c r="P148" s="89"/>
      <c r="Q148" s="89"/>
      <c r="R148" s="89"/>
      <c r="S148" s="89"/>
      <c r="T148" s="90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T148" s="21" t="s">
        <v>209</v>
      </c>
      <c r="AU148" s="21" t="s">
        <v>207</v>
      </c>
    </row>
    <row r="149" s="2" customFormat="1">
      <c r="A149" s="43"/>
      <c r="B149" s="44"/>
      <c r="C149" s="45"/>
      <c r="D149" s="229" t="s">
        <v>211</v>
      </c>
      <c r="E149" s="45"/>
      <c r="F149" s="230" t="s">
        <v>272</v>
      </c>
      <c r="G149" s="45"/>
      <c r="H149" s="45"/>
      <c r="I149" s="226"/>
      <c r="J149" s="45"/>
      <c r="K149" s="45"/>
      <c r="L149" s="49"/>
      <c r="M149" s="227"/>
      <c r="N149" s="228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211</v>
      </c>
      <c r="AU149" s="21" t="s">
        <v>207</v>
      </c>
    </row>
    <row r="150" s="13" customFormat="1">
      <c r="A150" s="13"/>
      <c r="B150" s="232"/>
      <c r="C150" s="233"/>
      <c r="D150" s="224" t="s">
        <v>232</v>
      </c>
      <c r="E150" s="242" t="s">
        <v>35</v>
      </c>
      <c r="F150" s="234" t="s">
        <v>273</v>
      </c>
      <c r="G150" s="233"/>
      <c r="H150" s="235">
        <v>116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232</v>
      </c>
      <c r="AU150" s="241" t="s">
        <v>207</v>
      </c>
      <c r="AV150" s="13" t="s">
        <v>92</v>
      </c>
      <c r="AW150" s="13" t="s">
        <v>42</v>
      </c>
      <c r="AX150" s="13" t="s">
        <v>90</v>
      </c>
      <c r="AY150" s="241" t="s">
        <v>197</v>
      </c>
    </row>
    <row r="151" s="2" customFormat="1" ht="24.15" customHeight="1">
      <c r="A151" s="43"/>
      <c r="B151" s="44"/>
      <c r="C151" s="211" t="s">
        <v>274</v>
      </c>
      <c r="D151" s="211" t="s">
        <v>201</v>
      </c>
      <c r="E151" s="212" t="s">
        <v>275</v>
      </c>
      <c r="F151" s="213" t="s">
        <v>276</v>
      </c>
      <c r="G151" s="214" t="s">
        <v>269</v>
      </c>
      <c r="H151" s="215">
        <v>464</v>
      </c>
      <c r="I151" s="216"/>
      <c r="J151" s="217">
        <f>ROUND(I151*H151,2)</f>
        <v>0</v>
      </c>
      <c r="K151" s="213" t="s">
        <v>205</v>
      </c>
      <c r="L151" s="49"/>
      <c r="M151" s="218" t="s">
        <v>35</v>
      </c>
      <c r="N151" s="219" t="s">
        <v>53</v>
      </c>
      <c r="O151" s="89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2" t="s">
        <v>206</v>
      </c>
      <c r="AT151" s="222" t="s">
        <v>201</v>
      </c>
      <c r="AU151" s="222" t="s">
        <v>207</v>
      </c>
      <c r="AY151" s="21" t="s">
        <v>197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1" t="s">
        <v>90</v>
      </c>
      <c r="BK151" s="223">
        <f>ROUND(I151*H151,2)</f>
        <v>0</v>
      </c>
      <c r="BL151" s="21" t="s">
        <v>206</v>
      </c>
      <c r="BM151" s="222" t="s">
        <v>277</v>
      </c>
    </row>
    <row r="152" s="2" customFormat="1">
      <c r="A152" s="43"/>
      <c r="B152" s="44"/>
      <c r="C152" s="45"/>
      <c r="D152" s="224" t="s">
        <v>209</v>
      </c>
      <c r="E152" s="45"/>
      <c r="F152" s="225" t="s">
        <v>278</v>
      </c>
      <c r="G152" s="45"/>
      <c r="H152" s="45"/>
      <c r="I152" s="226"/>
      <c r="J152" s="45"/>
      <c r="K152" s="45"/>
      <c r="L152" s="49"/>
      <c r="M152" s="227"/>
      <c r="N152" s="228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209</v>
      </c>
      <c r="AU152" s="21" t="s">
        <v>207</v>
      </c>
    </row>
    <row r="153" s="2" customFormat="1">
      <c r="A153" s="43"/>
      <c r="B153" s="44"/>
      <c r="C153" s="45"/>
      <c r="D153" s="229" t="s">
        <v>211</v>
      </c>
      <c r="E153" s="45"/>
      <c r="F153" s="230" t="s">
        <v>279</v>
      </c>
      <c r="G153" s="45"/>
      <c r="H153" s="45"/>
      <c r="I153" s="226"/>
      <c r="J153" s="45"/>
      <c r="K153" s="45"/>
      <c r="L153" s="49"/>
      <c r="M153" s="227"/>
      <c r="N153" s="228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211</v>
      </c>
      <c r="AU153" s="21" t="s">
        <v>207</v>
      </c>
    </row>
    <row r="154" s="13" customFormat="1">
      <c r="A154" s="13"/>
      <c r="B154" s="232"/>
      <c r="C154" s="233"/>
      <c r="D154" s="224" t="s">
        <v>232</v>
      </c>
      <c r="E154" s="242" t="s">
        <v>35</v>
      </c>
      <c r="F154" s="234" t="s">
        <v>280</v>
      </c>
      <c r="G154" s="233"/>
      <c r="H154" s="235">
        <v>464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232</v>
      </c>
      <c r="AU154" s="241" t="s">
        <v>207</v>
      </c>
      <c r="AV154" s="13" t="s">
        <v>92</v>
      </c>
      <c r="AW154" s="13" t="s">
        <v>42</v>
      </c>
      <c r="AX154" s="13" t="s">
        <v>90</v>
      </c>
      <c r="AY154" s="241" t="s">
        <v>197</v>
      </c>
    </row>
    <row r="155" s="2" customFormat="1" ht="33" customHeight="1">
      <c r="A155" s="43"/>
      <c r="B155" s="44"/>
      <c r="C155" s="211" t="s">
        <v>8</v>
      </c>
      <c r="D155" s="211" t="s">
        <v>201</v>
      </c>
      <c r="E155" s="212" t="s">
        <v>281</v>
      </c>
      <c r="F155" s="213" t="s">
        <v>282</v>
      </c>
      <c r="G155" s="214" t="s">
        <v>269</v>
      </c>
      <c r="H155" s="215">
        <v>116</v>
      </c>
      <c r="I155" s="216"/>
      <c r="J155" s="217">
        <f>ROUND(I155*H155,2)</f>
        <v>0</v>
      </c>
      <c r="K155" s="213" t="s">
        <v>205</v>
      </c>
      <c r="L155" s="49"/>
      <c r="M155" s="218" t="s">
        <v>35</v>
      </c>
      <c r="N155" s="219" t="s">
        <v>53</v>
      </c>
      <c r="O155" s="89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2" t="s">
        <v>206</v>
      </c>
      <c r="AT155" s="222" t="s">
        <v>201</v>
      </c>
      <c r="AU155" s="222" t="s">
        <v>207</v>
      </c>
      <c r="AY155" s="21" t="s">
        <v>197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21" t="s">
        <v>90</v>
      </c>
      <c r="BK155" s="223">
        <f>ROUND(I155*H155,2)</f>
        <v>0</v>
      </c>
      <c r="BL155" s="21" t="s">
        <v>206</v>
      </c>
      <c r="BM155" s="222" t="s">
        <v>283</v>
      </c>
    </row>
    <row r="156" s="2" customFormat="1">
      <c r="A156" s="43"/>
      <c r="B156" s="44"/>
      <c r="C156" s="45"/>
      <c r="D156" s="224" t="s">
        <v>209</v>
      </c>
      <c r="E156" s="45"/>
      <c r="F156" s="225" t="s">
        <v>284</v>
      </c>
      <c r="G156" s="45"/>
      <c r="H156" s="45"/>
      <c r="I156" s="226"/>
      <c r="J156" s="45"/>
      <c r="K156" s="45"/>
      <c r="L156" s="49"/>
      <c r="M156" s="227"/>
      <c r="N156" s="228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209</v>
      </c>
      <c r="AU156" s="21" t="s">
        <v>207</v>
      </c>
    </row>
    <row r="157" s="2" customFormat="1">
      <c r="A157" s="43"/>
      <c r="B157" s="44"/>
      <c r="C157" s="45"/>
      <c r="D157" s="229" t="s">
        <v>211</v>
      </c>
      <c r="E157" s="45"/>
      <c r="F157" s="230" t="s">
        <v>285</v>
      </c>
      <c r="G157" s="45"/>
      <c r="H157" s="45"/>
      <c r="I157" s="226"/>
      <c r="J157" s="45"/>
      <c r="K157" s="45"/>
      <c r="L157" s="49"/>
      <c r="M157" s="227"/>
      <c r="N157" s="228"/>
      <c r="O157" s="89"/>
      <c r="P157" s="89"/>
      <c r="Q157" s="89"/>
      <c r="R157" s="89"/>
      <c r="S157" s="89"/>
      <c r="T157" s="90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T157" s="21" t="s">
        <v>211</v>
      </c>
      <c r="AU157" s="21" t="s">
        <v>207</v>
      </c>
    </row>
    <row r="158" s="2" customFormat="1" ht="24.15" customHeight="1">
      <c r="A158" s="43"/>
      <c r="B158" s="44"/>
      <c r="C158" s="211" t="s">
        <v>286</v>
      </c>
      <c r="D158" s="211" t="s">
        <v>201</v>
      </c>
      <c r="E158" s="212" t="s">
        <v>287</v>
      </c>
      <c r="F158" s="213" t="s">
        <v>288</v>
      </c>
      <c r="G158" s="214" t="s">
        <v>204</v>
      </c>
      <c r="H158" s="215">
        <v>400</v>
      </c>
      <c r="I158" s="216"/>
      <c r="J158" s="217">
        <f>ROUND(I158*H158,2)</f>
        <v>0</v>
      </c>
      <c r="K158" s="213" t="s">
        <v>205</v>
      </c>
      <c r="L158" s="49"/>
      <c r="M158" s="218" t="s">
        <v>35</v>
      </c>
      <c r="N158" s="219" t="s">
        <v>53</v>
      </c>
      <c r="O158" s="89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2" t="s">
        <v>206</v>
      </c>
      <c r="AT158" s="222" t="s">
        <v>201</v>
      </c>
      <c r="AU158" s="222" t="s">
        <v>207</v>
      </c>
      <c r="AY158" s="21" t="s">
        <v>197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1" t="s">
        <v>90</v>
      </c>
      <c r="BK158" s="223">
        <f>ROUND(I158*H158,2)</f>
        <v>0</v>
      </c>
      <c r="BL158" s="21" t="s">
        <v>206</v>
      </c>
      <c r="BM158" s="222" t="s">
        <v>289</v>
      </c>
    </row>
    <row r="159" s="2" customFormat="1">
      <c r="A159" s="43"/>
      <c r="B159" s="44"/>
      <c r="C159" s="45"/>
      <c r="D159" s="224" t="s">
        <v>209</v>
      </c>
      <c r="E159" s="45"/>
      <c r="F159" s="225" t="s">
        <v>290</v>
      </c>
      <c r="G159" s="45"/>
      <c r="H159" s="45"/>
      <c r="I159" s="226"/>
      <c r="J159" s="45"/>
      <c r="K159" s="45"/>
      <c r="L159" s="49"/>
      <c r="M159" s="227"/>
      <c r="N159" s="228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209</v>
      </c>
      <c r="AU159" s="21" t="s">
        <v>207</v>
      </c>
    </row>
    <row r="160" s="2" customFormat="1">
      <c r="A160" s="43"/>
      <c r="B160" s="44"/>
      <c r="C160" s="45"/>
      <c r="D160" s="229" t="s">
        <v>211</v>
      </c>
      <c r="E160" s="45"/>
      <c r="F160" s="230" t="s">
        <v>291</v>
      </c>
      <c r="G160" s="45"/>
      <c r="H160" s="45"/>
      <c r="I160" s="226"/>
      <c r="J160" s="45"/>
      <c r="K160" s="45"/>
      <c r="L160" s="49"/>
      <c r="M160" s="227"/>
      <c r="N160" s="228"/>
      <c r="O160" s="89"/>
      <c r="P160" s="89"/>
      <c r="Q160" s="89"/>
      <c r="R160" s="89"/>
      <c r="S160" s="89"/>
      <c r="T160" s="90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T160" s="21" t="s">
        <v>211</v>
      </c>
      <c r="AU160" s="21" t="s">
        <v>207</v>
      </c>
    </row>
    <row r="161" s="2" customFormat="1" ht="33" customHeight="1">
      <c r="A161" s="43"/>
      <c r="B161" s="44"/>
      <c r="C161" s="211" t="s">
        <v>292</v>
      </c>
      <c r="D161" s="211" t="s">
        <v>201</v>
      </c>
      <c r="E161" s="212" t="s">
        <v>293</v>
      </c>
      <c r="F161" s="213" t="s">
        <v>294</v>
      </c>
      <c r="G161" s="214" t="s">
        <v>204</v>
      </c>
      <c r="H161" s="215">
        <v>400</v>
      </c>
      <c r="I161" s="216"/>
      <c r="J161" s="217">
        <f>ROUND(I161*H161,2)</f>
        <v>0</v>
      </c>
      <c r="K161" s="213" t="s">
        <v>205</v>
      </c>
      <c r="L161" s="49"/>
      <c r="M161" s="218" t="s">
        <v>35</v>
      </c>
      <c r="N161" s="219" t="s">
        <v>53</v>
      </c>
      <c r="O161" s="89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2" t="s">
        <v>206</v>
      </c>
      <c r="AT161" s="222" t="s">
        <v>201</v>
      </c>
      <c r="AU161" s="222" t="s">
        <v>207</v>
      </c>
      <c r="AY161" s="21" t="s">
        <v>197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1" t="s">
        <v>90</v>
      </c>
      <c r="BK161" s="223">
        <f>ROUND(I161*H161,2)</f>
        <v>0</v>
      </c>
      <c r="BL161" s="21" t="s">
        <v>206</v>
      </c>
      <c r="BM161" s="222" t="s">
        <v>295</v>
      </c>
    </row>
    <row r="162" s="2" customFormat="1">
      <c r="A162" s="43"/>
      <c r="B162" s="44"/>
      <c r="C162" s="45"/>
      <c r="D162" s="224" t="s">
        <v>209</v>
      </c>
      <c r="E162" s="45"/>
      <c r="F162" s="225" t="s">
        <v>296</v>
      </c>
      <c r="G162" s="45"/>
      <c r="H162" s="45"/>
      <c r="I162" s="226"/>
      <c r="J162" s="45"/>
      <c r="K162" s="45"/>
      <c r="L162" s="49"/>
      <c r="M162" s="227"/>
      <c r="N162" s="228"/>
      <c r="O162" s="89"/>
      <c r="P162" s="89"/>
      <c r="Q162" s="89"/>
      <c r="R162" s="89"/>
      <c r="S162" s="89"/>
      <c r="T162" s="90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T162" s="21" t="s">
        <v>209</v>
      </c>
      <c r="AU162" s="21" t="s">
        <v>207</v>
      </c>
    </row>
    <row r="163" s="2" customFormat="1">
      <c r="A163" s="43"/>
      <c r="B163" s="44"/>
      <c r="C163" s="45"/>
      <c r="D163" s="229" t="s">
        <v>211</v>
      </c>
      <c r="E163" s="45"/>
      <c r="F163" s="230" t="s">
        <v>297</v>
      </c>
      <c r="G163" s="45"/>
      <c r="H163" s="45"/>
      <c r="I163" s="226"/>
      <c r="J163" s="45"/>
      <c r="K163" s="45"/>
      <c r="L163" s="49"/>
      <c r="M163" s="227"/>
      <c r="N163" s="228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211</v>
      </c>
      <c r="AU163" s="21" t="s">
        <v>207</v>
      </c>
    </row>
    <row r="164" s="2" customFormat="1" ht="24.15" customHeight="1">
      <c r="A164" s="43"/>
      <c r="B164" s="44"/>
      <c r="C164" s="211" t="s">
        <v>298</v>
      </c>
      <c r="D164" s="211" t="s">
        <v>201</v>
      </c>
      <c r="E164" s="212" t="s">
        <v>299</v>
      </c>
      <c r="F164" s="213" t="s">
        <v>300</v>
      </c>
      <c r="G164" s="214" t="s">
        <v>204</v>
      </c>
      <c r="H164" s="215">
        <v>400</v>
      </c>
      <c r="I164" s="216"/>
      <c r="J164" s="217">
        <f>ROUND(I164*H164,2)</f>
        <v>0</v>
      </c>
      <c r="K164" s="213" t="s">
        <v>205</v>
      </c>
      <c r="L164" s="49"/>
      <c r="M164" s="218" t="s">
        <v>35</v>
      </c>
      <c r="N164" s="219" t="s">
        <v>53</v>
      </c>
      <c r="O164" s="89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2" t="s">
        <v>206</v>
      </c>
      <c r="AT164" s="222" t="s">
        <v>201</v>
      </c>
      <c r="AU164" s="222" t="s">
        <v>207</v>
      </c>
      <c r="AY164" s="21" t="s">
        <v>197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1" t="s">
        <v>90</v>
      </c>
      <c r="BK164" s="223">
        <f>ROUND(I164*H164,2)</f>
        <v>0</v>
      </c>
      <c r="BL164" s="21" t="s">
        <v>206</v>
      </c>
      <c r="BM164" s="222" t="s">
        <v>301</v>
      </c>
    </row>
    <row r="165" s="2" customFormat="1">
      <c r="A165" s="43"/>
      <c r="B165" s="44"/>
      <c r="C165" s="45"/>
      <c r="D165" s="224" t="s">
        <v>209</v>
      </c>
      <c r="E165" s="45"/>
      <c r="F165" s="225" t="s">
        <v>302</v>
      </c>
      <c r="G165" s="45"/>
      <c r="H165" s="45"/>
      <c r="I165" s="226"/>
      <c r="J165" s="45"/>
      <c r="K165" s="45"/>
      <c r="L165" s="49"/>
      <c r="M165" s="227"/>
      <c r="N165" s="228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209</v>
      </c>
      <c r="AU165" s="21" t="s">
        <v>207</v>
      </c>
    </row>
    <row r="166" s="2" customFormat="1">
      <c r="A166" s="43"/>
      <c r="B166" s="44"/>
      <c r="C166" s="45"/>
      <c r="D166" s="229" t="s">
        <v>211</v>
      </c>
      <c r="E166" s="45"/>
      <c r="F166" s="230" t="s">
        <v>303</v>
      </c>
      <c r="G166" s="45"/>
      <c r="H166" s="45"/>
      <c r="I166" s="226"/>
      <c r="J166" s="45"/>
      <c r="K166" s="45"/>
      <c r="L166" s="49"/>
      <c r="M166" s="227"/>
      <c r="N166" s="228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211</v>
      </c>
      <c r="AU166" s="21" t="s">
        <v>207</v>
      </c>
    </row>
    <row r="167" s="2" customFormat="1" ht="16.5" customHeight="1">
      <c r="A167" s="43"/>
      <c r="B167" s="44"/>
      <c r="C167" s="243" t="s">
        <v>304</v>
      </c>
      <c r="D167" s="243" t="s">
        <v>305</v>
      </c>
      <c r="E167" s="244" t="s">
        <v>306</v>
      </c>
      <c r="F167" s="245" t="s">
        <v>307</v>
      </c>
      <c r="G167" s="246" t="s">
        <v>308</v>
      </c>
      <c r="H167" s="247">
        <v>8</v>
      </c>
      <c r="I167" s="248"/>
      <c r="J167" s="249">
        <f>ROUND(I167*H167,2)</f>
        <v>0</v>
      </c>
      <c r="K167" s="245" t="s">
        <v>205</v>
      </c>
      <c r="L167" s="250"/>
      <c r="M167" s="251" t="s">
        <v>35</v>
      </c>
      <c r="N167" s="252" t="s">
        <v>53</v>
      </c>
      <c r="O167" s="89"/>
      <c r="P167" s="220">
        <f>O167*H167</f>
        <v>0</v>
      </c>
      <c r="Q167" s="220">
        <v>0.001</v>
      </c>
      <c r="R167" s="220">
        <f>Q167*H167</f>
        <v>0.0080000000000000002</v>
      </c>
      <c r="S167" s="220">
        <v>0</v>
      </c>
      <c r="T167" s="221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2" t="s">
        <v>253</v>
      </c>
      <c r="AT167" s="222" t="s">
        <v>305</v>
      </c>
      <c r="AU167" s="222" t="s">
        <v>207</v>
      </c>
      <c r="AY167" s="21" t="s">
        <v>197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21" t="s">
        <v>90</v>
      </c>
      <c r="BK167" s="223">
        <f>ROUND(I167*H167,2)</f>
        <v>0</v>
      </c>
      <c r="BL167" s="21" t="s">
        <v>206</v>
      </c>
      <c r="BM167" s="222" t="s">
        <v>309</v>
      </c>
    </row>
    <row r="168" s="2" customFormat="1">
      <c r="A168" s="43"/>
      <c r="B168" s="44"/>
      <c r="C168" s="45"/>
      <c r="D168" s="224" t="s">
        <v>209</v>
      </c>
      <c r="E168" s="45"/>
      <c r="F168" s="225" t="s">
        <v>307</v>
      </c>
      <c r="G168" s="45"/>
      <c r="H168" s="45"/>
      <c r="I168" s="226"/>
      <c r="J168" s="45"/>
      <c r="K168" s="45"/>
      <c r="L168" s="49"/>
      <c r="M168" s="227"/>
      <c r="N168" s="228"/>
      <c r="O168" s="89"/>
      <c r="P168" s="89"/>
      <c r="Q168" s="89"/>
      <c r="R168" s="89"/>
      <c r="S168" s="89"/>
      <c r="T168" s="90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T168" s="21" t="s">
        <v>209</v>
      </c>
      <c r="AU168" s="21" t="s">
        <v>207</v>
      </c>
    </row>
    <row r="169" s="13" customFormat="1">
      <c r="A169" s="13"/>
      <c r="B169" s="232"/>
      <c r="C169" s="233"/>
      <c r="D169" s="224" t="s">
        <v>232</v>
      </c>
      <c r="E169" s="233"/>
      <c r="F169" s="234" t="s">
        <v>310</v>
      </c>
      <c r="G169" s="233"/>
      <c r="H169" s="235">
        <v>8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232</v>
      </c>
      <c r="AU169" s="241" t="s">
        <v>207</v>
      </c>
      <c r="AV169" s="13" t="s">
        <v>92</v>
      </c>
      <c r="AW169" s="13" t="s">
        <v>4</v>
      </c>
      <c r="AX169" s="13" t="s">
        <v>90</v>
      </c>
      <c r="AY169" s="241" t="s">
        <v>197</v>
      </c>
    </row>
    <row r="170" s="2" customFormat="1" ht="24.15" customHeight="1">
      <c r="A170" s="43"/>
      <c r="B170" s="44"/>
      <c r="C170" s="211" t="s">
        <v>311</v>
      </c>
      <c r="D170" s="211" t="s">
        <v>201</v>
      </c>
      <c r="E170" s="212" t="s">
        <v>312</v>
      </c>
      <c r="F170" s="213" t="s">
        <v>313</v>
      </c>
      <c r="G170" s="214" t="s">
        <v>204</v>
      </c>
      <c r="H170" s="215">
        <v>400</v>
      </c>
      <c r="I170" s="216"/>
      <c r="J170" s="217">
        <f>ROUND(I170*H170,2)</f>
        <v>0</v>
      </c>
      <c r="K170" s="213" t="s">
        <v>205</v>
      </c>
      <c r="L170" s="49"/>
      <c r="M170" s="218" t="s">
        <v>35</v>
      </c>
      <c r="N170" s="219" t="s">
        <v>53</v>
      </c>
      <c r="O170" s="89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2" t="s">
        <v>206</v>
      </c>
      <c r="AT170" s="222" t="s">
        <v>201</v>
      </c>
      <c r="AU170" s="222" t="s">
        <v>207</v>
      </c>
      <c r="AY170" s="21" t="s">
        <v>197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1" t="s">
        <v>90</v>
      </c>
      <c r="BK170" s="223">
        <f>ROUND(I170*H170,2)</f>
        <v>0</v>
      </c>
      <c r="BL170" s="21" t="s">
        <v>206</v>
      </c>
      <c r="BM170" s="222" t="s">
        <v>314</v>
      </c>
    </row>
    <row r="171" s="2" customFormat="1">
      <c r="A171" s="43"/>
      <c r="B171" s="44"/>
      <c r="C171" s="45"/>
      <c r="D171" s="224" t="s">
        <v>209</v>
      </c>
      <c r="E171" s="45"/>
      <c r="F171" s="225" t="s">
        <v>315</v>
      </c>
      <c r="G171" s="45"/>
      <c r="H171" s="45"/>
      <c r="I171" s="226"/>
      <c r="J171" s="45"/>
      <c r="K171" s="45"/>
      <c r="L171" s="49"/>
      <c r="M171" s="227"/>
      <c r="N171" s="228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209</v>
      </c>
      <c r="AU171" s="21" t="s">
        <v>207</v>
      </c>
    </row>
    <row r="172" s="2" customFormat="1">
      <c r="A172" s="43"/>
      <c r="B172" s="44"/>
      <c r="C172" s="45"/>
      <c r="D172" s="229" t="s">
        <v>211</v>
      </c>
      <c r="E172" s="45"/>
      <c r="F172" s="230" t="s">
        <v>316</v>
      </c>
      <c r="G172" s="45"/>
      <c r="H172" s="45"/>
      <c r="I172" s="226"/>
      <c r="J172" s="45"/>
      <c r="K172" s="45"/>
      <c r="L172" s="49"/>
      <c r="M172" s="227"/>
      <c r="N172" s="228"/>
      <c r="O172" s="89"/>
      <c r="P172" s="89"/>
      <c r="Q172" s="89"/>
      <c r="R172" s="89"/>
      <c r="S172" s="89"/>
      <c r="T172" s="90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T172" s="21" t="s">
        <v>211</v>
      </c>
      <c r="AU172" s="21" t="s">
        <v>207</v>
      </c>
    </row>
    <row r="173" s="2" customFormat="1" ht="16.5" customHeight="1">
      <c r="A173" s="43"/>
      <c r="B173" s="44"/>
      <c r="C173" s="211" t="s">
        <v>317</v>
      </c>
      <c r="D173" s="211" t="s">
        <v>201</v>
      </c>
      <c r="E173" s="212" t="s">
        <v>318</v>
      </c>
      <c r="F173" s="213" t="s">
        <v>319</v>
      </c>
      <c r="G173" s="214" t="s">
        <v>320</v>
      </c>
      <c r="H173" s="215">
        <v>6</v>
      </c>
      <c r="I173" s="216"/>
      <c r="J173" s="217">
        <f>ROUND(I173*H173,2)</f>
        <v>0</v>
      </c>
      <c r="K173" s="213" t="s">
        <v>205</v>
      </c>
      <c r="L173" s="49"/>
      <c r="M173" s="218" t="s">
        <v>35</v>
      </c>
      <c r="N173" s="219" t="s">
        <v>53</v>
      </c>
      <c r="O173" s="89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2" t="s">
        <v>206</v>
      </c>
      <c r="AT173" s="222" t="s">
        <v>201</v>
      </c>
      <c r="AU173" s="222" t="s">
        <v>207</v>
      </c>
      <c r="AY173" s="21" t="s">
        <v>197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21" t="s">
        <v>90</v>
      </c>
      <c r="BK173" s="223">
        <f>ROUND(I173*H173,2)</f>
        <v>0</v>
      </c>
      <c r="BL173" s="21" t="s">
        <v>206</v>
      </c>
      <c r="BM173" s="222" t="s">
        <v>321</v>
      </c>
    </row>
    <row r="174" s="2" customFormat="1">
      <c r="A174" s="43"/>
      <c r="B174" s="44"/>
      <c r="C174" s="45"/>
      <c r="D174" s="224" t="s">
        <v>209</v>
      </c>
      <c r="E174" s="45"/>
      <c r="F174" s="225" t="s">
        <v>322</v>
      </c>
      <c r="G174" s="45"/>
      <c r="H174" s="45"/>
      <c r="I174" s="226"/>
      <c r="J174" s="45"/>
      <c r="K174" s="45"/>
      <c r="L174" s="49"/>
      <c r="M174" s="227"/>
      <c r="N174" s="228"/>
      <c r="O174" s="89"/>
      <c r="P174" s="89"/>
      <c r="Q174" s="89"/>
      <c r="R174" s="89"/>
      <c r="S174" s="89"/>
      <c r="T174" s="90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T174" s="21" t="s">
        <v>209</v>
      </c>
      <c r="AU174" s="21" t="s">
        <v>207</v>
      </c>
    </row>
    <row r="175" s="2" customFormat="1">
      <c r="A175" s="43"/>
      <c r="B175" s="44"/>
      <c r="C175" s="45"/>
      <c r="D175" s="229" t="s">
        <v>211</v>
      </c>
      <c r="E175" s="45"/>
      <c r="F175" s="230" t="s">
        <v>323</v>
      </c>
      <c r="G175" s="45"/>
      <c r="H175" s="45"/>
      <c r="I175" s="226"/>
      <c r="J175" s="45"/>
      <c r="K175" s="45"/>
      <c r="L175" s="49"/>
      <c r="M175" s="227"/>
      <c r="N175" s="228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211</v>
      </c>
      <c r="AU175" s="21" t="s">
        <v>207</v>
      </c>
    </row>
    <row r="176" s="13" customFormat="1">
      <c r="A176" s="13"/>
      <c r="B176" s="232"/>
      <c r="C176" s="233"/>
      <c r="D176" s="224" t="s">
        <v>232</v>
      </c>
      <c r="E176" s="233"/>
      <c r="F176" s="234" t="s">
        <v>324</v>
      </c>
      <c r="G176" s="233"/>
      <c r="H176" s="235">
        <v>6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232</v>
      </c>
      <c r="AU176" s="241" t="s">
        <v>207</v>
      </c>
      <c r="AV176" s="13" t="s">
        <v>92</v>
      </c>
      <c r="AW176" s="13" t="s">
        <v>4</v>
      </c>
      <c r="AX176" s="13" t="s">
        <v>90</v>
      </c>
      <c r="AY176" s="241" t="s">
        <v>197</v>
      </c>
    </row>
    <row r="177" s="12" customFormat="1" ht="20.88" customHeight="1">
      <c r="A177" s="12"/>
      <c r="B177" s="195"/>
      <c r="C177" s="196"/>
      <c r="D177" s="197" t="s">
        <v>81</v>
      </c>
      <c r="E177" s="209" t="s">
        <v>325</v>
      </c>
      <c r="F177" s="209" t="s">
        <v>326</v>
      </c>
      <c r="G177" s="196"/>
      <c r="H177" s="196"/>
      <c r="I177" s="199"/>
      <c r="J177" s="210">
        <f>BK177</f>
        <v>0</v>
      </c>
      <c r="K177" s="196"/>
      <c r="L177" s="201"/>
      <c r="M177" s="202"/>
      <c r="N177" s="203"/>
      <c r="O177" s="203"/>
      <c r="P177" s="204">
        <f>SUM(P178:P183)</f>
        <v>0</v>
      </c>
      <c r="Q177" s="203"/>
      <c r="R177" s="204">
        <f>SUM(R178:R183)</f>
        <v>0</v>
      </c>
      <c r="S177" s="203"/>
      <c r="T177" s="205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6" t="s">
        <v>90</v>
      </c>
      <c r="AT177" s="207" t="s">
        <v>81</v>
      </c>
      <c r="AU177" s="207" t="s">
        <v>92</v>
      </c>
      <c r="AY177" s="206" t="s">
        <v>197</v>
      </c>
      <c r="BK177" s="208">
        <f>SUM(BK178:BK183)</f>
        <v>0</v>
      </c>
    </row>
    <row r="178" s="2" customFormat="1" ht="33" customHeight="1">
      <c r="A178" s="43"/>
      <c r="B178" s="44"/>
      <c r="C178" s="211" t="s">
        <v>327</v>
      </c>
      <c r="D178" s="211" t="s">
        <v>201</v>
      </c>
      <c r="E178" s="212" t="s">
        <v>328</v>
      </c>
      <c r="F178" s="213" t="s">
        <v>329</v>
      </c>
      <c r="G178" s="214" t="s">
        <v>269</v>
      </c>
      <c r="H178" s="215">
        <v>11.67</v>
      </c>
      <c r="I178" s="216"/>
      <c r="J178" s="217">
        <f>ROUND(I178*H178,2)</f>
        <v>0</v>
      </c>
      <c r="K178" s="213" t="s">
        <v>35</v>
      </c>
      <c r="L178" s="49"/>
      <c r="M178" s="218" t="s">
        <v>35</v>
      </c>
      <c r="N178" s="219" t="s">
        <v>53</v>
      </c>
      <c r="O178" s="89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2" t="s">
        <v>206</v>
      </c>
      <c r="AT178" s="222" t="s">
        <v>201</v>
      </c>
      <c r="AU178" s="222" t="s">
        <v>207</v>
      </c>
      <c r="AY178" s="21" t="s">
        <v>197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1" t="s">
        <v>90</v>
      </c>
      <c r="BK178" s="223">
        <f>ROUND(I178*H178,2)</f>
        <v>0</v>
      </c>
      <c r="BL178" s="21" t="s">
        <v>206</v>
      </c>
      <c r="BM178" s="222" t="s">
        <v>330</v>
      </c>
    </row>
    <row r="179" s="2" customFormat="1">
      <c r="A179" s="43"/>
      <c r="B179" s="44"/>
      <c r="C179" s="45"/>
      <c r="D179" s="224" t="s">
        <v>209</v>
      </c>
      <c r="E179" s="45"/>
      <c r="F179" s="225" t="s">
        <v>331</v>
      </c>
      <c r="G179" s="45"/>
      <c r="H179" s="45"/>
      <c r="I179" s="226"/>
      <c r="J179" s="45"/>
      <c r="K179" s="45"/>
      <c r="L179" s="49"/>
      <c r="M179" s="227"/>
      <c r="N179" s="228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209</v>
      </c>
      <c r="AU179" s="21" t="s">
        <v>207</v>
      </c>
    </row>
    <row r="180" s="2" customFormat="1">
      <c r="A180" s="43"/>
      <c r="B180" s="44"/>
      <c r="C180" s="45"/>
      <c r="D180" s="224" t="s">
        <v>219</v>
      </c>
      <c r="E180" s="45"/>
      <c r="F180" s="231" t="s">
        <v>332</v>
      </c>
      <c r="G180" s="45"/>
      <c r="H180" s="45"/>
      <c r="I180" s="226"/>
      <c r="J180" s="45"/>
      <c r="K180" s="45"/>
      <c r="L180" s="49"/>
      <c r="M180" s="227"/>
      <c r="N180" s="228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219</v>
      </c>
      <c r="AU180" s="21" t="s">
        <v>207</v>
      </c>
    </row>
    <row r="181" s="2" customFormat="1" ht="33" customHeight="1">
      <c r="A181" s="43"/>
      <c r="B181" s="44"/>
      <c r="C181" s="211" t="s">
        <v>333</v>
      </c>
      <c r="D181" s="211" t="s">
        <v>201</v>
      </c>
      <c r="E181" s="212" t="s">
        <v>334</v>
      </c>
      <c r="F181" s="213" t="s">
        <v>329</v>
      </c>
      <c r="G181" s="214" t="s">
        <v>269</v>
      </c>
      <c r="H181" s="215">
        <v>22.5</v>
      </c>
      <c r="I181" s="216"/>
      <c r="J181" s="217">
        <f>ROUND(I181*H181,2)</f>
        <v>0</v>
      </c>
      <c r="K181" s="213" t="s">
        <v>35</v>
      </c>
      <c r="L181" s="49"/>
      <c r="M181" s="218" t="s">
        <v>35</v>
      </c>
      <c r="N181" s="219" t="s">
        <v>53</v>
      </c>
      <c r="O181" s="89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2" t="s">
        <v>206</v>
      </c>
      <c r="AT181" s="222" t="s">
        <v>201</v>
      </c>
      <c r="AU181" s="222" t="s">
        <v>207</v>
      </c>
      <c r="AY181" s="21" t="s">
        <v>197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1" t="s">
        <v>90</v>
      </c>
      <c r="BK181" s="223">
        <f>ROUND(I181*H181,2)</f>
        <v>0</v>
      </c>
      <c r="BL181" s="21" t="s">
        <v>206</v>
      </c>
      <c r="BM181" s="222" t="s">
        <v>335</v>
      </c>
    </row>
    <row r="182" s="2" customFormat="1">
      <c r="A182" s="43"/>
      <c r="B182" s="44"/>
      <c r="C182" s="45"/>
      <c r="D182" s="224" t="s">
        <v>209</v>
      </c>
      <c r="E182" s="45"/>
      <c r="F182" s="225" t="s">
        <v>331</v>
      </c>
      <c r="G182" s="45"/>
      <c r="H182" s="45"/>
      <c r="I182" s="226"/>
      <c r="J182" s="45"/>
      <c r="K182" s="45"/>
      <c r="L182" s="49"/>
      <c r="M182" s="227"/>
      <c r="N182" s="228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209</v>
      </c>
      <c r="AU182" s="21" t="s">
        <v>207</v>
      </c>
    </row>
    <row r="183" s="2" customFormat="1">
      <c r="A183" s="43"/>
      <c r="B183" s="44"/>
      <c r="C183" s="45"/>
      <c r="D183" s="224" t="s">
        <v>219</v>
      </c>
      <c r="E183" s="45"/>
      <c r="F183" s="231" t="s">
        <v>336</v>
      </c>
      <c r="G183" s="45"/>
      <c r="H183" s="45"/>
      <c r="I183" s="226"/>
      <c r="J183" s="45"/>
      <c r="K183" s="45"/>
      <c r="L183" s="49"/>
      <c r="M183" s="227"/>
      <c r="N183" s="228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219</v>
      </c>
      <c r="AU183" s="21" t="s">
        <v>207</v>
      </c>
    </row>
    <row r="184" s="12" customFormat="1" ht="22.8" customHeight="1">
      <c r="A184" s="12"/>
      <c r="B184" s="195"/>
      <c r="C184" s="196"/>
      <c r="D184" s="197" t="s">
        <v>81</v>
      </c>
      <c r="E184" s="209" t="s">
        <v>234</v>
      </c>
      <c r="F184" s="209" t="s">
        <v>337</v>
      </c>
      <c r="G184" s="196"/>
      <c r="H184" s="196"/>
      <c r="I184" s="199"/>
      <c r="J184" s="210">
        <f>BK184</f>
        <v>0</v>
      </c>
      <c r="K184" s="196"/>
      <c r="L184" s="201"/>
      <c r="M184" s="202"/>
      <c r="N184" s="203"/>
      <c r="O184" s="203"/>
      <c r="P184" s="204">
        <f>SUM(P185:P188)</f>
        <v>0</v>
      </c>
      <c r="Q184" s="203"/>
      <c r="R184" s="204">
        <f>SUM(R185:R188)</f>
        <v>0</v>
      </c>
      <c r="S184" s="203"/>
      <c r="T184" s="205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6" t="s">
        <v>90</v>
      </c>
      <c r="AT184" s="207" t="s">
        <v>81</v>
      </c>
      <c r="AU184" s="207" t="s">
        <v>90</v>
      </c>
      <c r="AY184" s="206" t="s">
        <v>197</v>
      </c>
      <c r="BK184" s="208">
        <f>SUM(BK185:BK188)</f>
        <v>0</v>
      </c>
    </row>
    <row r="185" s="2" customFormat="1" ht="24.15" customHeight="1">
      <c r="A185" s="43"/>
      <c r="B185" s="44"/>
      <c r="C185" s="211" t="s">
        <v>7</v>
      </c>
      <c r="D185" s="211" t="s">
        <v>201</v>
      </c>
      <c r="E185" s="212" t="s">
        <v>338</v>
      </c>
      <c r="F185" s="213" t="s">
        <v>339</v>
      </c>
      <c r="G185" s="214" t="s">
        <v>204</v>
      </c>
      <c r="H185" s="215">
        <v>400</v>
      </c>
      <c r="I185" s="216"/>
      <c r="J185" s="217">
        <f>ROUND(I185*H185,2)</f>
        <v>0</v>
      </c>
      <c r="K185" s="213" t="s">
        <v>205</v>
      </c>
      <c r="L185" s="49"/>
      <c r="M185" s="218" t="s">
        <v>35</v>
      </c>
      <c r="N185" s="219" t="s">
        <v>53</v>
      </c>
      <c r="O185" s="89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2" t="s">
        <v>206</v>
      </c>
      <c r="AT185" s="222" t="s">
        <v>201</v>
      </c>
      <c r="AU185" s="222" t="s">
        <v>92</v>
      </c>
      <c r="AY185" s="21" t="s">
        <v>197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1" t="s">
        <v>90</v>
      </c>
      <c r="BK185" s="223">
        <f>ROUND(I185*H185,2)</f>
        <v>0</v>
      </c>
      <c r="BL185" s="21" t="s">
        <v>206</v>
      </c>
      <c r="BM185" s="222" t="s">
        <v>340</v>
      </c>
    </row>
    <row r="186" s="2" customFormat="1">
      <c r="A186" s="43"/>
      <c r="B186" s="44"/>
      <c r="C186" s="45"/>
      <c r="D186" s="224" t="s">
        <v>209</v>
      </c>
      <c r="E186" s="45"/>
      <c r="F186" s="225" t="s">
        <v>341</v>
      </c>
      <c r="G186" s="45"/>
      <c r="H186" s="45"/>
      <c r="I186" s="226"/>
      <c r="J186" s="45"/>
      <c r="K186" s="45"/>
      <c r="L186" s="49"/>
      <c r="M186" s="227"/>
      <c r="N186" s="228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209</v>
      </c>
      <c r="AU186" s="21" t="s">
        <v>92</v>
      </c>
    </row>
    <row r="187" s="2" customFormat="1">
      <c r="A187" s="43"/>
      <c r="B187" s="44"/>
      <c r="C187" s="45"/>
      <c r="D187" s="229" t="s">
        <v>211</v>
      </c>
      <c r="E187" s="45"/>
      <c r="F187" s="230" t="s">
        <v>342</v>
      </c>
      <c r="G187" s="45"/>
      <c r="H187" s="45"/>
      <c r="I187" s="226"/>
      <c r="J187" s="45"/>
      <c r="K187" s="45"/>
      <c r="L187" s="49"/>
      <c r="M187" s="227"/>
      <c r="N187" s="228"/>
      <c r="O187" s="89"/>
      <c r="P187" s="89"/>
      <c r="Q187" s="89"/>
      <c r="R187" s="89"/>
      <c r="S187" s="89"/>
      <c r="T187" s="90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T187" s="21" t="s">
        <v>211</v>
      </c>
      <c r="AU187" s="21" t="s">
        <v>92</v>
      </c>
    </row>
    <row r="188" s="2" customFormat="1">
      <c r="A188" s="43"/>
      <c r="B188" s="44"/>
      <c r="C188" s="45"/>
      <c r="D188" s="224" t="s">
        <v>219</v>
      </c>
      <c r="E188" s="45"/>
      <c r="F188" s="231" t="s">
        <v>343</v>
      </c>
      <c r="G188" s="45"/>
      <c r="H188" s="45"/>
      <c r="I188" s="226"/>
      <c r="J188" s="45"/>
      <c r="K188" s="45"/>
      <c r="L188" s="49"/>
      <c r="M188" s="227"/>
      <c r="N188" s="228"/>
      <c r="O188" s="89"/>
      <c r="P188" s="89"/>
      <c r="Q188" s="89"/>
      <c r="R188" s="89"/>
      <c r="S188" s="89"/>
      <c r="T188" s="90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T188" s="21" t="s">
        <v>219</v>
      </c>
      <c r="AU188" s="21" t="s">
        <v>92</v>
      </c>
    </row>
    <row r="189" s="12" customFormat="1" ht="22.8" customHeight="1">
      <c r="A189" s="12"/>
      <c r="B189" s="195"/>
      <c r="C189" s="196"/>
      <c r="D189" s="197" t="s">
        <v>81</v>
      </c>
      <c r="E189" s="209" t="s">
        <v>344</v>
      </c>
      <c r="F189" s="209" t="s">
        <v>94</v>
      </c>
      <c r="G189" s="196"/>
      <c r="H189" s="196"/>
      <c r="I189" s="199"/>
      <c r="J189" s="210">
        <f>BK189</f>
        <v>0</v>
      </c>
      <c r="K189" s="196"/>
      <c r="L189" s="201"/>
      <c r="M189" s="202"/>
      <c r="N189" s="203"/>
      <c r="O189" s="203"/>
      <c r="P189" s="204">
        <f>P190+P281+P286+P323</f>
        <v>0</v>
      </c>
      <c r="Q189" s="203"/>
      <c r="R189" s="204">
        <f>R190+R281+R286+R323</f>
        <v>2.4016875999999998</v>
      </c>
      <c r="S189" s="203"/>
      <c r="T189" s="205">
        <f>T190+T281+T286+T323</f>
        <v>2365.0916400000001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6" t="s">
        <v>90</v>
      </c>
      <c r="AT189" s="207" t="s">
        <v>81</v>
      </c>
      <c r="AU189" s="207" t="s">
        <v>90</v>
      </c>
      <c r="AY189" s="206" t="s">
        <v>197</v>
      </c>
      <c r="BK189" s="208">
        <f>BK190+BK281+BK286+BK323</f>
        <v>0</v>
      </c>
    </row>
    <row r="190" s="12" customFormat="1" ht="20.88" customHeight="1">
      <c r="A190" s="12"/>
      <c r="B190" s="195"/>
      <c r="C190" s="196"/>
      <c r="D190" s="197" t="s">
        <v>81</v>
      </c>
      <c r="E190" s="209" t="s">
        <v>345</v>
      </c>
      <c r="F190" s="209" t="s">
        <v>200</v>
      </c>
      <c r="G190" s="196"/>
      <c r="H190" s="196"/>
      <c r="I190" s="199"/>
      <c r="J190" s="210">
        <f>BK190</f>
        <v>0</v>
      </c>
      <c r="K190" s="196"/>
      <c r="L190" s="201"/>
      <c r="M190" s="202"/>
      <c r="N190" s="203"/>
      <c r="O190" s="203"/>
      <c r="P190" s="204">
        <f>SUM(P191:P280)</f>
        <v>0</v>
      </c>
      <c r="Q190" s="203"/>
      <c r="R190" s="204">
        <f>SUM(R191:R280)</f>
        <v>0</v>
      </c>
      <c r="S190" s="203"/>
      <c r="T190" s="205">
        <f>SUM(T191:T280)</f>
        <v>2362.9949999999999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6" t="s">
        <v>90</v>
      </c>
      <c r="AT190" s="207" t="s">
        <v>81</v>
      </c>
      <c r="AU190" s="207" t="s">
        <v>92</v>
      </c>
      <c r="AY190" s="206" t="s">
        <v>197</v>
      </c>
      <c r="BK190" s="208">
        <f>SUM(BK191:BK280)</f>
        <v>0</v>
      </c>
    </row>
    <row r="191" s="2" customFormat="1" ht="24.15" customHeight="1">
      <c r="A191" s="43"/>
      <c r="B191" s="44"/>
      <c r="C191" s="211" t="s">
        <v>346</v>
      </c>
      <c r="D191" s="211" t="s">
        <v>201</v>
      </c>
      <c r="E191" s="212" t="s">
        <v>347</v>
      </c>
      <c r="F191" s="213" t="s">
        <v>348</v>
      </c>
      <c r="G191" s="214" t="s">
        <v>204</v>
      </c>
      <c r="H191" s="215">
        <v>25</v>
      </c>
      <c r="I191" s="216"/>
      <c r="J191" s="217">
        <f>ROUND(I191*H191,2)</f>
        <v>0</v>
      </c>
      <c r="K191" s="213" t="s">
        <v>205</v>
      </c>
      <c r="L191" s="49"/>
      <c r="M191" s="218" t="s">
        <v>35</v>
      </c>
      <c r="N191" s="219" t="s">
        <v>53</v>
      </c>
      <c r="O191" s="89"/>
      <c r="P191" s="220">
        <f>O191*H191</f>
        <v>0</v>
      </c>
      <c r="Q191" s="220">
        <v>0</v>
      </c>
      <c r="R191" s="220">
        <f>Q191*H191</f>
        <v>0</v>
      </c>
      <c r="S191" s="220">
        <v>0.255</v>
      </c>
      <c r="T191" s="221">
        <f>S191*H191</f>
        <v>6.375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2" t="s">
        <v>206</v>
      </c>
      <c r="AT191" s="222" t="s">
        <v>201</v>
      </c>
      <c r="AU191" s="222" t="s">
        <v>207</v>
      </c>
      <c r="AY191" s="21" t="s">
        <v>197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21" t="s">
        <v>90</v>
      </c>
      <c r="BK191" s="223">
        <f>ROUND(I191*H191,2)</f>
        <v>0</v>
      </c>
      <c r="BL191" s="21" t="s">
        <v>206</v>
      </c>
      <c r="BM191" s="222" t="s">
        <v>349</v>
      </c>
    </row>
    <row r="192" s="2" customFormat="1">
      <c r="A192" s="43"/>
      <c r="B192" s="44"/>
      <c r="C192" s="45"/>
      <c r="D192" s="224" t="s">
        <v>209</v>
      </c>
      <c r="E192" s="45"/>
      <c r="F192" s="225" t="s">
        <v>350</v>
      </c>
      <c r="G192" s="45"/>
      <c r="H192" s="45"/>
      <c r="I192" s="226"/>
      <c r="J192" s="45"/>
      <c r="K192" s="45"/>
      <c r="L192" s="49"/>
      <c r="M192" s="227"/>
      <c r="N192" s="228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T192" s="21" t="s">
        <v>209</v>
      </c>
      <c r="AU192" s="21" t="s">
        <v>207</v>
      </c>
    </row>
    <row r="193" s="2" customFormat="1">
      <c r="A193" s="43"/>
      <c r="B193" s="44"/>
      <c r="C193" s="45"/>
      <c r="D193" s="229" t="s">
        <v>211</v>
      </c>
      <c r="E193" s="45"/>
      <c r="F193" s="230" t="s">
        <v>351</v>
      </c>
      <c r="G193" s="45"/>
      <c r="H193" s="45"/>
      <c r="I193" s="226"/>
      <c r="J193" s="45"/>
      <c r="K193" s="45"/>
      <c r="L193" s="49"/>
      <c r="M193" s="227"/>
      <c r="N193" s="228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211</v>
      </c>
      <c r="AU193" s="21" t="s">
        <v>207</v>
      </c>
    </row>
    <row r="194" s="2" customFormat="1">
      <c r="A194" s="43"/>
      <c r="B194" s="44"/>
      <c r="C194" s="45"/>
      <c r="D194" s="224" t="s">
        <v>219</v>
      </c>
      <c r="E194" s="45"/>
      <c r="F194" s="231" t="s">
        <v>352</v>
      </c>
      <c r="G194" s="45"/>
      <c r="H194" s="45"/>
      <c r="I194" s="226"/>
      <c r="J194" s="45"/>
      <c r="K194" s="45"/>
      <c r="L194" s="49"/>
      <c r="M194" s="227"/>
      <c r="N194" s="228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219</v>
      </c>
      <c r="AU194" s="21" t="s">
        <v>207</v>
      </c>
    </row>
    <row r="195" s="13" customFormat="1">
      <c r="A195" s="13"/>
      <c r="B195" s="232"/>
      <c r="C195" s="233"/>
      <c r="D195" s="224" t="s">
        <v>232</v>
      </c>
      <c r="E195" s="242" t="s">
        <v>35</v>
      </c>
      <c r="F195" s="234" t="s">
        <v>353</v>
      </c>
      <c r="G195" s="233"/>
      <c r="H195" s="235">
        <v>15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232</v>
      </c>
      <c r="AU195" s="241" t="s">
        <v>207</v>
      </c>
      <c r="AV195" s="13" t="s">
        <v>92</v>
      </c>
      <c r="AW195" s="13" t="s">
        <v>42</v>
      </c>
      <c r="AX195" s="13" t="s">
        <v>82</v>
      </c>
      <c r="AY195" s="241" t="s">
        <v>197</v>
      </c>
    </row>
    <row r="196" s="13" customFormat="1">
      <c r="A196" s="13"/>
      <c r="B196" s="232"/>
      <c r="C196" s="233"/>
      <c r="D196" s="224" t="s">
        <v>232</v>
      </c>
      <c r="E196" s="242" t="s">
        <v>35</v>
      </c>
      <c r="F196" s="234" t="s">
        <v>354</v>
      </c>
      <c r="G196" s="233"/>
      <c r="H196" s="235">
        <v>10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232</v>
      </c>
      <c r="AU196" s="241" t="s">
        <v>207</v>
      </c>
      <c r="AV196" s="13" t="s">
        <v>92</v>
      </c>
      <c r="AW196" s="13" t="s">
        <v>42</v>
      </c>
      <c r="AX196" s="13" t="s">
        <v>82</v>
      </c>
      <c r="AY196" s="241" t="s">
        <v>197</v>
      </c>
    </row>
    <row r="197" s="14" customFormat="1">
      <c r="A197" s="14"/>
      <c r="B197" s="253"/>
      <c r="C197" s="254"/>
      <c r="D197" s="224" t="s">
        <v>232</v>
      </c>
      <c r="E197" s="255" t="s">
        <v>35</v>
      </c>
      <c r="F197" s="256" t="s">
        <v>355</v>
      </c>
      <c r="G197" s="254"/>
      <c r="H197" s="257">
        <v>25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232</v>
      </c>
      <c r="AU197" s="263" t="s">
        <v>207</v>
      </c>
      <c r="AV197" s="14" t="s">
        <v>206</v>
      </c>
      <c r="AW197" s="14" t="s">
        <v>42</v>
      </c>
      <c r="AX197" s="14" t="s">
        <v>90</v>
      </c>
      <c r="AY197" s="263" t="s">
        <v>197</v>
      </c>
    </row>
    <row r="198" s="2" customFormat="1" ht="24.15" customHeight="1">
      <c r="A198" s="43"/>
      <c r="B198" s="44"/>
      <c r="C198" s="211" t="s">
        <v>356</v>
      </c>
      <c r="D198" s="211" t="s">
        <v>201</v>
      </c>
      <c r="E198" s="212" t="s">
        <v>357</v>
      </c>
      <c r="F198" s="213" t="s">
        <v>358</v>
      </c>
      <c r="G198" s="214" t="s">
        <v>204</v>
      </c>
      <c r="H198" s="215">
        <v>713</v>
      </c>
      <c r="I198" s="216"/>
      <c r="J198" s="217">
        <f>ROUND(I198*H198,2)</f>
        <v>0</v>
      </c>
      <c r="K198" s="213" t="s">
        <v>205</v>
      </c>
      <c r="L198" s="49"/>
      <c r="M198" s="218" t="s">
        <v>35</v>
      </c>
      <c r="N198" s="219" t="s">
        <v>53</v>
      </c>
      <c r="O198" s="89"/>
      <c r="P198" s="220">
        <f>O198*H198</f>
        <v>0</v>
      </c>
      <c r="Q198" s="220">
        <v>0</v>
      </c>
      <c r="R198" s="220">
        <f>Q198*H198</f>
        <v>0</v>
      </c>
      <c r="S198" s="220">
        <v>0.26000000000000001</v>
      </c>
      <c r="T198" s="221">
        <f>S198*H198</f>
        <v>185.38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R198" s="222" t="s">
        <v>206</v>
      </c>
      <c r="AT198" s="222" t="s">
        <v>201</v>
      </c>
      <c r="AU198" s="222" t="s">
        <v>207</v>
      </c>
      <c r="AY198" s="21" t="s">
        <v>197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21" t="s">
        <v>90</v>
      </c>
      <c r="BK198" s="223">
        <f>ROUND(I198*H198,2)</f>
        <v>0</v>
      </c>
      <c r="BL198" s="21" t="s">
        <v>206</v>
      </c>
      <c r="BM198" s="222" t="s">
        <v>359</v>
      </c>
    </row>
    <row r="199" s="2" customFormat="1">
      <c r="A199" s="43"/>
      <c r="B199" s="44"/>
      <c r="C199" s="45"/>
      <c r="D199" s="224" t="s">
        <v>209</v>
      </c>
      <c r="E199" s="45"/>
      <c r="F199" s="225" t="s">
        <v>360</v>
      </c>
      <c r="G199" s="45"/>
      <c r="H199" s="45"/>
      <c r="I199" s="226"/>
      <c r="J199" s="45"/>
      <c r="K199" s="45"/>
      <c r="L199" s="49"/>
      <c r="M199" s="227"/>
      <c r="N199" s="228"/>
      <c r="O199" s="89"/>
      <c r="P199" s="89"/>
      <c r="Q199" s="89"/>
      <c r="R199" s="89"/>
      <c r="S199" s="89"/>
      <c r="T199" s="90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T199" s="21" t="s">
        <v>209</v>
      </c>
      <c r="AU199" s="21" t="s">
        <v>207</v>
      </c>
    </row>
    <row r="200" s="2" customFormat="1">
      <c r="A200" s="43"/>
      <c r="B200" s="44"/>
      <c r="C200" s="45"/>
      <c r="D200" s="229" t="s">
        <v>211</v>
      </c>
      <c r="E200" s="45"/>
      <c r="F200" s="230" t="s">
        <v>361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211</v>
      </c>
      <c r="AU200" s="21" t="s">
        <v>207</v>
      </c>
    </row>
    <row r="201" s="2" customFormat="1">
      <c r="A201" s="43"/>
      <c r="B201" s="44"/>
      <c r="C201" s="45"/>
      <c r="D201" s="224" t="s">
        <v>219</v>
      </c>
      <c r="E201" s="45"/>
      <c r="F201" s="231" t="s">
        <v>362</v>
      </c>
      <c r="G201" s="45"/>
      <c r="H201" s="45"/>
      <c r="I201" s="226"/>
      <c r="J201" s="45"/>
      <c r="K201" s="45"/>
      <c r="L201" s="49"/>
      <c r="M201" s="227"/>
      <c r="N201" s="228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219</v>
      </c>
      <c r="AU201" s="21" t="s">
        <v>207</v>
      </c>
    </row>
    <row r="202" s="2" customFormat="1" ht="24.15" customHeight="1">
      <c r="A202" s="43"/>
      <c r="B202" s="44"/>
      <c r="C202" s="211" t="s">
        <v>363</v>
      </c>
      <c r="D202" s="211" t="s">
        <v>201</v>
      </c>
      <c r="E202" s="212" t="s">
        <v>364</v>
      </c>
      <c r="F202" s="213" t="s">
        <v>365</v>
      </c>
      <c r="G202" s="214" t="s">
        <v>204</v>
      </c>
      <c r="H202" s="215">
        <v>1095</v>
      </c>
      <c r="I202" s="216"/>
      <c r="J202" s="217">
        <f>ROUND(I202*H202,2)</f>
        <v>0</v>
      </c>
      <c r="K202" s="213" t="s">
        <v>205</v>
      </c>
      <c r="L202" s="49"/>
      <c r="M202" s="218" t="s">
        <v>35</v>
      </c>
      <c r="N202" s="219" t="s">
        <v>53</v>
      </c>
      <c r="O202" s="89"/>
      <c r="P202" s="220">
        <f>O202*H202</f>
        <v>0</v>
      </c>
      <c r="Q202" s="220">
        <v>0</v>
      </c>
      <c r="R202" s="220">
        <f>Q202*H202</f>
        <v>0</v>
      </c>
      <c r="S202" s="220">
        <v>0.41699999999999998</v>
      </c>
      <c r="T202" s="221">
        <f>S202*H202</f>
        <v>456.61499999999995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2" t="s">
        <v>206</v>
      </c>
      <c r="AT202" s="222" t="s">
        <v>201</v>
      </c>
      <c r="AU202" s="222" t="s">
        <v>207</v>
      </c>
      <c r="AY202" s="21" t="s">
        <v>197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21" t="s">
        <v>90</v>
      </c>
      <c r="BK202" s="223">
        <f>ROUND(I202*H202,2)</f>
        <v>0</v>
      </c>
      <c r="BL202" s="21" t="s">
        <v>206</v>
      </c>
      <c r="BM202" s="222" t="s">
        <v>366</v>
      </c>
    </row>
    <row r="203" s="2" customFormat="1">
      <c r="A203" s="43"/>
      <c r="B203" s="44"/>
      <c r="C203" s="45"/>
      <c r="D203" s="224" t="s">
        <v>209</v>
      </c>
      <c r="E203" s="45"/>
      <c r="F203" s="225" t="s">
        <v>367</v>
      </c>
      <c r="G203" s="45"/>
      <c r="H203" s="45"/>
      <c r="I203" s="226"/>
      <c r="J203" s="45"/>
      <c r="K203" s="45"/>
      <c r="L203" s="49"/>
      <c r="M203" s="227"/>
      <c r="N203" s="228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209</v>
      </c>
      <c r="AU203" s="21" t="s">
        <v>207</v>
      </c>
    </row>
    <row r="204" s="2" customFormat="1">
      <c r="A204" s="43"/>
      <c r="B204" s="44"/>
      <c r="C204" s="45"/>
      <c r="D204" s="229" t="s">
        <v>211</v>
      </c>
      <c r="E204" s="45"/>
      <c r="F204" s="230" t="s">
        <v>368</v>
      </c>
      <c r="G204" s="45"/>
      <c r="H204" s="45"/>
      <c r="I204" s="226"/>
      <c r="J204" s="45"/>
      <c r="K204" s="45"/>
      <c r="L204" s="49"/>
      <c r="M204" s="227"/>
      <c r="N204" s="228"/>
      <c r="O204" s="89"/>
      <c r="P204" s="89"/>
      <c r="Q204" s="89"/>
      <c r="R204" s="89"/>
      <c r="S204" s="89"/>
      <c r="T204" s="9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T204" s="21" t="s">
        <v>211</v>
      </c>
      <c r="AU204" s="21" t="s">
        <v>207</v>
      </c>
    </row>
    <row r="205" s="2" customFormat="1">
      <c r="A205" s="43"/>
      <c r="B205" s="44"/>
      <c r="C205" s="45"/>
      <c r="D205" s="224" t="s">
        <v>219</v>
      </c>
      <c r="E205" s="45"/>
      <c r="F205" s="231" t="s">
        <v>369</v>
      </c>
      <c r="G205" s="45"/>
      <c r="H205" s="45"/>
      <c r="I205" s="226"/>
      <c r="J205" s="45"/>
      <c r="K205" s="45"/>
      <c r="L205" s="49"/>
      <c r="M205" s="227"/>
      <c r="N205" s="228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219</v>
      </c>
      <c r="AU205" s="21" t="s">
        <v>207</v>
      </c>
    </row>
    <row r="206" s="2" customFormat="1" ht="24.15" customHeight="1">
      <c r="A206" s="43"/>
      <c r="B206" s="44"/>
      <c r="C206" s="211" t="s">
        <v>370</v>
      </c>
      <c r="D206" s="211" t="s">
        <v>201</v>
      </c>
      <c r="E206" s="212" t="s">
        <v>371</v>
      </c>
      <c r="F206" s="213" t="s">
        <v>372</v>
      </c>
      <c r="G206" s="214" t="s">
        <v>204</v>
      </c>
      <c r="H206" s="215">
        <v>498</v>
      </c>
      <c r="I206" s="216"/>
      <c r="J206" s="217">
        <f>ROUND(I206*H206,2)</f>
        <v>0</v>
      </c>
      <c r="K206" s="213" t="s">
        <v>205</v>
      </c>
      <c r="L206" s="49"/>
      <c r="M206" s="218" t="s">
        <v>35</v>
      </c>
      <c r="N206" s="219" t="s">
        <v>53</v>
      </c>
      <c r="O206" s="89"/>
      <c r="P206" s="220">
        <f>O206*H206</f>
        <v>0</v>
      </c>
      <c r="Q206" s="220">
        <v>0</v>
      </c>
      <c r="R206" s="220">
        <f>Q206*H206</f>
        <v>0</v>
      </c>
      <c r="S206" s="220">
        <v>0.32000000000000001</v>
      </c>
      <c r="T206" s="221">
        <f>S206*H206</f>
        <v>159.36000000000001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2" t="s">
        <v>206</v>
      </c>
      <c r="AT206" s="222" t="s">
        <v>201</v>
      </c>
      <c r="AU206" s="222" t="s">
        <v>207</v>
      </c>
      <c r="AY206" s="21" t="s">
        <v>197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21" t="s">
        <v>90</v>
      </c>
      <c r="BK206" s="223">
        <f>ROUND(I206*H206,2)</f>
        <v>0</v>
      </c>
      <c r="BL206" s="21" t="s">
        <v>206</v>
      </c>
      <c r="BM206" s="222" t="s">
        <v>373</v>
      </c>
    </row>
    <row r="207" s="2" customFormat="1">
      <c r="A207" s="43"/>
      <c r="B207" s="44"/>
      <c r="C207" s="45"/>
      <c r="D207" s="224" t="s">
        <v>209</v>
      </c>
      <c r="E207" s="45"/>
      <c r="F207" s="225" t="s">
        <v>374</v>
      </c>
      <c r="G207" s="45"/>
      <c r="H207" s="45"/>
      <c r="I207" s="226"/>
      <c r="J207" s="45"/>
      <c r="K207" s="45"/>
      <c r="L207" s="49"/>
      <c r="M207" s="227"/>
      <c r="N207" s="228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209</v>
      </c>
      <c r="AU207" s="21" t="s">
        <v>207</v>
      </c>
    </row>
    <row r="208" s="2" customFormat="1">
      <c r="A208" s="43"/>
      <c r="B208" s="44"/>
      <c r="C208" s="45"/>
      <c r="D208" s="229" t="s">
        <v>211</v>
      </c>
      <c r="E208" s="45"/>
      <c r="F208" s="230" t="s">
        <v>375</v>
      </c>
      <c r="G208" s="45"/>
      <c r="H208" s="45"/>
      <c r="I208" s="226"/>
      <c r="J208" s="45"/>
      <c r="K208" s="45"/>
      <c r="L208" s="49"/>
      <c r="M208" s="227"/>
      <c r="N208" s="228"/>
      <c r="O208" s="89"/>
      <c r="P208" s="89"/>
      <c r="Q208" s="89"/>
      <c r="R208" s="89"/>
      <c r="S208" s="89"/>
      <c r="T208" s="90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T208" s="21" t="s">
        <v>211</v>
      </c>
      <c r="AU208" s="21" t="s">
        <v>207</v>
      </c>
    </row>
    <row r="209" s="2" customFormat="1">
      <c r="A209" s="43"/>
      <c r="B209" s="44"/>
      <c r="C209" s="45"/>
      <c r="D209" s="224" t="s">
        <v>219</v>
      </c>
      <c r="E209" s="45"/>
      <c r="F209" s="231" t="s">
        <v>369</v>
      </c>
      <c r="G209" s="45"/>
      <c r="H209" s="45"/>
      <c r="I209" s="226"/>
      <c r="J209" s="45"/>
      <c r="K209" s="45"/>
      <c r="L209" s="49"/>
      <c r="M209" s="227"/>
      <c r="N209" s="228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219</v>
      </c>
      <c r="AU209" s="21" t="s">
        <v>207</v>
      </c>
    </row>
    <row r="210" s="13" customFormat="1">
      <c r="A210" s="13"/>
      <c r="B210" s="232"/>
      <c r="C210" s="233"/>
      <c r="D210" s="224" t="s">
        <v>232</v>
      </c>
      <c r="E210" s="242" t="s">
        <v>35</v>
      </c>
      <c r="F210" s="234" t="s">
        <v>376</v>
      </c>
      <c r="G210" s="233"/>
      <c r="H210" s="235">
        <v>132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232</v>
      </c>
      <c r="AU210" s="241" t="s">
        <v>207</v>
      </c>
      <c r="AV210" s="13" t="s">
        <v>92</v>
      </c>
      <c r="AW210" s="13" t="s">
        <v>42</v>
      </c>
      <c r="AX210" s="13" t="s">
        <v>82</v>
      </c>
      <c r="AY210" s="241" t="s">
        <v>197</v>
      </c>
    </row>
    <row r="211" s="13" customFormat="1">
      <c r="A211" s="13"/>
      <c r="B211" s="232"/>
      <c r="C211" s="233"/>
      <c r="D211" s="224" t="s">
        <v>232</v>
      </c>
      <c r="E211" s="242" t="s">
        <v>35</v>
      </c>
      <c r="F211" s="234" t="s">
        <v>377</v>
      </c>
      <c r="G211" s="233"/>
      <c r="H211" s="235">
        <v>366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232</v>
      </c>
      <c r="AU211" s="241" t="s">
        <v>207</v>
      </c>
      <c r="AV211" s="13" t="s">
        <v>92</v>
      </c>
      <c r="AW211" s="13" t="s">
        <v>42</v>
      </c>
      <c r="AX211" s="13" t="s">
        <v>82</v>
      </c>
      <c r="AY211" s="241" t="s">
        <v>197</v>
      </c>
    </row>
    <row r="212" s="14" customFormat="1">
      <c r="A212" s="14"/>
      <c r="B212" s="253"/>
      <c r="C212" s="254"/>
      <c r="D212" s="224" t="s">
        <v>232</v>
      </c>
      <c r="E212" s="255" t="s">
        <v>35</v>
      </c>
      <c r="F212" s="256" t="s">
        <v>355</v>
      </c>
      <c r="G212" s="254"/>
      <c r="H212" s="257">
        <v>498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232</v>
      </c>
      <c r="AU212" s="263" t="s">
        <v>207</v>
      </c>
      <c r="AV212" s="14" t="s">
        <v>206</v>
      </c>
      <c r="AW212" s="14" t="s">
        <v>42</v>
      </c>
      <c r="AX212" s="14" t="s">
        <v>90</v>
      </c>
      <c r="AY212" s="263" t="s">
        <v>197</v>
      </c>
    </row>
    <row r="213" s="2" customFormat="1" ht="24.15" customHeight="1">
      <c r="A213" s="43"/>
      <c r="B213" s="44"/>
      <c r="C213" s="211" t="s">
        <v>378</v>
      </c>
      <c r="D213" s="211" t="s">
        <v>201</v>
      </c>
      <c r="E213" s="212" t="s">
        <v>261</v>
      </c>
      <c r="F213" s="213" t="s">
        <v>262</v>
      </c>
      <c r="G213" s="214" t="s">
        <v>204</v>
      </c>
      <c r="H213" s="215">
        <v>435</v>
      </c>
      <c r="I213" s="216"/>
      <c r="J213" s="217">
        <f>ROUND(I213*H213,2)</f>
        <v>0</v>
      </c>
      <c r="K213" s="213" t="s">
        <v>205</v>
      </c>
      <c r="L213" s="49"/>
      <c r="M213" s="218" t="s">
        <v>35</v>
      </c>
      <c r="N213" s="219" t="s">
        <v>53</v>
      </c>
      <c r="O213" s="89"/>
      <c r="P213" s="220">
        <f>O213*H213</f>
        <v>0</v>
      </c>
      <c r="Q213" s="220">
        <v>0</v>
      </c>
      <c r="R213" s="220">
        <f>Q213*H213</f>
        <v>0</v>
      </c>
      <c r="S213" s="220">
        <v>0.28999999999999998</v>
      </c>
      <c r="T213" s="221">
        <f>S213*H213</f>
        <v>126.14999999999999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2" t="s">
        <v>206</v>
      </c>
      <c r="AT213" s="222" t="s">
        <v>201</v>
      </c>
      <c r="AU213" s="222" t="s">
        <v>207</v>
      </c>
      <c r="AY213" s="21" t="s">
        <v>197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1" t="s">
        <v>90</v>
      </c>
      <c r="BK213" s="223">
        <f>ROUND(I213*H213,2)</f>
        <v>0</v>
      </c>
      <c r="BL213" s="21" t="s">
        <v>206</v>
      </c>
      <c r="BM213" s="222" t="s">
        <v>379</v>
      </c>
    </row>
    <row r="214" s="2" customFormat="1">
      <c r="A214" s="43"/>
      <c r="B214" s="44"/>
      <c r="C214" s="45"/>
      <c r="D214" s="224" t="s">
        <v>209</v>
      </c>
      <c r="E214" s="45"/>
      <c r="F214" s="225" t="s">
        <v>264</v>
      </c>
      <c r="G214" s="45"/>
      <c r="H214" s="45"/>
      <c r="I214" s="226"/>
      <c r="J214" s="45"/>
      <c r="K214" s="45"/>
      <c r="L214" s="49"/>
      <c r="M214" s="227"/>
      <c r="N214" s="228"/>
      <c r="O214" s="89"/>
      <c r="P214" s="89"/>
      <c r="Q214" s="89"/>
      <c r="R214" s="89"/>
      <c r="S214" s="89"/>
      <c r="T214" s="90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T214" s="21" t="s">
        <v>209</v>
      </c>
      <c r="AU214" s="21" t="s">
        <v>207</v>
      </c>
    </row>
    <row r="215" s="2" customFormat="1">
      <c r="A215" s="43"/>
      <c r="B215" s="44"/>
      <c r="C215" s="45"/>
      <c r="D215" s="229" t="s">
        <v>211</v>
      </c>
      <c r="E215" s="45"/>
      <c r="F215" s="230" t="s">
        <v>265</v>
      </c>
      <c r="G215" s="45"/>
      <c r="H215" s="45"/>
      <c r="I215" s="226"/>
      <c r="J215" s="45"/>
      <c r="K215" s="45"/>
      <c r="L215" s="49"/>
      <c r="M215" s="227"/>
      <c r="N215" s="228"/>
      <c r="O215" s="89"/>
      <c r="P215" s="89"/>
      <c r="Q215" s="89"/>
      <c r="R215" s="89"/>
      <c r="S215" s="89"/>
      <c r="T215" s="90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T215" s="21" t="s">
        <v>211</v>
      </c>
      <c r="AU215" s="21" t="s">
        <v>207</v>
      </c>
    </row>
    <row r="216" s="2" customFormat="1">
      <c r="A216" s="43"/>
      <c r="B216" s="44"/>
      <c r="C216" s="45"/>
      <c r="D216" s="224" t="s">
        <v>219</v>
      </c>
      <c r="E216" s="45"/>
      <c r="F216" s="231" t="s">
        <v>380</v>
      </c>
      <c r="G216" s="45"/>
      <c r="H216" s="45"/>
      <c r="I216" s="226"/>
      <c r="J216" s="45"/>
      <c r="K216" s="45"/>
      <c r="L216" s="49"/>
      <c r="M216" s="227"/>
      <c r="N216" s="228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219</v>
      </c>
      <c r="AU216" s="21" t="s">
        <v>207</v>
      </c>
    </row>
    <row r="217" s="13" customFormat="1">
      <c r="A217" s="13"/>
      <c r="B217" s="232"/>
      <c r="C217" s="233"/>
      <c r="D217" s="224" t="s">
        <v>232</v>
      </c>
      <c r="E217" s="242" t="s">
        <v>35</v>
      </c>
      <c r="F217" s="234" t="s">
        <v>381</v>
      </c>
      <c r="G217" s="233"/>
      <c r="H217" s="235">
        <v>870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232</v>
      </c>
      <c r="AU217" s="241" t="s">
        <v>207</v>
      </c>
      <c r="AV217" s="13" t="s">
        <v>92</v>
      </c>
      <c r="AW217" s="13" t="s">
        <v>42</v>
      </c>
      <c r="AX217" s="13" t="s">
        <v>90</v>
      </c>
      <c r="AY217" s="241" t="s">
        <v>197</v>
      </c>
    </row>
    <row r="218" s="13" customFormat="1">
      <c r="A218" s="13"/>
      <c r="B218" s="232"/>
      <c r="C218" s="233"/>
      <c r="D218" s="224" t="s">
        <v>232</v>
      </c>
      <c r="E218" s="233"/>
      <c r="F218" s="234" t="s">
        <v>382</v>
      </c>
      <c r="G218" s="233"/>
      <c r="H218" s="235">
        <v>435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232</v>
      </c>
      <c r="AU218" s="241" t="s">
        <v>207</v>
      </c>
      <c r="AV218" s="13" t="s">
        <v>92</v>
      </c>
      <c r="AW218" s="13" t="s">
        <v>4</v>
      </c>
      <c r="AX218" s="13" t="s">
        <v>90</v>
      </c>
      <c r="AY218" s="241" t="s">
        <v>197</v>
      </c>
    </row>
    <row r="219" s="2" customFormat="1" ht="24.15" customHeight="1">
      <c r="A219" s="43"/>
      <c r="B219" s="44"/>
      <c r="C219" s="211" t="s">
        <v>383</v>
      </c>
      <c r="D219" s="211" t="s">
        <v>201</v>
      </c>
      <c r="E219" s="212" t="s">
        <v>384</v>
      </c>
      <c r="F219" s="213" t="s">
        <v>385</v>
      </c>
      <c r="G219" s="214" t="s">
        <v>204</v>
      </c>
      <c r="H219" s="215">
        <v>435</v>
      </c>
      <c r="I219" s="216"/>
      <c r="J219" s="217">
        <f>ROUND(I219*H219,2)</f>
        <v>0</v>
      </c>
      <c r="K219" s="213" t="s">
        <v>205</v>
      </c>
      <c r="L219" s="49"/>
      <c r="M219" s="218" t="s">
        <v>35</v>
      </c>
      <c r="N219" s="219" t="s">
        <v>53</v>
      </c>
      <c r="O219" s="89"/>
      <c r="P219" s="220">
        <f>O219*H219</f>
        <v>0</v>
      </c>
      <c r="Q219" s="220">
        <v>0</v>
      </c>
      <c r="R219" s="220">
        <f>Q219*H219</f>
        <v>0</v>
      </c>
      <c r="S219" s="220">
        <v>0.28999999999999998</v>
      </c>
      <c r="T219" s="221">
        <f>S219*H219</f>
        <v>126.14999999999999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2" t="s">
        <v>206</v>
      </c>
      <c r="AT219" s="222" t="s">
        <v>201</v>
      </c>
      <c r="AU219" s="222" t="s">
        <v>207</v>
      </c>
      <c r="AY219" s="21" t="s">
        <v>197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21" t="s">
        <v>90</v>
      </c>
      <c r="BK219" s="223">
        <f>ROUND(I219*H219,2)</f>
        <v>0</v>
      </c>
      <c r="BL219" s="21" t="s">
        <v>206</v>
      </c>
      <c r="BM219" s="222" t="s">
        <v>386</v>
      </c>
    </row>
    <row r="220" s="2" customFormat="1">
      <c r="A220" s="43"/>
      <c r="B220" s="44"/>
      <c r="C220" s="45"/>
      <c r="D220" s="224" t="s">
        <v>209</v>
      </c>
      <c r="E220" s="45"/>
      <c r="F220" s="225" t="s">
        <v>387</v>
      </c>
      <c r="G220" s="45"/>
      <c r="H220" s="45"/>
      <c r="I220" s="226"/>
      <c r="J220" s="45"/>
      <c r="K220" s="45"/>
      <c r="L220" s="49"/>
      <c r="M220" s="227"/>
      <c r="N220" s="228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209</v>
      </c>
      <c r="AU220" s="21" t="s">
        <v>207</v>
      </c>
    </row>
    <row r="221" s="2" customFormat="1">
      <c r="A221" s="43"/>
      <c r="B221" s="44"/>
      <c r="C221" s="45"/>
      <c r="D221" s="229" t="s">
        <v>211</v>
      </c>
      <c r="E221" s="45"/>
      <c r="F221" s="230" t="s">
        <v>388</v>
      </c>
      <c r="G221" s="45"/>
      <c r="H221" s="45"/>
      <c r="I221" s="226"/>
      <c r="J221" s="45"/>
      <c r="K221" s="45"/>
      <c r="L221" s="49"/>
      <c r="M221" s="227"/>
      <c r="N221" s="228"/>
      <c r="O221" s="89"/>
      <c r="P221" s="89"/>
      <c r="Q221" s="89"/>
      <c r="R221" s="89"/>
      <c r="S221" s="89"/>
      <c r="T221" s="90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T221" s="21" t="s">
        <v>211</v>
      </c>
      <c r="AU221" s="21" t="s">
        <v>207</v>
      </c>
    </row>
    <row r="222" s="2" customFormat="1">
      <c r="A222" s="43"/>
      <c r="B222" s="44"/>
      <c r="C222" s="45"/>
      <c r="D222" s="224" t="s">
        <v>219</v>
      </c>
      <c r="E222" s="45"/>
      <c r="F222" s="231" t="s">
        <v>380</v>
      </c>
      <c r="G222" s="45"/>
      <c r="H222" s="45"/>
      <c r="I222" s="226"/>
      <c r="J222" s="45"/>
      <c r="K222" s="45"/>
      <c r="L222" s="49"/>
      <c r="M222" s="227"/>
      <c r="N222" s="228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219</v>
      </c>
      <c r="AU222" s="21" t="s">
        <v>207</v>
      </c>
    </row>
    <row r="223" s="13" customFormat="1">
      <c r="A223" s="13"/>
      <c r="B223" s="232"/>
      <c r="C223" s="233"/>
      <c r="D223" s="224" t="s">
        <v>232</v>
      </c>
      <c r="E223" s="242" t="s">
        <v>35</v>
      </c>
      <c r="F223" s="234" t="s">
        <v>381</v>
      </c>
      <c r="G223" s="233"/>
      <c r="H223" s="235">
        <v>870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232</v>
      </c>
      <c r="AU223" s="241" t="s">
        <v>207</v>
      </c>
      <c r="AV223" s="13" t="s">
        <v>92</v>
      </c>
      <c r="AW223" s="13" t="s">
        <v>42</v>
      </c>
      <c r="AX223" s="13" t="s">
        <v>90</v>
      </c>
      <c r="AY223" s="241" t="s">
        <v>197</v>
      </c>
    </row>
    <row r="224" s="13" customFormat="1">
      <c r="A224" s="13"/>
      <c r="B224" s="232"/>
      <c r="C224" s="233"/>
      <c r="D224" s="224" t="s">
        <v>232</v>
      </c>
      <c r="E224" s="233"/>
      <c r="F224" s="234" t="s">
        <v>382</v>
      </c>
      <c r="G224" s="233"/>
      <c r="H224" s="235">
        <v>435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232</v>
      </c>
      <c r="AU224" s="241" t="s">
        <v>207</v>
      </c>
      <c r="AV224" s="13" t="s">
        <v>92</v>
      </c>
      <c r="AW224" s="13" t="s">
        <v>4</v>
      </c>
      <c r="AX224" s="13" t="s">
        <v>90</v>
      </c>
      <c r="AY224" s="241" t="s">
        <v>197</v>
      </c>
    </row>
    <row r="225" s="2" customFormat="1" ht="24.15" customHeight="1">
      <c r="A225" s="43"/>
      <c r="B225" s="44"/>
      <c r="C225" s="211" t="s">
        <v>389</v>
      </c>
      <c r="D225" s="211" t="s">
        <v>201</v>
      </c>
      <c r="E225" s="212" t="s">
        <v>390</v>
      </c>
      <c r="F225" s="213" t="s">
        <v>391</v>
      </c>
      <c r="G225" s="214" t="s">
        <v>204</v>
      </c>
      <c r="H225" s="215">
        <v>1185.0750000000001</v>
      </c>
      <c r="I225" s="216"/>
      <c r="J225" s="217">
        <f>ROUND(I225*H225,2)</f>
        <v>0</v>
      </c>
      <c r="K225" s="213" t="s">
        <v>205</v>
      </c>
      <c r="L225" s="49"/>
      <c r="M225" s="218" t="s">
        <v>35</v>
      </c>
      <c r="N225" s="219" t="s">
        <v>53</v>
      </c>
      <c r="O225" s="89"/>
      <c r="P225" s="220">
        <f>O225*H225</f>
        <v>0</v>
      </c>
      <c r="Q225" s="220">
        <v>0</v>
      </c>
      <c r="R225" s="220">
        <f>Q225*H225</f>
        <v>0</v>
      </c>
      <c r="S225" s="220">
        <v>0.75</v>
      </c>
      <c r="T225" s="221">
        <f>S225*H225</f>
        <v>888.80625000000009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2" t="s">
        <v>206</v>
      </c>
      <c r="AT225" s="222" t="s">
        <v>201</v>
      </c>
      <c r="AU225" s="222" t="s">
        <v>207</v>
      </c>
      <c r="AY225" s="21" t="s">
        <v>197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21" t="s">
        <v>90</v>
      </c>
      <c r="BK225" s="223">
        <f>ROUND(I225*H225,2)</f>
        <v>0</v>
      </c>
      <c r="BL225" s="21" t="s">
        <v>206</v>
      </c>
      <c r="BM225" s="222" t="s">
        <v>392</v>
      </c>
    </row>
    <row r="226" s="2" customFormat="1">
      <c r="A226" s="43"/>
      <c r="B226" s="44"/>
      <c r="C226" s="45"/>
      <c r="D226" s="224" t="s">
        <v>209</v>
      </c>
      <c r="E226" s="45"/>
      <c r="F226" s="225" t="s">
        <v>393</v>
      </c>
      <c r="G226" s="45"/>
      <c r="H226" s="45"/>
      <c r="I226" s="226"/>
      <c r="J226" s="45"/>
      <c r="K226" s="45"/>
      <c r="L226" s="49"/>
      <c r="M226" s="227"/>
      <c r="N226" s="228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209</v>
      </c>
      <c r="AU226" s="21" t="s">
        <v>207</v>
      </c>
    </row>
    <row r="227" s="2" customFormat="1">
      <c r="A227" s="43"/>
      <c r="B227" s="44"/>
      <c r="C227" s="45"/>
      <c r="D227" s="229" t="s">
        <v>211</v>
      </c>
      <c r="E227" s="45"/>
      <c r="F227" s="230" t="s">
        <v>394</v>
      </c>
      <c r="G227" s="45"/>
      <c r="H227" s="45"/>
      <c r="I227" s="226"/>
      <c r="J227" s="45"/>
      <c r="K227" s="45"/>
      <c r="L227" s="49"/>
      <c r="M227" s="227"/>
      <c r="N227" s="228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211</v>
      </c>
      <c r="AU227" s="21" t="s">
        <v>207</v>
      </c>
    </row>
    <row r="228" s="2" customFormat="1">
      <c r="A228" s="43"/>
      <c r="B228" s="44"/>
      <c r="C228" s="45"/>
      <c r="D228" s="224" t="s">
        <v>219</v>
      </c>
      <c r="E228" s="45"/>
      <c r="F228" s="231" t="s">
        <v>395</v>
      </c>
      <c r="G228" s="45"/>
      <c r="H228" s="45"/>
      <c r="I228" s="226"/>
      <c r="J228" s="45"/>
      <c r="K228" s="45"/>
      <c r="L228" s="49"/>
      <c r="M228" s="227"/>
      <c r="N228" s="228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T228" s="21" t="s">
        <v>219</v>
      </c>
      <c r="AU228" s="21" t="s">
        <v>207</v>
      </c>
    </row>
    <row r="229" s="13" customFormat="1">
      <c r="A229" s="13"/>
      <c r="B229" s="232"/>
      <c r="C229" s="233"/>
      <c r="D229" s="224" t="s">
        <v>232</v>
      </c>
      <c r="E229" s="242" t="s">
        <v>35</v>
      </c>
      <c r="F229" s="234" t="s">
        <v>396</v>
      </c>
      <c r="G229" s="233"/>
      <c r="H229" s="235">
        <v>1461</v>
      </c>
      <c r="I229" s="236"/>
      <c r="J229" s="233"/>
      <c r="K229" s="233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232</v>
      </c>
      <c r="AU229" s="241" t="s">
        <v>207</v>
      </c>
      <c r="AV229" s="13" t="s">
        <v>92</v>
      </c>
      <c r="AW229" s="13" t="s">
        <v>42</v>
      </c>
      <c r="AX229" s="13" t="s">
        <v>82</v>
      </c>
      <c r="AY229" s="241" t="s">
        <v>197</v>
      </c>
    </row>
    <row r="230" s="13" customFormat="1">
      <c r="A230" s="13"/>
      <c r="B230" s="232"/>
      <c r="C230" s="233"/>
      <c r="D230" s="224" t="s">
        <v>232</v>
      </c>
      <c r="E230" s="242" t="s">
        <v>35</v>
      </c>
      <c r="F230" s="234" t="s">
        <v>397</v>
      </c>
      <c r="G230" s="233"/>
      <c r="H230" s="235">
        <v>119.09999999999999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232</v>
      </c>
      <c r="AU230" s="241" t="s">
        <v>207</v>
      </c>
      <c r="AV230" s="13" t="s">
        <v>92</v>
      </c>
      <c r="AW230" s="13" t="s">
        <v>42</v>
      </c>
      <c r="AX230" s="13" t="s">
        <v>82</v>
      </c>
      <c r="AY230" s="241" t="s">
        <v>197</v>
      </c>
    </row>
    <row r="231" s="14" customFormat="1">
      <c r="A231" s="14"/>
      <c r="B231" s="253"/>
      <c r="C231" s="254"/>
      <c r="D231" s="224" t="s">
        <v>232</v>
      </c>
      <c r="E231" s="255" t="s">
        <v>35</v>
      </c>
      <c r="F231" s="256" t="s">
        <v>355</v>
      </c>
      <c r="G231" s="254"/>
      <c r="H231" s="257">
        <v>1580.0999999999999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232</v>
      </c>
      <c r="AU231" s="263" t="s">
        <v>207</v>
      </c>
      <c r="AV231" s="14" t="s">
        <v>206</v>
      </c>
      <c r="AW231" s="14" t="s">
        <v>42</v>
      </c>
      <c r="AX231" s="14" t="s">
        <v>90</v>
      </c>
      <c r="AY231" s="263" t="s">
        <v>197</v>
      </c>
    </row>
    <row r="232" s="13" customFormat="1">
      <c r="A232" s="13"/>
      <c r="B232" s="232"/>
      <c r="C232" s="233"/>
      <c r="D232" s="224" t="s">
        <v>232</v>
      </c>
      <c r="E232" s="233"/>
      <c r="F232" s="234" t="s">
        <v>398</v>
      </c>
      <c r="G232" s="233"/>
      <c r="H232" s="235">
        <v>1185.0750000000001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232</v>
      </c>
      <c r="AU232" s="241" t="s">
        <v>207</v>
      </c>
      <c r="AV232" s="13" t="s">
        <v>92</v>
      </c>
      <c r="AW232" s="13" t="s">
        <v>4</v>
      </c>
      <c r="AX232" s="13" t="s">
        <v>90</v>
      </c>
      <c r="AY232" s="241" t="s">
        <v>197</v>
      </c>
    </row>
    <row r="233" s="2" customFormat="1" ht="24.15" customHeight="1">
      <c r="A233" s="43"/>
      <c r="B233" s="44"/>
      <c r="C233" s="211" t="s">
        <v>399</v>
      </c>
      <c r="D233" s="211" t="s">
        <v>201</v>
      </c>
      <c r="E233" s="212" t="s">
        <v>400</v>
      </c>
      <c r="F233" s="213" t="s">
        <v>401</v>
      </c>
      <c r="G233" s="214" t="s">
        <v>204</v>
      </c>
      <c r="H233" s="215">
        <v>395.02499999999998</v>
      </c>
      <c r="I233" s="216"/>
      <c r="J233" s="217">
        <f>ROUND(I233*H233,2)</f>
        <v>0</v>
      </c>
      <c r="K233" s="213" t="s">
        <v>205</v>
      </c>
      <c r="L233" s="49"/>
      <c r="M233" s="218" t="s">
        <v>35</v>
      </c>
      <c r="N233" s="219" t="s">
        <v>53</v>
      </c>
      <c r="O233" s="89"/>
      <c r="P233" s="220">
        <f>O233*H233</f>
        <v>0</v>
      </c>
      <c r="Q233" s="220">
        <v>0</v>
      </c>
      <c r="R233" s="220">
        <f>Q233*H233</f>
        <v>0</v>
      </c>
      <c r="S233" s="220">
        <v>0.75</v>
      </c>
      <c r="T233" s="221">
        <f>S233*H233</f>
        <v>296.26874999999995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2" t="s">
        <v>206</v>
      </c>
      <c r="AT233" s="222" t="s">
        <v>201</v>
      </c>
      <c r="AU233" s="222" t="s">
        <v>207</v>
      </c>
      <c r="AY233" s="21" t="s">
        <v>197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21" t="s">
        <v>90</v>
      </c>
      <c r="BK233" s="223">
        <f>ROUND(I233*H233,2)</f>
        <v>0</v>
      </c>
      <c r="BL233" s="21" t="s">
        <v>206</v>
      </c>
      <c r="BM233" s="222" t="s">
        <v>402</v>
      </c>
    </row>
    <row r="234" s="2" customFormat="1">
      <c r="A234" s="43"/>
      <c r="B234" s="44"/>
      <c r="C234" s="45"/>
      <c r="D234" s="224" t="s">
        <v>209</v>
      </c>
      <c r="E234" s="45"/>
      <c r="F234" s="225" t="s">
        <v>403</v>
      </c>
      <c r="G234" s="45"/>
      <c r="H234" s="45"/>
      <c r="I234" s="226"/>
      <c r="J234" s="45"/>
      <c r="K234" s="45"/>
      <c r="L234" s="49"/>
      <c r="M234" s="227"/>
      <c r="N234" s="228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209</v>
      </c>
      <c r="AU234" s="21" t="s">
        <v>207</v>
      </c>
    </row>
    <row r="235" s="2" customFormat="1">
      <c r="A235" s="43"/>
      <c r="B235" s="44"/>
      <c r="C235" s="45"/>
      <c r="D235" s="229" t="s">
        <v>211</v>
      </c>
      <c r="E235" s="45"/>
      <c r="F235" s="230" t="s">
        <v>404</v>
      </c>
      <c r="G235" s="45"/>
      <c r="H235" s="45"/>
      <c r="I235" s="226"/>
      <c r="J235" s="45"/>
      <c r="K235" s="45"/>
      <c r="L235" s="49"/>
      <c r="M235" s="227"/>
      <c r="N235" s="228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211</v>
      </c>
      <c r="AU235" s="21" t="s">
        <v>207</v>
      </c>
    </row>
    <row r="236" s="2" customFormat="1">
      <c r="A236" s="43"/>
      <c r="B236" s="44"/>
      <c r="C236" s="45"/>
      <c r="D236" s="224" t="s">
        <v>219</v>
      </c>
      <c r="E236" s="45"/>
      <c r="F236" s="231" t="s">
        <v>395</v>
      </c>
      <c r="G236" s="45"/>
      <c r="H236" s="45"/>
      <c r="I236" s="226"/>
      <c r="J236" s="45"/>
      <c r="K236" s="45"/>
      <c r="L236" s="49"/>
      <c r="M236" s="227"/>
      <c r="N236" s="228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219</v>
      </c>
      <c r="AU236" s="21" t="s">
        <v>207</v>
      </c>
    </row>
    <row r="237" s="13" customFormat="1">
      <c r="A237" s="13"/>
      <c r="B237" s="232"/>
      <c r="C237" s="233"/>
      <c r="D237" s="224" t="s">
        <v>232</v>
      </c>
      <c r="E237" s="242" t="s">
        <v>35</v>
      </c>
      <c r="F237" s="234" t="s">
        <v>396</v>
      </c>
      <c r="G237" s="233"/>
      <c r="H237" s="235">
        <v>1461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232</v>
      </c>
      <c r="AU237" s="241" t="s">
        <v>207</v>
      </c>
      <c r="AV237" s="13" t="s">
        <v>92</v>
      </c>
      <c r="AW237" s="13" t="s">
        <v>42</v>
      </c>
      <c r="AX237" s="13" t="s">
        <v>82</v>
      </c>
      <c r="AY237" s="241" t="s">
        <v>197</v>
      </c>
    </row>
    <row r="238" s="13" customFormat="1">
      <c r="A238" s="13"/>
      <c r="B238" s="232"/>
      <c r="C238" s="233"/>
      <c r="D238" s="224" t="s">
        <v>232</v>
      </c>
      <c r="E238" s="242" t="s">
        <v>35</v>
      </c>
      <c r="F238" s="234" t="s">
        <v>397</v>
      </c>
      <c r="G238" s="233"/>
      <c r="H238" s="235">
        <v>119.09999999999999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232</v>
      </c>
      <c r="AU238" s="241" t="s">
        <v>207</v>
      </c>
      <c r="AV238" s="13" t="s">
        <v>92</v>
      </c>
      <c r="AW238" s="13" t="s">
        <v>42</v>
      </c>
      <c r="AX238" s="13" t="s">
        <v>82</v>
      </c>
      <c r="AY238" s="241" t="s">
        <v>197</v>
      </c>
    </row>
    <row r="239" s="14" customFormat="1">
      <c r="A239" s="14"/>
      <c r="B239" s="253"/>
      <c r="C239" s="254"/>
      <c r="D239" s="224" t="s">
        <v>232</v>
      </c>
      <c r="E239" s="255" t="s">
        <v>35</v>
      </c>
      <c r="F239" s="256" t="s">
        <v>355</v>
      </c>
      <c r="G239" s="254"/>
      <c r="H239" s="257">
        <v>1580.0999999999999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232</v>
      </c>
      <c r="AU239" s="263" t="s">
        <v>207</v>
      </c>
      <c r="AV239" s="14" t="s">
        <v>206</v>
      </c>
      <c r="AW239" s="14" t="s">
        <v>42</v>
      </c>
      <c r="AX239" s="14" t="s">
        <v>90</v>
      </c>
      <c r="AY239" s="263" t="s">
        <v>197</v>
      </c>
    </row>
    <row r="240" s="13" customFormat="1">
      <c r="A240" s="13"/>
      <c r="B240" s="232"/>
      <c r="C240" s="233"/>
      <c r="D240" s="224" t="s">
        <v>232</v>
      </c>
      <c r="E240" s="233"/>
      <c r="F240" s="234" t="s">
        <v>405</v>
      </c>
      <c r="G240" s="233"/>
      <c r="H240" s="235">
        <v>395.02499999999998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232</v>
      </c>
      <c r="AU240" s="241" t="s">
        <v>207</v>
      </c>
      <c r="AV240" s="13" t="s">
        <v>92</v>
      </c>
      <c r="AW240" s="13" t="s">
        <v>4</v>
      </c>
      <c r="AX240" s="13" t="s">
        <v>90</v>
      </c>
      <c r="AY240" s="241" t="s">
        <v>197</v>
      </c>
    </row>
    <row r="241" s="2" customFormat="1" ht="16.5" customHeight="1">
      <c r="A241" s="43"/>
      <c r="B241" s="44"/>
      <c r="C241" s="211" t="s">
        <v>406</v>
      </c>
      <c r="D241" s="211" t="s">
        <v>201</v>
      </c>
      <c r="E241" s="212" t="s">
        <v>407</v>
      </c>
      <c r="F241" s="213" t="s">
        <v>408</v>
      </c>
      <c r="G241" s="214" t="s">
        <v>409</v>
      </c>
      <c r="H241" s="215">
        <v>397</v>
      </c>
      <c r="I241" s="216"/>
      <c r="J241" s="217">
        <f>ROUND(I241*H241,2)</f>
        <v>0</v>
      </c>
      <c r="K241" s="213" t="s">
        <v>205</v>
      </c>
      <c r="L241" s="49"/>
      <c r="M241" s="218" t="s">
        <v>35</v>
      </c>
      <c r="N241" s="219" t="s">
        <v>53</v>
      </c>
      <c r="O241" s="89"/>
      <c r="P241" s="220">
        <f>O241*H241</f>
        <v>0</v>
      </c>
      <c r="Q241" s="220">
        <v>0</v>
      </c>
      <c r="R241" s="220">
        <f>Q241*H241</f>
        <v>0</v>
      </c>
      <c r="S241" s="220">
        <v>0.28999999999999998</v>
      </c>
      <c r="T241" s="221">
        <f>S241*H241</f>
        <v>115.13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2" t="s">
        <v>206</v>
      </c>
      <c r="AT241" s="222" t="s">
        <v>201</v>
      </c>
      <c r="AU241" s="222" t="s">
        <v>207</v>
      </c>
      <c r="AY241" s="21" t="s">
        <v>197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21" t="s">
        <v>90</v>
      </c>
      <c r="BK241" s="223">
        <f>ROUND(I241*H241,2)</f>
        <v>0</v>
      </c>
      <c r="BL241" s="21" t="s">
        <v>206</v>
      </c>
      <c r="BM241" s="222" t="s">
        <v>410</v>
      </c>
    </row>
    <row r="242" s="2" customFormat="1">
      <c r="A242" s="43"/>
      <c r="B242" s="44"/>
      <c r="C242" s="45"/>
      <c r="D242" s="224" t="s">
        <v>209</v>
      </c>
      <c r="E242" s="45"/>
      <c r="F242" s="225" t="s">
        <v>411</v>
      </c>
      <c r="G242" s="45"/>
      <c r="H242" s="45"/>
      <c r="I242" s="226"/>
      <c r="J242" s="45"/>
      <c r="K242" s="45"/>
      <c r="L242" s="49"/>
      <c r="M242" s="227"/>
      <c r="N242" s="228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209</v>
      </c>
      <c r="AU242" s="21" t="s">
        <v>207</v>
      </c>
    </row>
    <row r="243" s="2" customFormat="1">
      <c r="A243" s="43"/>
      <c r="B243" s="44"/>
      <c r="C243" s="45"/>
      <c r="D243" s="229" t="s">
        <v>211</v>
      </c>
      <c r="E243" s="45"/>
      <c r="F243" s="230" t="s">
        <v>412</v>
      </c>
      <c r="G243" s="45"/>
      <c r="H243" s="45"/>
      <c r="I243" s="226"/>
      <c r="J243" s="45"/>
      <c r="K243" s="45"/>
      <c r="L243" s="49"/>
      <c r="M243" s="227"/>
      <c r="N243" s="228"/>
      <c r="O243" s="89"/>
      <c r="P243" s="89"/>
      <c r="Q243" s="89"/>
      <c r="R243" s="89"/>
      <c r="S243" s="89"/>
      <c r="T243" s="90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T243" s="21" t="s">
        <v>211</v>
      </c>
      <c r="AU243" s="21" t="s">
        <v>207</v>
      </c>
    </row>
    <row r="244" s="2" customFormat="1">
      <c r="A244" s="43"/>
      <c r="B244" s="44"/>
      <c r="C244" s="45"/>
      <c r="D244" s="224" t="s">
        <v>219</v>
      </c>
      <c r="E244" s="45"/>
      <c r="F244" s="231" t="s">
        <v>413</v>
      </c>
      <c r="G244" s="45"/>
      <c r="H244" s="45"/>
      <c r="I244" s="226"/>
      <c r="J244" s="45"/>
      <c r="K244" s="45"/>
      <c r="L244" s="49"/>
      <c r="M244" s="227"/>
      <c r="N244" s="228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219</v>
      </c>
      <c r="AU244" s="21" t="s">
        <v>207</v>
      </c>
    </row>
    <row r="245" s="13" customFormat="1">
      <c r="A245" s="13"/>
      <c r="B245" s="232"/>
      <c r="C245" s="233"/>
      <c r="D245" s="224" t="s">
        <v>232</v>
      </c>
      <c r="E245" s="242" t="s">
        <v>35</v>
      </c>
      <c r="F245" s="234" t="s">
        <v>414</v>
      </c>
      <c r="G245" s="233"/>
      <c r="H245" s="235">
        <v>397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232</v>
      </c>
      <c r="AU245" s="241" t="s">
        <v>207</v>
      </c>
      <c r="AV245" s="13" t="s">
        <v>92</v>
      </c>
      <c r="AW245" s="13" t="s">
        <v>42</v>
      </c>
      <c r="AX245" s="13" t="s">
        <v>90</v>
      </c>
      <c r="AY245" s="241" t="s">
        <v>197</v>
      </c>
    </row>
    <row r="246" s="2" customFormat="1" ht="16.5" customHeight="1">
      <c r="A246" s="43"/>
      <c r="B246" s="44"/>
      <c r="C246" s="211" t="s">
        <v>415</v>
      </c>
      <c r="D246" s="211" t="s">
        <v>201</v>
      </c>
      <c r="E246" s="212" t="s">
        <v>416</v>
      </c>
      <c r="F246" s="213" t="s">
        <v>417</v>
      </c>
      <c r="G246" s="214" t="s">
        <v>409</v>
      </c>
      <c r="H246" s="215">
        <v>24</v>
      </c>
      <c r="I246" s="216"/>
      <c r="J246" s="217">
        <f>ROUND(I246*H246,2)</f>
        <v>0</v>
      </c>
      <c r="K246" s="213" t="s">
        <v>205</v>
      </c>
      <c r="L246" s="49"/>
      <c r="M246" s="218" t="s">
        <v>35</v>
      </c>
      <c r="N246" s="219" t="s">
        <v>53</v>
      </c>
      <c r="O246" s="89"/>
      <c r="P246" s="220">
        <f>O246*H246</f>
        <v>0</v>
      </c>
      <c r="Q246" s="220">
        <v>0</v>
      </c>
      <c r="R246" s="220">
        <f>Q246*H246</f>
        <v>0</v>
      </c>
      <c r="S246" s="220">
        <v>0.11500000000000001</v>
      </c>
      <c r="T246" s="221">
        <f>S246*H246</f>
        <v>2.7600000000000002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2" t="s">
        <v>206</v>
      </c>
      <c r="AT246" s="222" t="s">
        <v>201</v>
      </c>
      <c r="AU246" s="222" t="s">
        <v>207</v>
      </c>
      <c r="AY246" s="21" t="s">
        <v>197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21" t="s">
        <v>90</v>
      </c>
      <c r="BK246" s="223">
        <f>ROUND(I246*H246,2)</f>
        <v>0</v>
      </c>
      <c r="BL246" s="21" t="s">
        <v>206</v>
      </c>
      <c r="BM246" s="222" t="s">
        <v>418</v>
      </c>
    </row>
    <row r="247" s="2" customFormat="1">
      <c r="A247" s="43"/>
      <c r="B247" s="44"/>
      <c r="C247" s="45"/>
      <c r="D247" s="224" t="s">
        <v>209</v>
      </c>
      <c r="E247" s="45"/>
      <c r="F247" s="225" t="s">
        <v>419</v>
      </c>
      <c r="G247" s="45"/>
      <c r="H247" s="45"/>
      <c r="I247" s="226"/>
      <c r="J247" s="45"/>
      <c r="K247" s="45"/>
      <c r="L247" s="49"/>
      <c r="M247" s="227"/>
      <c r="N247" s="228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209</v>
      </c>
      <c r="AU247" s="21" t="s">
        <v>207</v>
      </c>
    </row>
    <row r="248" s="2" customFormat="1">
      <c r="A248" s="43"/>
      <c r="B248" s="44"/>
      <c r="C248" s="45"/>
      <c r="D248" s="229" t="s">
        <v>211</v>
      </c>
      <c r="E248" s="45"/>
      <c r="F248" s="230" t="s">
        <v>420</v>
      </c>
      <c r="G248" s="45"/>
      <c r="H248" s="45"/>
      <c r="I248" s="226"/>
      <c r="J248" s="45"/>
      <c r="K248" s="45"/>
      <c r="L248" s="49"/>
      <c r="M248" s="227"/>
      <c r="N248" s="228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T248" s="21" t="s">
        <v>211</v>
      </c>
      <c r="AU248" s="21" t="s">
        <v>207</v>
      </c>
    </row>
    <row r="249" s="2" customFormat="1">
      <c r="A249" s="43"/>
      <c r="B249" s="44"/>
      <c r="C249" s="45"/>
      <c r="D249" s="224" t="s">
        <v>219</v>
      </c>
      <c r="E249" s="45"/>
      <c r="F249" s="231" t="s">
        <v>352</v>
      </c>
      <c r="G249" s="45"/>
      <c r="H249" s="45"/>
      <c r="I249" s="226"/>
      <c r="J249" s="45"/>
      <c r="K249" s="45"/>
      <c r="L249" s="49"/>
      <c r="M249" s="227"/>
      <c r="N249" s="228"/>
      <c r="O249" s="89"/>
      <c r="P249" s="89"/>
      <c r="Q249" s="89"/>
      <c r="R249" s="89"/>
      <c r="S249" s="89"/>
      <c r="T249" s="9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T249" s="21" t="s">
        <v>219</v>
      </c>
      <c r="AU249" s="21" t="s">
        <v>207</v>
      </c>
    </row>
    <row r="250" s="13" customFormat="1">
      <c r="A250" s="13"/>
      <c r="B250" s="232"/>
      <c r="C250" s="233"/>
      <c r="D250" s="224" t="s">
        <v>232</v>
      </c>
      <c r="E250" s="242" t="s">
        <v>35</v>
      </c>
      <c r="F250" s="234" t="s">
        <v>421</v>
      </c>
      <c r="G250" s="233"/>
      <c r="H250" s="235">
        <v>24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232</v>
      </c>
      <c r="AU250" s="241" t="s">
        <v>207</v>
      </c>
      <c r="AV250" s="13" t="s">
        <v>92</v>
      </c>
      <c r="AW250" s="13" t="s">
        <v>42</v>
      </c>
      <c r="AX250" s="13" t="s">
        <v>90</v>
      </c>
      <c r="AY250" s="241" t="s">
        <v>197</v>
      </c>
    </row>
    <row r="251" s="2" customFormat="1" ht="33" customHeight="1">
      <c r="A251" s="43"/>
      <c r="B251" s="44"/>
      <c r="C251" s="211" t="s">
        <v>422</v>
      </c>
      <c r="D251" s="211" t="s">
        <v>201</v>
      </c>
      <c r="E251" s="212" t="s">
        <v>423</v>
      </c>
      <c r="F251" s="213" t="s">
        <v>424</v>
      </c>
      <c r="G251" s="214" t="s">
        <v>320</v>
      </c>
      <c r="H251" s="215">
        <v>956.5</v>
      </c>
      <c r="I251" s="216"/>
      <c r="J251" s="217">
        <f>ROUND(I251*H251,2)</f>
        <v>0</v>
      </c>
      <c r="K251" s="213" t="s">
        <v>205</v>
      </c>
      <c r="L251" s="49"/>
      <c r="M251" s="218" t="s">
        <v>35</v>
      </c>
      <c r="N251" s="219" t="s">
        <v>53</v>
      </c>
      <c r="O251" s="89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R251" s="222" t="s">
        <v>206</v>
      </c>
      <c r="AT251" s="222" t="s">
        <v>201</v>
      </c>
      <c r="AU251" s="222" t="s">
        <v>207</v>
      </c>
      <c r="AY251" s="21" t="s">
        <v>197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1" t="s">
        <v>90</v>
      </c>
      <c r="BK251" s="223">
        <f>ROUND(I251*H251,2)</f>
        <v>0</v>
      </c>
      <c r="BL251" s="21" t="s">
        <v>206</v>
      </c>
      <c r="BM251" s="222" t="s">
        <v>425</v>
      </c>
    </row>
    <row r="252" s="2" customFormat="1">
      <c r="A252" s="43"/>
      <c r="B252" s="44"/>
      <c r="C252" s="45"/>
      <c r="D252" s="224" t="s">
        <v>209</v>
      </c>
      <c r="E252" s="45"/>
      <c r="F252" s="225" t="s">
        <v>426</v>
      </c>
      <c r="G252" s="45"/>
      <c r="H252" s="45"/>
      <c r="I252" s="226"/>
      <c r="J252" s="45"/>
      <c r="K252" s="45"/>
      <c r="L252" s="49"/>
      <c r="M252" s="227"/>
      <c r="N252" s="228"/>
      <c r="O252" s="89"/>
      <c r="P252" s="89"/>
      <c r="Q252" s="89"/>
      <c r="R252" s="89"/>
      <c r="S252" s="89"/>
      <c r="T252" s="90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T252" s="21" t="s">
        <v>209</v>
      </c>
      <c r="AU252" s="21" t="s">
        <v>207</v>
      </c>
    </row>
    <row r="253" s="2" customFormat="1">
      <c r="A253" s="43"/>
      <c r="B253" s="44"/>
      <c r="C253" s="45"/>
      <c r="D253" s="229" t="s">
        <v>211</v>
      </c>
      <c r="E253" s="45"/>
      <c r="F253" s="230" t="s">
        <v>427</v>
      </c>
      <c r="G253" s="45"/>
      <c r="H253" s="45"/>
      <c r="I253" s="226"/>
      <c r="J253" s="45"/>
      <c r="K253" s="45"/>
      <c r="L253" s="49"/>
      <c r="M253" s="227"/>
      <c r="N253" s="228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211</v>
      </c>
      <c r="AU253" s="21" t="s">
        <v>207</v>
      </c>
    </row>
    <row r="254" s="2" customFormat="1">
      <c r="A254" s="43"/>
      <c r="B254" s="44"/>
      <c r="C254" s="45"/>
      <c r="D254" s="224" t="s">
        <v>219</v>
      </c>
      <c r="E254" s="45"/>
      <c r="F254" s="231" t="s">
        <v>428</v>
      </c>
      <c r="G254" s="45"/>
      <c r="H254" s="45"/>
      <c r="I254" s="226"/>
      <c r="J254" s="45"/>
      <c r="K254" s="45"/>
      <c r="L254" s="49"/>
      <c r="M254" s="227"/>
      <c r="N254" s="228"/>
      <c r="O254" s="89"/>
      <c r="P254" s="89"/>
      <c r="Q254" s="89"/>
      <c r="R254" s="89"/>
      <c r="S254" s="89"/>
      <c r="T254" s="90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T254" s="21" t="s">
        <v>219</v>
      </c>
      <c r="AU254" s="21" t="s">
        <v>207</v>
      </c>
    </row>
    <row r="255" s="13" customFormat="1">
      <c r="A255" s="13"/>
      <c r="B255" s="232"/>
      <c r="C255" s="233"/>
      <c r="D255" s="224" t="s">
        <v>232</v>
      </c>
      <c r="E255" s="242" t="s">
        <v>35</v>
      </c>
      <c r="F255" s="234" t="s">
        <v>429</v>
      </c>
      <c r="G255" s="233"/>
      <c r="H255" s="235">
        <v>303.30000000000001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232</v>
      </c>
      <c r="AU255" s="241" t="s">
        <v>207</v>
      </c>
      <c r="AV255" s="13" t="s">
        <v>92</v>
      </c>
      <c r="AW255" s="13" t="s">
        <v>42</v>
      </c>
      <c r="AX255" s="13" t="s">
        <v>82</v>
      </c>
      <c r="AY255" s="241" t="s">
        <v>197</v>
      </c>
    </row>
    <row r="256" s="13" customFormat="1">
      <c r="A256" s="13"/>
      <c r="B256" s="232"/>
      <c r="C256" s="233"/>
      <c r="D256" s="224" t="s">
        <v>232</v>
      </c>
      <c r="E256" s="242" t="s">
        <v>35</v>
      </c>
      <c r="F256" s="234" t="s">
        <v>430</v>
      </c>
      <c r="G256" s="233"/>
      <c r="H256" s="235">
        <v>453.19999999999999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232</v>
      </c>
      <c r="AU256" s="241" t="s">
        <v>207</v>
      </c>
      <c r="AV256" s="13" t="s">
        <v>92</v>
      </c>
      <c r="AW256" s="13" t="s">
        <v>42</v>
      </c>
      <c r="AX256" s="13" t="s">
        <v>82</v>
      </c>
      <c r="AY256" s="241" t="s">
        <v>197</v>
      </c>
    </row>
    <row r="257" s="13" customFormat="1">
      <c r="A257" s="13"/>
      <c r="B257" s="232"/>
      <c r="C257" s="233"/>
      <c r="D257" s="224" t="s">
        <v>232</v>
      </c>
      <c r="E257" s="242" t="s">
        <v>35</v>
      </c>
      <c r="F257" s="234" t="s">
        <v>431</v>
      </c>
      <c r="G257" s="233"/>
      <c r="H257" s="235">
        <v>200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232</v>
      </c>
      <c r="AU257" s="241" t="s">
        <v>207</v>
      </c>
      <c r="AV257" s="13" t="s">
        <v>92</v>
      </c>
      <c r="AW257" s="13" t="s">
        <v>42</v>
      </c>
      <c r="AX257" s="13" t="s">
        <v>82</v>
      </c>
      <c r="AY257" s="241" t="s">
        <v>197</v>
      </c>
    </row>
    <row r="258" s="14" customFormat="1">
      <c r="A258" s="14"/>
      <c r="B258" s="253"/>
      <c r="C258" s="254"/>
      <c r="D258" s="224" t="s">
        <v>232</v>
      </c>
      <c r="E258" s="255" t="s">
        <v>35</v>
      </c>
      <c r="F258" s="256" t="s">
        <v>355</v>
      </c>
      <c r="G258" s="254"/>
      <c r="H258" s="257">
        <v>956.5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232</v>
      </c>
      <c r="AU258" s="263" t="s">
        <v>207</v>
      </c>
      <c r="AV258" s="14" t="s">
        <v>206</v>
      </c>
      <c r="AW258" s="14" t="s">
        <v>42</v>
      </c>
      <c r="AX258" s="14" t="s">
        <v>90</v>
      </c>
      <c r="AY258" s="263" t="s">
        <v>197</v>
      </c>
    </row>
    <row r="259" s="2" customFormat="1" ht="37.8" customHeight="1">
      <c r="A259" s="43"/>
      <c r="B259" s="44"/>
      <c r="C259" s="211" t="s">
        <v>432</v>
      </c>
      <c r="D259" s="211" t="s">
        <v>201</v>
      </c>
      <c r="E259" s="212" t="s">
        <v>433</v>
      </c>
      <c r="F259" s="213" t="s">
        <v>434</v>
      </c>
      <c r="G259" s="214" t="s">
        <v>320</v>
      </c>
      <c r="H259" s="215">
        <v>1243.4500000000001</v>
      </c>
      <c r="I259" s="216"/>
      <c r="J259" s="217">
        <f>ROUND(I259*H259,2)</f>
        <v>0</v>
      </c>
      <c r="K259" s="213" t="s">
        <v>205</v>
      </c>
      <c r="L259" s="49"/>
      <c r="M259" s="218" t="s">
        <v>35</v>
      </c>
      <c r="N259" s="219" t="s">
        <v>53</v>
      </c>
      <c r="O259" s="89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2" t="s">
        <v>206</v>
      </c>
      <c r="AT259" s="222" t="s">
        <v>201</v>
      </c>
      <c r="AU259" s="222" t="s">
        <v>207</v>
      </c>
      <c r="AY259" s="21" t="s">
        <v>197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21" t="s">
        <v>90</v>
      </c>
      <c r="BK259" s="223">
        <f>ROUND(I259*H259,2)</f>
        <v>0</v>
      </c>
      <c r="BL259" s="21" t="s">
        <v>206</v>
      </c>
      <c r="BM259" s="222" t="s">
        <v>435</v>
      </c>
    </row>
    <row r="260" s="2" customFormat="1">
      <c r="A260" s="43"/>
      <c r="B260" s="44"/>
      <c r="C260" s="45"/>
      <c r="D260" s="224" t="s">
        <v>209</v>
      </c>
      <c r="E260" s="45"/>
      <c r="F260" s="225" t="s">
        <v>436</v>
      </c>
      <c r="G260" s="45"/>
      <c r="H260" s="45"/>
      <c r="I260" s="226"/>
      <c r="J260" s="45"/>
      <c r="K260" s="45"/>
      <c r="L260" s="49"/>
      <c r="M260" s="227"/>
      <c r="N260" s="228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T260" s="21" t="s">
        <v>209</v>
      </c>
      <c r="AU260" s="21" t="s">
        <v>207</v>
      </c>
    </row>
    <row r="261" s="2" customFormat="1">
      <c r="A261" s="43"/>
      <c r="B261" s="44"/>
      <c r="C261" s="45"/>
      <c r="D261" s="229" t="s">
        <v>211</v>
      </c>
      <c r="E261" s="45"/>
      <c r="F261" s="230" t="s">
        <v>437</v>
      </c>
      <c r="G261" s="45"/>
      <c r="H261" s="45"/>
      <c r="I261" s="226"/>
      <c r="J261" s="45"/>
      <c r="K261" s="45"/>
      <c r="L261" s="49"/>
      <c r="M261" s="227"/>
      <c r="N261" s="228"/>
      <c r="O261" s="89"/>
      <c r="P261" s="89"/>
      <c r="Q261" s="89"/>
      <c r="R261" s="89"/>
      <c r="S261" s="89"/>
      <c r="T261" s="90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T261" s="21" t="s">
        <v>211</v>
      </c>
      <c r="AU261" s="21" t="s">
        <v>207</v>
      </c>
    </row>
    <row r="262" s="2" customFormat="1">
      <c r="A262" s="43"/>
      <c r="B262" s="44"/>
      <c r="C262" s="45"/>
      <c r="D262" s="224" t="s">
        <v>219</v>
      </c>
      <c r="E262" s="45"/>
      <c r="F262" s="231" t="s">
        <v>438</v>
      </c>
      <c r="G262" s="45"/>
      <c r="H262" s="45"/>
      <c r="I262" s="226"/>
      <c r="J262" s="45"/>
      <c r="K262" s="45"/>
      <c r="L262" s="49"/>
      <c r="M262" s="227"/>
      <c r="N262" s="228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219</v>
      </c>
      <c r="AU262" s="21" t="s">
        <v>207</v>
      </c>
    </row>
    <row r="263" s="13" customFormat="1">
      <c r="A263" s="13"/>
      <c r="B263" s="232"/>
      <c r="C263" s="233"/>
      <c r="D263" s="224" t="s">
        <v>232</v>
      </c>
      <c r="E263" s="242" t="s">
        <v>35</v>
      </c>
      <c r="F263" s="234" t="s">
        <v>429</v>
      </c>
      <c r="G263" s="233"/>
      <c r="H263" s="235">
        <v>303.30000000000001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232</v>
      </c>
      <c r="AU263" s="241" t="s">
        <v>207</v>
      </c>
      <c r="AV263" s="13" t="s">
        <v>92</v>
      </c>
      <c r="AW263" s="13" t="s">
        <v>42</v>
      </c>
      <c r="AX263" s="13" t="s">
        <v>82</v>
      </c>
      <c r="AY263" s="241" t="s">
        <v>197</v>
      </c>
    </row>
    <row r="264" s="13" customFormat="1">
      <c r="A264" s="13"/>
      <c r="B264" s="232"/>
      <c r="C264" s="233"/>
      <c r="D264" s="224" t="s">
        <v>232</v>
      </c>
      <c r="E264" s="242" t="s">
        <v>35</v>
      </c>
      <c r="F264" s="234" t="s">
        <v>430</v>
      </c>
      <c r="G264" s="233"/>
      <c r="H264" s="235">
        <v>453.19999999999999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232</v>
      </c>
      <c r="AU264" s="241" t="s">
        <v>207</v>
      </c>
      <c r="AV264" s="13" t="s">
        <v>92</v>
      </c>
      <c r="AW264" s="13" t="s">
        <v>42</v>
      </c>
      <c r="AX264" s="13" t="s">
        <v>82</v>
      </c>
      <c r="AY264" s="241" t="s">
        <v>197</v>
      </c>
    </row>
    <row r="265" s="13" customFormat="1">
      <c r="A265" s="13"/>
      <c r="B265" s="232"/>
      <c r="C265" s="233"/>
      <c r="D265" s="224" t="s">
        <v>232</v>
      </c>
      <c r="E265" s="242" t="s">
        <v>35</v>
      </c>
      <c r="F265" s="234" t="s">
        <v>431</v>
      </c>
      <c r="G265" s="233"/>
      <c r="H265" s="235">
        <v>200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232</v>
      </c>
      <c r="AU265" s="241" t="s">
        <v>207</v>
      </c>
      <c r="AV265" s="13" t="s">
        <v>92</v>
      </c>
      <c r="AW265" s="13" t="s">
        <v>42</v>
      </c>
      <c r="AX265" s="13" t="s">
        <v>82</v>
      </c>
      <c r="AY265" s="241" t="s">
        <v>197</v>
      </c>
    </row>
    <row r="266" s="14" customFormat="1">
      <c r="A266" s="14"/>
      <c r="B266" s="253"/>
      <c r="C266" s="254"/>
      <c r="D266" s="224" t="s">
        <v>232</v>
      </c>
      <c r="E266" s="255" t="s">
        <v>35</v>
      </c>
      <c r="F266" s="256" t="s">
        <v>355</v>
      </c>
      <c r="G266" s="254"/>
      <c r="H266" s="257">
        <v>956.5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232</v>
      </c>
      <c r="AU266" s="263" t="s">
        <v>207</v>
      </c>
      <c r="AV266" s="14" t="s">
        <v>206</v>
      </c>
      <c r="AW266" s="14" t="s">
        <v>42</v>
      </c>
      <c r="AX266" s="14" t="s">
        <v>90</v>
      </c>
      <c r="AY266" s="263" t="s">
        <v>197</v>
      </c>
    </row>
    <row r="267" s="13" customFormat="1">
      <c r="A267" s="13"/>
      <c r="B267" s="232"/>
      <c r="C267" s="233"/>
      <c r="D267" s="224" t="s">
        <v>232</v>
      </c>
      <c r="E267" s="233"/>
      <c r="F267" s="234" t="s">
        <v>439</v>
      </c>
      <c r="G267" s="233"/>
      <c r="H267" s="235">
        <v>1243.4500000000001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232</v>
      </c>
      <c r="AU267" s="241" t="s">
        <v>207</v>
      </c>
      <c r="AV267" s="13" t="s">
        <v>92</v>
      </c>
      <c r="AW267" s="13" t="s">
        <v>4</v>
      </c>
      <c r="AX267" s="13" t="s">
        <v>90</v>
      </c>
      <c r="AY267" s="241" t="s">
        <v>197</v>
      </c>
    </row>
    <row r="268" s="2" customFormat="1" ht="33" customHeight="1">
      <c r="A268" s="43"/>
      <c r="B268" s="44"/>
      <c r="C268" s="211" t="s">
        <v>440</v>
      </c>
      <c r="D268" s="211" t="s">
        <v>201</v>
      </c>
      <c r="E268" s="212" t="s">
        <v>281</v>
      </c>
      <c r="F268" s="213" t="s">
        <v>282</v>
      </c>
      <c r="G268" s="214" t="s">
        <v>269</v>
      </c>
      <c r="H268" s="215">
        <v>3099.0599999999999</v>
      </c>
      <c r="I268" s="216"/>
      <c r="J268" s="217">
        <f>ROUND(I268*H268,2)</f>
        <v>0</v>
      </c>
      <c r="K268" s="213" t="s">
        <v>205</v>
      </c>
      <c r="L268" s="49"/>
      <c r="M268" s="218" t="s">
        <v>35</v>
      </c>
      <c r="N268" s="219" t="s">
        <v>53</v>
      </c>
      <c r="O268" s="89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R268" s="222" t="s">
        <v>206</v>
      </c>
      <c r="AT268" s="222" t="s">
        <v>201</v>
      </c>
      <c r="AU268" s="222" t="s">
        <v>207</v>
      </c>
      <c r="AY268" s="21" t="s">
        <v>197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21" t="s">
        <v>90</v>
      </c>
      <c r="BK268" s="223">
        <f>ROUND(I268*H268,2)</f>
        <v>0</v>
      </c>
      <c r="BL268" s="21" t="s">
        <v>206</v>
      </c>
      <c r="BM268" s="222" t="s">
        <v>441</v>
      </c>
    </row>
    <row r="269" s="2" customFormat="1">
      <c r="A269" s="43"/>
      <c r="B269" s="44"/>
      <c r="C269" s="45"/>
      <c r="D269" s="224" t="s">
        <v>209</v>
      </c>
      <c r="E269" s="45"/>
      <c r="F269" s="225" t="s">
        <v>284</v>
      </c>
      <c r="G269" s="45"/>
      <c r="H269" s="45"/>
      <c r="I269" s="226"/>
      <c r="J269" s="45"/>
      <c r="K269" s="45"/>
      <c r="L269" s="49"/>
      <c r="M269" s="227"/>
      <c r="N269" s="228"/>
      <c r="O269" s="89"/>
      <c r="P269" s="89"/>
      <c r="Q269" s="89"/>
      <c r="R269" s="89"/>
      <c r="S269" s="89"/>
      <c r="T269" s="90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T269" s="21" t="s">
        <v>209</v>
      </c>
      <c r="AU269" s="21" t="s">
        <v>207</v>
      </c>
    </row>
    <row r="270" s="2" customFormat="1">
      <c r="A270" s="43"/>
      <c r="B270" s="44"/>
      <c r="C270" s="45"/>
      <c r="D270" s="229" t="s">
        <v>211</v>
      </c>
      <c r="E270" s="45"/>
      <c r="F270" s="230" t="s">
        <v>285</v>
      </c>
      <c r="G270" s="45"/>
      <c r="H270" s="45"/>
      <c r="I270" s="226"/>
      <c r="J270" s="45"/>
      <c r="K270" s="45"/>
      <c r="L270" s="49"/>
      <c r="M270" s="227"/>
      <c r="N270" s="228"/>
      <c r="O270" s="89"/>
      <c r="P270" s="89"/>
      <c r="Q270" s="89"/>
      <c r="R270" s="89"/>
      <c r="S270" s="89"/>
      <c r="T270" s="90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T270" s="21" t="s">
        <v>211</v>
      </c>
      <c r="AU270" s="21" t="s">
        <v>207</v>
      </c>
    </row>
    <row r="271" s="15" customFormat="1">
      <c r="A271" s="15"/>
      <c r="B271" s="264"/>
      <c r="C271" s="265"/>
      <c r="D271" s="224" t="s">
        <v>232</v>
      </c>
      <c r="E271" s="266" t="s">
        <v>35</v>
      </c>
      <c r="F271" s="267" t="s">
        <v>442</v>
      </c>
      <c r="G271" s="265"/>
      <c r="H271" s="266" t="s">
        <v>35</v>
      </c>
      <c r="I271" s="268"/>
      <c r="J271" s="265"/>
      <c r="K271" s="265"/>
      <c r="L271" s="269"/>
      <c r="M271" s="270"/>
      <c r="N271" s="271"/>
      <c r="O271" s="271"/>
      <c r="P271" s="271"/>
      <c r="Q271" s="271"/>
      <c r="R271" s="271"/>
      <c r="S271" s="271"/>
      <c r="T271" s="27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3" t="s">
        <v>232</v>
      </c>
      <c r="AU271" s="273" t="s">
        <v>207</v>
      </c>
      <c r="AV271" s="15" t="s">
        <v>90</v>
      </c>
      <c r="AW271" s="15" t="s">
        <v>42</v>
      </c>
      <c r="AX271" s="15" t="s">
        <v>82</v>
      </c>
      <c r="AY271" s="273" t="s">
        <v>197</v>
      </c>
    </row>
    <row r="272" s="13" customFormat="1">
      <c r="A272" s="13"/>
      <c r="B272" s="232"/>
      <c r="C272" s="233"/>
      <c r="D272" s="224" t="s">
        <v>232</v>
      </c>
      <c r="E272" s="242" t="s">
        <v>35</v>
      </c>
      <c r="F272" s="234" t="s">
        <v>443</v>
      </c>
      <c r="G272" s="233"/>
      <c r="H272" s="235">
        <v>545.94000000000005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232</v>
      </c>
      <c r="AU272" s="241" t="s">
        <v>207</v>
      </c>
      <c r="AV272" s="13" t="s">
        <v>92</v>
      </c>
      <c r="AW272" s="13" t="s">
        <v>42</v>
      </c>
      <c r="AX272" s="13" t="s">
        <v>82</v>
      </c>
      <c r="AY272" s="241" t="s">
        <v>197</v>
      </c>
    </row>
    <row r="273" s="13" customFormat="1">
      <c r="A273" s="13"/>
      <c r="B273" s="232"/>
      <c r="C273" s="233"/>
      <c r="D273" s="224" t="s">
        <v>232</v>
      </c>
      <c r="E273" s="242" t="s">
        <v>35</v>
      </c>
      <c r="F273" s="234" t="s">
        <v>444</v>
      </c>
      <c r="G273" s="233"/>
      <c r="H273" s="235">
        <v>815.75999999999999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232</v>
      </c>
      <c r="AU273" s="241" t="s">
        <v>207</v>
      </c>
      <c r="AV273" s="13" t="s">
        <v>92</v>
      </c>
      <c r="AW273" s="13" t="s">
        <v>42</v>
      </c>
      <c r="AX273" s="13" t="s">
        <v>82</v>
      </c>
      <c r="AY273" s="241" t="s">
        <v>197</v>
      </c>
    </row>
    <row r="274" s="13" customFormat="1">
      <c r="A274" s="13"/>
      <c r="B274" s="232"/>
      <c r="C274" s="233"/>
      <c r="D274" s="224" t="s">
        <v>232</v>
      </c>
      <c r="E274" s="242" t="s">
        <v>35</v>
      </c>
      <c r="F274" s="234" t="s">
        <v>445</v>
      </c>
      <c r="G274" s="233"/>
      <c r="H274" s="235">
        <v>360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232</v>
      </c>
      <c r="AU274" s="241" t="s">
        <v>207</v>
      </c>
      <c r="AV274" s="13" t="s">
        <v>92</v>
      </c>
      <c r="AW274" s="13" t="s">
        <v>42</v>
      </c>
      <c r="AX274" s="13" t="s">
        <v>82</v>
      </c>
      <c r="AY274" s="241" t="s">
        <v>197</v>
      </c>
    </row>
    <row r="275" s="14" customFormat="1">
      <c r="A275" s="14"/>
      <c r="B275" s="253"/>
      <c r="C275" s="254"/>
      <c r="D275" s="224" t="s">
        <v>232</v>
      </c>
      <c r="E275" s="255" t="s">
        <v>35</v>
      </c>
      <c r="F275" s="256" t="s">
        <v>355</v>
      </c>
      <c r="G275" s="254"/>
      <c r="H275" s="257">
        <v>1721.7000000000001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232</v>
      </c>
      <c r="AU275" s="263" t="s">
        <v>207</v>
      </c>
      <c r="AV275" s="14" t="s">
        <v>206</v>
      </c>
      <c r="AW275" s="14" t="s">
        <v>42</v>
      </c>
      <c r="AX275" s="14" t="s">
        <v>90</v>
      </c>
      <c r="AY275" s="263" t="s">
        <v>197</v>
      </c>
    </row>
    <row r="276" s="13" customFormat="1">
      <c r="A276" s="13"/>
      <c r="B276" s="232"/>
      <c r="C276" s="233"/>
      <c r="D276" s="224" t="s">
        <v>232</v>
      </c>
      <c r="E276" s="233"/>
      <c r="F276" s="234" t="s">
        <v>446</v>
      </c>
      <c r="G276" s="233"/>
      <c r="H276" s="235">
        <v>3099.0599999999999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232</v>
      </c>
      <c r="AU276" s="241" t="s">
        <v>207</v>
      </c>
      <c r="AV276" s="13" t="s">
        <v>92</v>
      </c>
      <c r="AW276" s="13" t="s">
        <v>4</v>
      </c>
      <c r="AX276" s="13" t="s">
        <v>90</v>
      </c>
      <c r="AY276" s="241" t="s">
        <v>197</v>
      </c>
    </row>
    <row r="277" s="2" customFormat="1" ht="24.15" customHeight="1">
      <c r="A277" s="43"/>
      <c r="B277" s="44"/>
      <c r="C277" s="211" t="s">
        <v>447</v>
      </c>
      <c r="D277" s="211" t="s">
        <v>201</v>
      </c>
      <c r="E277" s="212" t="s">
        <v>287</v>
      </c>
      <c r="F277" s="213" t="s">
        <v>288</v>
      </c>
      <c r="G277" s="214" t="s">
        <v>204</v>
      </c>
      <c r="H277" s="215">
        <v>2428.4000000000001</v>
      </c>
      <c r="I277" s="216"/>
      <c r="J277" s="217">
        <f>ROUND(I277*H277,2)</f>
        <v>0</v>
      </c>
      <c r="K277" s="213" t="s">
        <v>205</v>
      </c>
      <c r="L277" s="49"/>
      <c r="M277" s="218" t="s">
        <v>35</v>
      </c>
      <c r="N277" s="219" t="s">
        <v>53</v>
      </c>
      <c r="O277" s="89"/>
      <c r="P277" s="220">
        <f>O277*H277</f>
        <v>0</v>
      </c>
      <c r="Q277" s="220">
        <v>0</v>
      </c>
      <c r="R277" s="220">
        <f>Q277*H277</f>
        <v>0</v>
      </c>
      <c r="S277" s="220">
        <v>0</v>
      </c>
      <c r="T277" s="221">
        <f>S277*H277</f>
        <v>0</v>
      </c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R277" s="222" t="s">
        <v>206</v>
      </c>
      <c r="AT277" s="222" t="s">
        <v>201</v>
      </c>
      <c r="AU277" s="222" t="s">
        <v>207</v>
      </c>
      <c r="AY277" s="21" t="s">
        <v>197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21" t="s">
        <v>90</v>
      </c>
      <c r="BK277" s="223">
        <f>ROUND(I277*H277,2)</f>
        <v>0</v>
      </c>
      <c r="BL277" s="21" t="s">
        <v>206</v>
      </c>
      <c r="BM277" s="222" t="s">
        <v>448</v>
      </c>
    </row>
    <row r="278" s="2" customFormat="1">
      <c r="A278" s="43"/>
      <c r="B278" s="44"/>
      <c r="C278" s="45"/>
      <c r="D278" s="224" t="s">
        <v>209</v>
      </c>
      <c r="E278" s="45"/>
      <c r="F278" s="225" t="s">
        <v>290</v>
      </c>
      <c r="G278" s="45"/>
      <c r="H278" s="45"/>
      <c r="I278" s="226"/>
      <c r="J278" s="45"/>
      <c r="K278" s="45"/>
      <c r="L278" s="49"/>
      <c r="M278" s="227"/>
      <c r="N278" s="228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T278" s="21" t="s">
        <v>209</v>
      </c>
      <c r="AU278" s="21" t="s">
        <v>207</v>
      </c>
    </row>
    <row r="279" s="2" customFormat="1">
      <c r="A279" s="43"/>
      <c r="B279" s="44"/>
      <c r="C279" s="45"/>
      <c r="D279" s="229" t="s">
        <v>211</v>
      </c>
      <c r="E279" s="45"/>
      <c r="F279" s="230" t="s">
        <v>291</v>
      </c>
      <c r="G279" s="45"/>
      <c r="H279" s="45"/>
      <c r="I279" s="226"/>
      <c r="J279" s="45"/>
      <c r="K279" s="45"/>
      <c r="L279" s="49"/>
      <c r="M279" s="227"/>
      <c r="N279" s="228"/>
      <c r="O279" s="89"/>
      <c r="P279" s="89"/>
      <c r="Q279" s="89"/>
      <c r="R279" s="89"/>
      <c r="S279" s="89"/>
      <c r="T279" s="90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T279" s="21" t="s">
        <v>211</v>
      </c>
      <c r="AU279" s="21" t="s">
        <v>207</v>
      </c>
    </row>
    <row r="280" s="13" customFormat="1">
      <c r="A280" s="13"/>
      <c r="B280" s="232"/>
      <c r="C280" s="233"/>
      <c r="D280" s="224" t="s">
        <v>232</v>
      </c>
      <c r="E280" s="242" t="s">
        <v>35</v>
      </c>
      <c r="F280" s="234" t="s">
        <v>449</v>
      </c>
      <c r="G280" s="233"/>
      <c r="H280" s="235">
        <v>2428.4000000000001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232</v>
      </c>
      <c r="AU280" s="241" t="s">
        <v>207</v>
      </c>
      <c r="AV280" s="13" t="s">
        <v>92</v>
      </c>
      <c r="AW280" s="13" t="s">
        <v>42</v>
      </c>
      <c r="AX280" s="13" t="s">
        <v>90</v>
      </c>
      <c r="AY280" s="241" t="s">
        <v>197</v>
      </c>
    </row>
    <row r="281" s="12" customFormat="1" ht="20.88" customHeight="1">
      <c r="A281" s="12"/>
      <c r="B281" s="195"/>
      <c r="C281" s="196"/>
      <c r="D281" s="197" t="s">
        <v>81</v>
      </c>
      <c r="E281" s="209" t="s">
        <v>450</v>
      </c>
      <c r="F281" s="209" t="s">
        <v>451</v>
      </c>
      <c r="G281" s="196"/>
      <c r="H281" s="196"/>
      <c r="I281" s="199"/>
      <c r="J281" s="210">
        <f>BK281</f>
        <v>0</v>
      </c>
      <c r="K281" s="196"/>
      <c r="L281" s="201"/>
      <c r="M281" s="202"/>
      <c r="N281" s="203"/>
      <c r="O281" s="203"/>
      <c r="P281" s="204">
        <f>SUM(P282:P285)</f>
        <v>0</v>
      </c>
      <c r="Q281" s="203"/>
      <c r="R281" s="204">
        <f>SUM(R282:R285)</f>
        <v>0</v>
      </c>
      <c r="S281" s="203"/>
      <c r="T281" s="205">
        <f>SUM(T282:T285)</f>
        <v>2.0966400000000003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6" t="s">
        <v>90</v>
      </c>
      <c r="AT281" s="207" t="s">
        <v>81</v>
      </c>
      <c r="AU281" s="207" t="s">
        <v>92</v>
      </c>
      <c r="AY281" s="206" t="s">
        <v>197</v>
      </c>
      <c r="BK281" s="208">
        <f>SUM(BK282:BK285)</f>
        <v>0</v>
      </c>
    </row>
    <row r="282" s="2" customFormat="1" ht="24.15" customHeight="1">
      <c r="A282" s="43"/>
      <c r="B282" s="44"/>
      <c r="C282" s="211" t="s">
        <v>452</v>
      </c>
      <c r="D282" s="211" t="s">
        <v>201</v>
      </c>
      <c r="E282" s="212" t="s">
        <v>453</v>
      </c>
      <c r="F282" s="213" t="s">
        <v>454</v>
      </c>
      <c r="G282" s="214" t="s">
        <v>320</v>
      </c>
      <c r="H282" s="215">
        <v>1.0920000000000001</v>
      </c>
      <c r="I282" s="216"/>
      <c r="J282" s="217">
        <f>ROUND(I282*H282,2)</f>
        <v>0</v>
      </c>
      <c r="K282" s="213" t="s">
        <v>205</v>
      </c>
      <c r="L282" s="49"/>
      <c r="M282" s="218" t="s">
        <v>35</v>
      </c>
      <c r="N282" s="219" t="s">
        <v>53</v>
      </c>
      <c r="O282" s="89"/>
      <c r="P282" s="220">
        <f>O282*H282</f>
        <v>0</v>
      </c>
      <c r="Q282" s="220">
        <v>0</v>
      </c>
      <c r="R282" s="220">
        <f>Q282*H282</f>
        <v>0</v>
      </c>
      <c r="S282" s="220">
        <v>1.9199999999999999</v>
      </c>
      <c r="T282" s="221">
        <f>S282*H282</f>
        <v>2.0966400000000003</v>
      </c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R282" s="222" t="s">
        <v>206</v>
      </c>
      <c r="AT282" s="222" t="s">
        <v>201</v>
      </c>
      <c r="AU282" s="222" t="s">
        <v>207</v>
      </c>
      <c r="AY282" s="21" t="s">
        <v>197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21" t="s">
        <v>90</v>
      </c>
      <c r="BK282" s="223">
        <f>ROUND(I282*H282,2)</f>
        <v>0</v>
      </c>
      <c r="BL282" s="21" t="s">
        <v>206</v>
      </c>
      <c r="BM282" s="222" t="s">
        <v>455</v>
      </c>
    </row>
    <row r="283" s="2" customFormat="1">
      <c r="A283" s="43"/>
      <c r="B283" s="44"/>
      <c r="C283" s="45"/>
      <c r="D283" s="224" t="s">
        <v>209</v>
      </c>
      <c r="E283" s="45"/>
      <c r="F283" s="225" t="s">
        <v>456</v>
      </c>
      <c r="G283" s="45"/>
      <c r="H283" s="45"/>
      <c r="I283" s="226"/>
      <c r="J283" s="45"/>
      <c r="K283" s="45"/>
      <c r="L283" s="49"/>
      <c r="M283" s="227"/>
      <c r="N283" s="228"/>
      <c r="O283" s="89"/>
      <c r="P283" s="89"/>
      <c r="Q283" s="89"/>
      <c r="R283" s="89"/>
      <c r="S283" s="89"/>
      <c r="T283" s="90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T283" s="21" t="s">
        <v>209</v>
      </c>
      <c r="AU283" s="21" t="s">
        <v>207</v>
      </c>
    </row>
    <row r="284" s="2" customFormat="1">
      <c r="A284" s="43"/>
      <c r="B284" s="44"/>
      <c r="C284" s="45"/>
      <c r="D284" s="229" t="s">
        <v>211</v>
      </c>
      <c r="E284" s="45"/>
      <c r="F284" s="230" t="s">
        <v>457</v>
      </c>
      <c r="G284" s="45"/>
      <c r="H284" s="45"/>
      <c r="I284" s="226"/>
      <c r="J284" s="45"/>
      <c r="K284" s="45"/>
      <c r="L284" s="49"/>
      <c r="M284" s="227"/>
      <c r="N284" s="228"/>
      <c r="O284" s="89"/>
      <c r="P284" s="89"/>
      <c r="Q284" s="89"/>
      <c r="R284" s="89"/>
      <c r="S284" s="89"/>
      <c r="T284" s="90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T284" s="21" t="s">
        <v>211</v>
      </c>
      <c r="AU284" s="21" t="s">
        <v>207</v>
      </c>
    </row>
    <row r="285" s="13" customFormat="1">
      <c r="A285" s="13"/>
      <c r="B285" s="232"/>
      <c r="C285" s="233"/>
      <c r="D285" s="224" t="s">
        <v>232</v>
      </c>
      <c r="E285" s="242" t="s">
        <v>35</v>
      </c>
      <c r="F285" s="234" t="s">
        <v>458</v>
      </c>
      <c r="G285" s="233"/>
      <c r="H285" s="235">
        <v>1.0920000000000001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232</v>
      </c>
      <c r="AU285" s="241" t="s">
        <v>207</v>
      </c>
      <c r="AV285" s="13" t="s">
        <v>92</v>
      </c>
      <c r="AW285" s="13" t="s">
        <v>42</v>
      </c>
      <c r="AX285" s="13" t="s">
        <v>90</v>
      </c>
      <c r="AY285" s="241" t="s">
        <v>197</v>
      </c>
    </row>
    <row r="286" s="12" customFormat="1" ht="20.88" customHeight="1">
      <c r="A286" s="12"/>
      <c r="B286" s="195"/>
      <c r="C286" s="196"/>
      <c r="D286" s="197" t="s">
        <v>81</v>
      </c>
      <c r="E286" s="209" t="s">
        <v>459</v>
      </c>
      <c r="F286" s="209" t="s">
        <v>460</v>
      </c>
      <c r="G286" s="196"/>
      <c r="H286" s="196"/>
      <c r="I286" s="199"/>
      <c r="J286" s="210">
        <f>BK286</f>
        <v>0</v>
      </c>
      <c r="K286" s="196"/>
      <c r="L286" s="201"/>
      <c r="M286" s="202"/>
      <c r="N286" s="203"/>
      <c r="O286" s="203"/>
      <c r="P286" s="204">
        <f>SUM(P287:P322)</f>
        <v>0</v>
      </c>
      <c r="Q286" s="203"/>
      <c r="R286" s="204">
        <f>SUM(R287:R322)</f>
        <v>2.4016875999999998</v>
      </c>
      <c r="S286" s="203"/>
      <c r="T286" s="205">
        <f>SUM(T287:T322)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6" t="s">
        <v>90</v>
      </c>
      <c r="AT286" s="207" t="s">
        <v>81</v>
      </c>
      <c r="AU286" s="207" t="s">
        <v>92</v>
      </c>
      <c r="AY286" s="206" t="s">
        <v>197</v>
      </c>
      <c r="BK286" s="208">
        <f>SUM(BK287:BK322)</f>
        <v>0</v>
      </c>
    </row>
    <row r="287" s="2" customFormat="1" ht="33" customHeight="1">
      <c r="A287" s="43"/>
      <c r="B287" s="44"/>
      <c r="C287" s="211" t="s">
        <v>461</v>
      </c>
      <c r="D287" s="211" t="s">
        <v>201</v>
      </c>
      <c r="E287" s="212" t="s">
        <v>462</v>
      </c>
      <c r="F287" s="213" t="s">
        <v>463</v>
      </c>
      <c r="G287" s="214" t="s">
        <v>204</v>
      </c>
      <c r="H287" s="215">
        <v>2792.6599999999999</v>
      </c>
      <c r="I287" s="216"/>
      <c r="J287" s="217">
        <f>ROUND(I287*H287,2)</f>
        <v>0</v>
      </c>
      <c r="K287" s="213" t="s">
        <v>205</v>
      </c>
      <c r="L287" s="49"/>
      <c r="M287" s="218" t="s">
        <v>35</v>
      </c>
      <c r="N287" s="219" t="s">
        <v>53</v>
      </c>
      <c r="O287" s="89"/>
      <c r="P287" s="220">
        <f>O287*H287</f>
        <v>0</v>
      </c>
      <c r="Q287" s="220">
        <v>0.00085999999999999998</v>
      </c>
      <c r="R287" s="220">
        <f>Q287*H287</f>
        <v>2.4016875999999998</v>
      </c>
      <c r="S287" s="220">
        <v>0</v>
      </c>
      <c r="T287" s="221">
        <f>S287*H287</f>
        <v>0</v>
      </c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R287" s="222" t="s">
        <v>206</v>
      </c>
      <c r="AT287" s="222" t="s">
        <v>201</v>
      </c>
      <c r="AU287" s="222" t="s">
        <v>207</v>
      </c>
      <c r="AY287" s="21" t="s">
        <v>197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21" t="s">
        <v>90</v>
      </c>
      <c r="BK287" s="223">
        <f>ROUND(I287*H287,2)</f>
        <v>0</v>
      </c>
      <c r="BL287" s="21" t="s">
        <v>206</v>
      </c>
      <c r="BM287" s="222" t="s">
        <v>464</v>
      </c>
    </row>
    <row r="288" s="2" customFormat="1">
      <c r="A288" s="43"/>
      <c r="B288" s="44"/>
      <c r="C288" s="45"/>
      <c r="D288" s="224" t="s">
        <v>209</v>
      </c>
      <c r="E288" s="45"/>
      <c r="F288" s="225" t="s">
        <v>465</v>
      </c>
      <c r="G288" s="45"/>
      <c r="H288" s="45"/>
      <c r="I288" s="226"/>
      <c r="J288" s="45"/>
      <c r="K288" s="45"/>
      <c r="L288" s="49"/>
      <c r="M288" s="227"/>
      <c r="N288" s="228"/>
      <c r="O288" s="89"/>
      <c r="P288" s="89"/>
      <c r="Q288" s="89"/>
      <c r="R288" s="89"/>
      <c r="S288" s="89"/>
      <c r="T288" s="90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T288" s="21" t="s">
        <v>209</v>
      </c>
      <c r="AU288" s="21" t="s">
        <v>207</v>
      </c>
    </row>
    <row r="289" s="2" customFormat="1">
      <c r="A289" s="43"/>
      <c r="B289" s="44"/>
      <c r="C289" s="45"/>
      <c r="D289" s="229" t="s">
        <v>211</v>
      </c>
      <c r="E289" s="45"/>
      <c r="F289" s="230" t="s">
        <v>466</v>
      </c>
      <c r="G289" s="45"/>
      <c r="H289" s="45"/>
      <c r="I289" s="226"/>
      <c r="J289" s="45"/>
      <c r="K289" s="45"/>
      <c r="L289" s="49"/>
      <c r="M289" s="227"/>
      <c r="N289" s="228"/>
      <c r="O289" s="89"/>
      <c r="P289" s="89"/>
      <c r="Q289" s="89"/>
      <c r="R289" s="89"/>
      <c r="S289" s="89"/>
      <c r="T289" s="90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T289" s="21" t="s">
        <v>211</v>
      </c>
      <c r="AU289" s="21" t="s">
        <v>207</v>
      </c>
    </row>
    <row r="290" s="2" customFormat="1">
      <c r="A290" s="43"/>
      <c r="B290" s="44"/>
      <c r="C290" s="45"/>
      <c r="D290" s="224" t="s">
        <v>219</v>
      </c>
      <c r="E290" s="45"/>
      <c r="F290" s="231" t="s">
        <v>467</v>
      </c>
      <c r="G290" s="45"/>
      <c r="H290" s="45"/>
      <c r="I290" s="226"/>
      <c r="J290" s="45"/>
      <c r="K290" s="45"/>
      <c r="L290" s="49"/>
      <c r="M290" s="227"/>
      <c r="N290" s="228"/>
      <c r="O290" s="89"/>
      <c r="P290" s="89"/>
      <c r="Q290" s="89"/>
      <c r="R290" s="89"/>
      <c r="S290" s="89"/>
      <c r="T290" s="90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T290" s="21" t="s">
        <v>219</v>
      </c>
      <c r="AU290" s="21" t="s">
        <v>207</v>
      </c>
    </row>
    <row r="291" s="13" customFormat="1">
      <c r="A291" s="13"/>
      <c r="B291" s="232"/>
      <c r="C291" s="233"/>
      <c r="D291" s="224" t="s">
        <v>232</v>
      </c>
      <c r="E291" s="242" t="s">
        <v>35</v>
      </c>
      <c r="F291" s="234" t="s">
        <v>468</v>
      </c>
      <c r="G291" s="233"/>
      <c r="H291" s="235">
        <v>2792.6599999999999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232</v>
      </c>
      <c r="AU291" s="241" t="s">
        <v>207</v>
      </c>
      <c r="AV291" s="13" t="s">
        <v>92</v>
      </c>
      <c r="AW291" s="13" t="s">
        <v>42</v>
      </c>
      <c r="AX291" s="13" t="s">
        <v>90</v>
      </c>
      <c r="AY291" s="241" t="s">
        <v>197</v>
      </c>
    </row>
    <row r="292" s="2" customFormat="1" ht="21.75" customHeight="1">
      <c r="A292" s="43"/>
      <c r="B292" s="44"/>
      <c r="C292" s="211" t="s">
        <v>469</v>
      </c>
      <c r="D292" s="211" t="s">
        <v>201</v>
      </c>
      <c r="E292" s="212" t="s">
        <v>470</v>
      </c>
      <c r="F292" s="213" t="s">
        <v>471</v>
      </c>
      <c r="G292" s="214" t="s">
        <v>409</v>
      </c>
      <c r="H292" s="215">
        <v>397</v>
      </c>
      <c r="I292" s="216"/>
      <c r="J292" s="217">
        <f>ROUND(I292*H292,2)</f>
        <v>0</v>
      </c>
      <c r="K292" s="213" t="s">
        <v>205</v>
      </c>
      <c r="L292" s="49"/>
      <c r="M292" s="218" t="s">
        <v>35</v>
      </c>
      <c r="N292" s="219" t="s">
        <v>53</v>
      </c>
      <c r="O292" s="89"/>
      <c r="P292" s="220">
        <f>O292*H292</f>
        <v>0</v>
      </c>
      <c r="Q292" s="220">
        <v>0</v>
      </c>
      <c r="R292" s="220">
        <f>Q292*H292</f>
        <v>0</v>
      </c>
      <c r="S292" s="220">
        <v>0</v>
      </c>
      <c r="T292" s="221">
        <f>S292*H292</f>
        <v>0</v>
      </c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R292" s="222" t="s">
        <v>206</v>
      </c>
      <c r="AT292" s="222" t="s">
        <v>201</v>
      </c>
      <c r="AU292" s="222" t="s">
        <v>207</v>
      </c>
      <c r="AY292" s="21" t="s">
        <v>197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21" t="s">
        <v>90</v>
      </c>
      <c r="BK292" s="223">
        <f>ROUND(I292*H292,2)</f>
        <v>0</v>
      </c>
      <c r="BL292" s="21" t="s">
        <v>206</v>
      </c>
      <c r="BM292" s="222" t="s">
        <v>472</v>
      </c>
    </row>
    <row r="293" s="2" customFormat="1">
      <c r="A293" s="43"/>
      <c r="B293" s="44"/>
      <c r="C293" s="45"/>
      <c r="D293" s="224" t="s">
        <v>209</v>
      </c>
      <c r="E293" s="45"/>
      <c r="F293" s="225" t="s">
        <v>473</v>
      </c>
      <c r="G293" s="45"/>
      <c r="H293" s="45"/>
      <c r="I293" s="226"/>
      <c r="J293" s="45"/>
      <c r="K293" s="45"/>
      <c r="L293" s="49"/>
      <c r="M293" s="227"/>
      <c r="N293" s="228"/>
      <c r="O293" s="89"/>
      <c r="P293" s="89"/>
      <c r="Q293" s="89"/>
      <c r="R293" s="89"/>
      <c r="S293" s="89"/>
      <c r="T293" s="90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T293" s="21" t="s">
        <v>209</v>
      </c>
      <c r="AU293" s="21" t="s">
        <v>207</v>
      </c>
    </row>
    <row r="294" s="2" customFormat="1">
      <c r="A294" s="43"/>
      <c r="B294" s="44"/>
      <c r="C294" s="45"/>
      <c r="D294" s="229" t="s">
        <v>211</v>
      </c>
      <c r="E294" s="45"/>
      <c r="F294" s="230" t="s">
        <v>474</v>
      </c>
      <c r="G294" s="45"/>
      <c r="H294" s="45"/>
      <c r="I294" s="226"/>
      <c r="J294" s="45"/>
      <c r="K294" s="45"/>
      <c r="L294" s="49"/>
      <c r="M294" s="227"/>
      <c r="N294" s="228"/>
      <c r="O294" s="89"/>
      <c r="P294" s="89"/>
      <c r="Q294" s="89"/>
      <c r="R294" s="89"/>
      <c r="S294" s="89"/>
      <c r="T294" s="90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T294" s="21" t="s">
        <v>211</v>
      </c>
      <c r="AU294" s="21" t="s">
        <v>207</v>
      </c>
    </row>
    <row r="295" s="13" customFormat="1">
      <c r="A295" s="13"/>
      <c r="B295" s="232"/>
      <c r="C295" s="233"/>
      <c r="D295" s="224" t="s">
        <v>232</v>
      </c>
      <c r="E295" s="242" t="s">
        <v>35</v>
      </c>
      <c r="F295" s="234" t="s">
        <v>414</v>
      </c>
      <c r="G295" s="233"/>
      <c r="H295" s="235">
        <v>397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232</v>
      </c>
      <c r="AU295" s="241" t="s">
        <v>207</v>
      </c>
      <c r="AV295" s="13" t="s">
        <v>92</v>
      </c>
      <c r="AW295" s="13" t="s">
        <v>42</v>
      </c>
      <c r="AX295" s="13" t="s">
        <v>90</v>
      </c>
      <c r="AY295" s="241" t="s">
        <v>197</v>
      </c>
    </row>
    <row r="296" s="2" customFormat="1" ht="24.15" customHeight="1">
      <c r="A296" s="43"/>
      <c r="B296" s="44"/>
      <c r="C296" s="211" t="s">
        <v>475</v>
      </c>
      <c r="D296" s="211" t="s">
        <v>201</v>
      </c>
      <c r="E296" s="212" t="s">
        <v>476</v>
      </c>
      <c r="F296" s="213" t="s">
        <v>477</v>
      </c>
      <c r="G296" s="214" t="s">
        <v>204</v>
      </c>
      <c r="H296" s="215">
        <v>25</v>
      </c>
      <c r="I296" s="216"/>
      <c r="J296" s="217">
        <f>ROUND(I296*H296,2)</f>
        <v>0</v>
      </c>
      <c r="K296" s="213" t="s">
        <v>205</v>
      </c>
      <c r="L296" s="49"/>
      <c r="M296" s="218" t="s">
        <v>35</v>
      </c>
      <c r="N296" s="219" t="s">
        <v>53</v>
      </c>
      <c r="O296" s="89"/>
      <c r="P296" s="220">
        <f>O296*H296</f>
        <v>0</v>
      </c>
      <c r="Q296" s="220">
        <v>0</v>
      </c>
      <c r="R296" s="220">
        <f>Q296*H296</f>
        <v>0</v>
      </c>
      <c r="S296" s="220">
        <v>0</v>
      </c>
      <c r="T296" s="221">
        <f>S296*H296</f>
        <v>0</v>
      </c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R296" s="222" t="s">
        <v>206</v>
      </c>
      <c r="AT296" s="222" t="s">
        <v>201</v>
      </c>
      <c r="AU296" s="222" t="s">
        <v>207</v>
      </c>
      <c r="AY296" s="21" t="s">
        <v>197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21" t="s">
        <v>90</v>
      </c>
      <c r="BK296" s="223">
        <f>ROUND(I296*H296,2)</f>
        <v>0</v>
      </c>
      <c r="BL296" s="21" t="s">
        <v>206</v>
      </c>
      <c r="BM296" s="222" t="s">
        <v>478</v>
      </c>
    </row>
    <row r="297" s="2" customFormat="1">
      <c r="A297" s="43"/>
      <c r="B297" s="44"/>
      <c r="C297" s="45"/>
      <c r="D297" s="224" t="s">
        <v>209</v>
      </c>
      <c r="E297" s="45"/>
      <c r="F297" s="225" t="s">
        <v>479</v>
      </c>
      <c r="G297" s="45"/>
      <c r="H297" s="45"/>
      <c r="I297" s="226"/>
      <c r="J297" s="45"/>
      <c r="K297" s="45"/>
      <c r="L297" s="49"/>
      <c r="M297" s="227"/>
      <c r="N297" s="228"/>
      <c r="O297" s="89"/>
      <c r="P297" s="89"/>
      <c r="Q297" s="89"/>
      <c r="R297" s="89"/>
      <c r="S297" s="89"/>
      <c r="T297" s="90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T297" s="21" t="s">
        <v>209</v>
      </c>
      <c r="AU297" s="21" t="s">
        <v>207</v>
      </c>
    </row>
    <row r="298" s="2" customFormat="1">
      <c r="A298" s="43"/>
      <c r="B298" s="44"/>
      <c r="C298" s="45"/>
      <c r="D298" s="229" t="s">
        <v>211</v>
      </c>
      <c r="E298" s="45"/>
      <c r="F298" s="230" t="s">
        <v>480</v>
      </c>
      <c r="G298" s="45"/>
      <c r="H298" s="45"/>
      <c r="I298" s="226"/>
      <c r="J298" s="45"/>
      <c r="K298" s="45"/>
      <c r="L298" s="49"/>
      <c r="M298" s="227"/>
      <c r="N298" s="228"/>
      <c r="O298" s="89"/>
      <c r="P298" s="89"/>
      <c r="Q298" s="89"/>
      <c r="R298" s="89"/>
      <c r="S298" s="89"/>
      <c r="T298" s="90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T298" s="21" t="s">
        <v>211</v>
      </c>
      <c r="AU298" s="21" t="s">
        <v>207</v>
      </c>
    </row>
    <row r="299" s="13" customFormat="1">
      <c r="A299" s="13"/>
      <c r="B299" s="232"/>
      <c r="C299" s="233"/>
      <c r="D299" s="224" t="s">
        <v>232</v>
      </c>
      <c r="E299" s="242" t="s">
        <v>35</v>
      </c>
      <c r="F299" s="234" t="s">
        <v>353</v>
      </c>
      <c r="G299" s="233"/>
      <c r="H299" s="235">
        <v>15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232</v>
      </c>
      <c r="AU299" s="241" t="s">
        <v>207</v>
      </c>
      <c r="AV299" s="13" t="s">
        <v>92</v>
      </c>
      <c r="AW299" s="13" t="s">
        <v>42</v>
      </c>
      <c r="AX299" s="13" t="s">
        <v>82</v>
      </c>
      <c r="AY299" s="241" t="s">
        <v>197</v>
      </c>
    </row>
    <row r="300" s="13" customFormat="1">
      <c r="A300" s="13"/>
      <c r="B300" s="232"/>
      <c r="C300" s="233"/>
      <c r="D300" s="224" t="s">
        <v>232</v>
      </c>
      <c r="E300" s="242" t="s">
        <v>35</v>
      </c>
      <c r="F300" s="234" t="s">
        <v>354</v>
      </c>
      <c r="G300" s="233"/>
      <c r="H300" s="235">
        <v>10</v>
      </c>
      <c r="I300" s="236"/>
      <c r="J300" s="233"/>
      <c r="K300" s="233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232</v>
      </c>
      <c r="AU300" s="241" t="s">
        <v>207</v>
      </c>
      <c r="AV300" s="13" t="s">
        <v>92</v>
      </c>
      <c r="AW300" s="13" t="s">
        <v>42</v>
      </c>
      <c r="AX300" s="13" t="s">
        <v>82</v>
      </c>
      <c r="AY300" s="241" t="s">
        <v>197</v>
      </c>
    </row>
    <row r="301" s="14" customFormat="1">
      <c r="A301" s="14"/>
      <c r="B301" s="253"/>
      <c r="C301" s="254"/>
      <c r="D301" s="224" t="s">
        <v>232</v>
      </c>
      <c r="E301" s="255" t="s">
        <v>35</v>
      </c>
      <c r="F301" s="256" t="s">
        <v>355</v>
      </c>
      <c r="G301" s="254"/>
      <c r="H301" s="257">
        <v>25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232</v>
      </c>
      <c r="AU301" s="263" t="s">
        <v>207</v>
      </c>
      <c r="AV301" s="14" t="s">
        <v>206</v>
      </c>
      <c r="AW301" s="14" t="s">
        <v>42</v>
      </c>
      <c r="AX301" s="14" t="s">
        <v>90</v>
      </c>
      <c r="AY301" s="263" t="s">
        <v>197</v>
      </c>
    </row>
    <row r="302" s="2" customFormat="1" ht="24.15" customHeight="1">
      <c r="A302" s="43"/>
      <c r="B302" s="44"/>
      <c r="C302" s="211" t="s">
        <v>481</v>
      </c>
      <c r="D302" s="211" t="s">
        <v>201</v>
      </c>
      <c r="E302" s="212" t="s">
        <v>482</v>
      </c>
      <c r="F302" s="213" t="s">
        <v>483</v>
      </c>
      <c r="G302" s="214" t="s">
        <v>204</v>
      </c>
      <c r="H302" s="215">
        <v>713</v>
      </c>
      <c r="I302" s="216"/>
      <c r="J302" s="217">
        <f>ROUND(I302*H302,2)</f>
        <v>0</v>
      </c>
      <c r="K302" s="213" t="s">
        <v>205</v>
      </c>
      <c r="L302" s="49"/>
      <c r="M302" s="218" t="s">
        <v>35</v>
      </c>
      <c r="N302" s="219" t="s">
        <v>53</v>
      </c>
      <c r="O302" s="89"/>
      <c r="P302" s="220">
        <f>O302*H302</f>
        <v>0</v>
      </c>
      <c r="Q302" s="220">
        <v>0</v>
      </c>
      <c r="R302" s="220">
        <f>Q302*H302</f>
        <v>0</v>
      </c>
      <c r="S302" s="220">
        <v>0</v>
      </c>
      <c r="T302" s="221">
        <f>S302*H302</f>
        <v>0</v>
      </c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R302" s="222" t="s">
        <v>206</v>
      </c>
      <c r="AT302" s="222" t="s">
        <v>201</v>
      </c>
      <c r="AU302" s="222" t="s">
        <v>207</v>
      </c>
      <c r="AY302" s="21" t="s">
        <v>197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21" t="s">
        <v>90</v>
      </c>
      <c r="BK302" s="223">
        <f>ROUND(I302*H302,2)</f>
        <v>0</v>
      </c>
      <c r="BL302" s="21" t="s">
        <v>206</v>
      </c>
      <c r="BM302" s="222" t="s">
        <v>484</v>
      </c>
    </row>
    <row r="303" s="2" customFormat="1">
      <c r="A303" s="43"/>
      <c r="B303" s="44"/>
      <c r="C303" s="45"/>
      <c r="D303" s="224" t="s">
        <v>209</v>
      </c>
      <c r="E303" s="45"/>
      <c r="F303" s="225" t="s">
        <v>485</v>
      </c>
      <c r="G303" s="45"/>
      <c r="H303" s="45"/>
      <c r="I303" s="226"/>
      <c r="J303" s="45"/>
      <c r="K303" s="45"/>
      <c r="L303" s="49"/>
      <c r="M303" s="227"/>
      <c r="N303" s="228"/>
      <c r="O303" s="89"/>
      <c r="P303" s="89"/>
      <c r="Q303" s="89"/>
      <c r="R303" s="89"/>
      <c r="S303" s="89"/>
      <c r="T303" s="90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T303" s="21" t="s">
        <v>209</v>
      </c>
      <c r="AU303" s="21" t="s">
        <v>207</v>
      </c>
    </row>
    <row r="304" s="2" customFormat="1">
      <c r="A304" s="43"/>
      <c r="B304" s="44"/>
      <c r="C304" s="45"/>
      <c r="D304" s="229" t="s">
        <v>211</v>
      </c>
      <c r="E304" s="45"/>
      <c r="F304" s="230" t="s">
        <v>486</v>
      </c>
      <c r="G304" s="45"/>
      <c r="H304" s="45"/>
      <c r="I304" s="226"/>
      <c r="J304" s="45"/>
      <c r="K304" s="45"/>
      <c r="L304" s="49"/>
      <c r="M304" s="227"/>
      <c r="N304" s="228"/>
      <c r="O304" s="89"/>
      <c r="P304" s="89"/>
      <c r="Q304" s="89"/>
      <c r="R304" s="89"/>
      <c r="S304" s="89"/>
      <c r="T304" s="90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T304" s="21" t="s">
        <v>211</v>
      </c>
      <c r="AU304" s="21" t="s">
        <v>207</v>
      </c>
    </row>
    <row r="305" s="2" customFormat="1" ht="24.15" customHeight="1">
      <c r="A305" s="43"/>
      <c r="B305" s="44"/>
      <c r="C305" s="211" t="s">
        <v>487</v>
      </c>
      <c r="D305" s="211" t="s">
        <v>201</v>
      </c>
      <c r="E305" s="212" t="s">
        <v>488</v>
      </c>
      <c r="F305" s="213" t="s">
        <v>489</v>
      </c>
      <c r="G305" s="214" t="s">
        <v>204</v>
      </c>
      <c r="H305" s="215">
        <v>1099.0799999999999</v>
      </c>
      <c r="I305" s="216"/>
      <c r="J305" s="217">
        <f>ROUND(I305*H305,2)</f>
        <v>0</v>
      </c>
      <c r="K305" s="213" t="s">
        <v>205</v>
      </c>
      <c r="L305" s="49"/>
      <c r="M305" s="218" t="s">
        <v>35</v>
      </c>
      <c r="N305" s="219" t="s">
        <v>53</v>
      </c>
      <c r="O305" s="89"/>
      <c r="P305" s="220">
        <f>O305*H305</f>
        <v>0</v>
      </c>
      <c r="Q305" s="220">
        <v>0</v>
      </c>
      <c r="R305" s="220">
        <f>Q305*H305</f>
        <v>0</v>
      </c>
      <c r="S305" s="220">
        <v>0</v>
      </c>
      <c r="T305" s="221">
        <f>S305*H305</f>
        <v>0</v>
      </c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R305" s="222" t="s">
        <v>206</v>
      </c>
      <c r="AT305" s="222" t="s">
        <v>201</v>
      </c>
      <c r="AU305" s="222" t="s">
        <v>207</v>
      </c>
      <c r="AY305" s="21" t="s">
        <v>197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21" t="s">
        <v>90</v>
      </c>
      <c r="BK305" s="223">
        <f>ROUND(I305*H305,2)</f>
        <v>0</v>
      </c>
      <c r="BL305" s="21" t="s">
        <v>206</v>
      </c>
      <c r="BM305" s="222" t="s">
        <v>490</v>
      </c>
    </row>
    <row r="306" s="2" customFormat="1">
      <c r="A306" s="43"/>
      <c r="B306" s="44"/>
      <c r="C306" s="45"/>
      <c r="D306" s="224" t="s">
        <v>209</v>
      </c>
      <c r="E306" s="45"/>
      <c r="F306" s="225" t="s">
        <v>491</v>
      </c>
      <c r="G306" s="45"/>
      <c r="H306" s="45"/>
      <c r="I306" s="226"/>
      <c r="J306" s="45"/>
      <c r="K306" s="45"/>
      <c r="L306" s="49"/>
      <c r="M306" s="227"/>
      <c r="N306" s="228"/>
      <c r="O306" s="89"/>
      <c r="P306" s="89"/>
      <c r="Q306" s="89"/>
      <c r="R306" s="89"/>
      <c r="S306" s="89"/>
      <c r="T306" s="90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T306" s="21" t="s">
        <v>209</v>
      </c>
      <c r="AU306" s="21" t="s">
        <v>207</v>
      </c>
    </row>
    <row r="307" s="2" customFormat="1">
      <c r="A307" s="43"/>
      <c r="B307" s="44"/>
      <c r="C307" s="45"/>
      <c r="D307" s="229" t="s">
        <v>211</v>
      </c>
      <c r="E307" s="45"/>
      <c r="F307" s="230" t="s">
        <v>492</v>
      </c>
      <c r="G307" s="45"/>
      <c r="H307" s="45"/>
      <c r="I307" s="226"/>
      <c r="J307" s="45"/>
      <c r="K307" s="45"/>
      <c r="L307" s="49"/>
      <c r="M307" s="227"/>
      <c r="N307" s="228"/>
      <c r="O307" s="89"/>
      <c r="P307" s="89"/>
      <c r="Q307" s="89"/>
      <c r="R307" s="89"/>
      <c r="S307" s="89"/>
      <c r="T307" s="90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T307" s="21" t="s">
        <v>211</v>
      </c>
      <c r="AU307" s="21" t="s">
        <v>207</v>
      </c>
    </row>
    <row r="308" s="2" customFormat="1">
      <c r="A308" s="43"/>
      <c r="B308" s="44"/>
      <c r="C308" s="45"/>
      <c r="D308" s="224" t="s">
        <v>219</v>
      </c>
      <c r="E308" s="45"/>
      <c r="F308" s="231" t="s">
        <v>493</v>
      </c>
      <c r="G308" s="45"/>
      <c r="H308" s="45"/>
      <c r="I308" s="226"/>
      <c r="J308" s="45"/>
      <c r="K308" s="45"/>
      <c r="L308" s="49"/>
      <c r="M308" s="227"/>
      <c r="N308" s="228"/>
      <c r="O308" s="89"/>
      <c r="P308" s="89"/>
      <c r="Q308" s="89"/>
      <c r="R308" s="89"/>
      <c r="S308" s="89"/>
      <c r="T308" s="90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T308" s="21" t="s">
        <v>219</v>
      </c>
      <c r="AU308" s="21" t="s">
        <v>207</v>
      </c>
    </row>
    <row r="309" s="13" customFormat="1">
      <c r="A309" s="13"/>
      <c r="B309" s="232"/>
      <c r="C309" s="233"/>
      <c r="D309" s="224" t="s">
        <v>232</v>
      </c>
      <c r="E309" s="242" t="s">
        <v>35</v>
      </c>
      <c r="F309" s="234" t="s">
        <v>494</v>
      </c>
      <c r="G309" s="233"/>
      <c r="H309" s="235">
        <v>1095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232</v>
      </c>
      <c r="AU309" s="241" t="s">
        <v>207</v>
      </c>
      <c r="AV309" s="13" t="s">
        <v>92</v>
      </c>
      <c r="AW309" s="13" t="s">
        <v>42</v>
      </c>
      <c r="AX309" s="13" t="s">
        <v>82</v>
      </c>
      <c r="AY309" s="241" t="s">
        <v>197</v>
      </c>
    </row>
    <row r="310" s="13" customFormat="1">
      <c r="A310" s="13"/>
      <c r="B310" s="232"/>
      <c r="C310" s="233"/>
      <c r="D310" s="224" t="s">
        <v>232</v>
      </c>
      <c r="E310" s="242" t="s">
        <v>35</v>
      </c>
      <c r="F310" s="234" t="s">
        <v>495</v>
      </c>
      <c r="G310" s="233"/>
      <c r="H310" s="235">
        <v>4.0800000000000001</v>
      </c>
      <c r="I310" s="236"/>
      <c r="J310" s="233"/>
      <c r="K310" s="233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232</v>
      </c>
      <c r="AU310" s="241" t="s">
        <v>207</v>
      </c>
      <c r="AV310" s="13" t="s">
        <v>92</v>
      </c>
      <c r="AW310" s="13" t="s">
        <v>42</v>
      </c>
      <c r="AX310" s="13" t="s">
        <v>82</v>
      </c>
      <c r="AY310" s="241" t="s">
        <v>197</v>
      </c>
    </row>
    <row r="311" s="14" customFormat="1">
      <c r="A311" s="14"/>
      <c r="B311" s="253"/>
      <c r="C311" s="254"/>
      <c r="D311" s="224" t="s">
        <v>232</v>
      </c>
      <c r="E311" s="255" t="s">
        <v>35</v>
      </c>
      <c r="F311" s="256" t="s">
        <v>355</v>
      </c>
      <c r="G311" s="254"/>
      <c r="H311" s="257">
        <v>1099.0799999999999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232</v>
      </c>
      <c r="AU311" s="263" t="s">
        <v>207</v>
      </c>
      <c r="AV311" s="14" t="s">
        <v>206</v>
      </c>
      <c r="AW311" s="14" t="s">
        <v>42</v>
      </c>
      <c r="AX311" s="14" t="s">
        <v>90</v>
      </c>
      <c r="AY311" s="263" t="s">
        <v>197</v>
      </c>
    </row>
    <row r="312" s="2" customFormat="1" ht="24.15" customHeight="1">
      <c r="A312" s="43"/>
      <c r="B312" s="44"/>
      <c r="C312" s="211" t="s">
        <v>29</v>
      </c>
      <c r="D312" s="211" t="s">
        <v>201</v>
      </c>
      <c r="E312" s="212" t="s">
        <v>496</v>
      </c>
      <c r="F312" s="213" t="s">
        <v>497</v>
      </c>
      <c r="G312" s="214" t="s">
        <v>204</v>
      </c>
      <c r="H312" s="215">
        <v>366</v>
      </c>
      <c r="I312" s="216"/>
      <c r="J312" s="217">
        <f>ROUND(I312*H312,2)</f>
        <v>0</v>
      </c>
      <c r="K312" s="213" t="s">
        <v>205</v>
      </c>
      <c r="L312" s="49"/>
      <c r="M312" s="218" t="s">
        <v>35</v>
      </c>
      <c r="N312" s="219" t="s">
        <v>53</v>
      </c>
      <c r="O312" s="89"/>
      <c r="P312" s="220">
        <f>O312*H312</f>
        <v>0</v>
      </c>
      <c r="Q312" s="220">
        <v>0</v>
      </c>
      <c r="R312" s="220">
        <f>Q312*H312</f>
        <v>0</v>
      </c>
      <c r="S312" s="220">
        <v>0</v>
      </c>
      <c r="T312" s="221">
        <f>S312*H312</f>
        <v>0</v>
      </c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R312" s="222" t="s">
        <v>206</v>
      </c>
      <c r="AT312" s="222" t="s">
        <v>201</v>
      </c>
      <c r="AU312" s="222" t="s">
        <v>207</v>
      </c>
      <c r="AY312" s="21" t="s">
        <v>197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21" t="s">
        <v>90</v>
      </c>
      <c r="BK312" s="223">
        <f>ROUND(I312*H312,2)</f>
        <v>0</v>
      </c>
      <c r="BL312" s="21" t="s">
        <v>206</v>
      </c>
      <c r="BM312" s="222" t="s">
        <v>498</v>
      </c>
    </row>
    <row r="313" s="2" customFormat="1">
      <c r="A313" s="43"/>
      <c r="B313" s="44"/>
      <c r="C313" s="45"/>
      <c r="D313" s="224" t="s">
        <v>209</v>
      </c>
      <c r="E313" s="45"/>
      <c r="F313" s="225" t="s">
        <v>499</v>
      </c>
      <c r="G313" s="45"/>
      <c r="H313" s="45"/>
      <c r="I313" s="226"/>
      <c r="J313" s="45"/>
      <c r="K313" s="45"/>
      <c r="L313" s="49"/>
      <c r="M313" s="227"/>
      <c r="N313" s="228"/>
      <c r="O313" s="89"/>
      <c r="P313" s="89"/>
      <c r="Q313" s="89"/>
      <c r="R313" s="89"/>
      <c r="S313" s="89"/>
      <c r="T313" s="90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T313" s="21" t="s">
        <v>209</v>
      </c>
      <c r="AU313" s="21" t="s">
        <v>207</v>
      </c>
    </row>
    <row r="314" s="2" customFormat="1">
      <c r="A314" s="43"/>
      <c r="B314" s="44"/>
      <c r="C314" s="45"/>
      <c r="D314" s="229" t="s">
        <v>211</v>
      </c>
      <c r="E314" s="45"/>
      <c r="F314" s="230" t="s">
        <v>500</v>
      </c>
      <c r="G314" s="45"/>
      <c r="H314" s="45"/>
      <c r="I314" s="226"/>
      <c r="J314" s="45"/>
      <c r="K314" s="45"/>
      <c r="L314" s="49"/>
      <c r="M314" s="227"/>
      <c r="N314" s="228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211</v>
      </c>
      <c r="AU314" s="21" t="s">
        <v>207</v>
      </c>
    </row>
    <row r="315" s="2" customFormat="1">
      <c r="A315" s="43"/>
      <c r="B315" s="44"/>
      <c r="C315" s="45"/>
      <c r="D315" s="224" t="s">
        <v>219</v>
      </c>
      <c r="E315" s="45"/>
      <c r="F315" s="231" t="s">
        <v>501</v>
      </c>
      <c r="G315" s="45"/>
      <c r="H315" s="45"/>
      <c r="I315" s="226"/>
      <c r="J315" s="45"/>
      <c r="K315" s="45"/>
      <c r="L315" s="49"/>
      <c r="M315" s="227"/>
      <c r="N315" s="228"/>
      <c r="O315" s="89"/>
      <c r="P315" s="89"/>
      <c r="Q315" s="89"/>
      <c r="R315" s="89"/>
      <c r="S315" s="89"/>
      <c r="T315" s="90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T315" s="21" t="s">
        <v>219</v>
      </c>
      <c r="AU315" s="21" t="s">
        <v>207</v>
      </c>
    </row>
    <row r="316" s="13" customFormat="1">
      <c r="A316" s="13"/>
      <c r="B316" s="232"/>
      <c r="C316" s="233"/>
      <c r="D316" s="224" t="s">
        <v>232</v>
      </c>
      <c r="E316" s="242" t="s">
        <v>35</v>
      </c>
      <c r="F316" s="234" t="s">
        <v>377</v>
      </c>
      <c r="G316" s="233"/>
      <c r="H316" s="235">
        <v>366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232</v>
      </c>
      <c r="AU316" s="241" t="s">
        <v>207</v>
      </c>
      <c r="AV316" s="13" t="s">
        <v>92</v>
      </c>
      <c r="AW316" s="13" t="s">
        <v>42</v>
      </c>
      <c r="AX316" s="13" t="s">
        <v>82</v>
      </c>
      <c r="AY316" s="241" t="s">
        <v>197</v>
      </c>
    </row>
    <row r="317" s="14" customFormat="1">
      <c r="A317" s="14"/>
      <c r="B317" s="253"/>
      <c r="C317" s="254"/>
      <c r="D317" s="224" t="s">
        <v>232</v>
      </c>
      <c r="E317" s="255" t="s">
        <v>35</v>
      </c>
      <c r="F317" s="256" t="s">
        <v>355</v>
      </c>
      <c r="G317" s="254"/>
      <c r="H317" s="257">
        <v>366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232</v>
      </c>
      <c r="AU317" s="263" t="s">
        <v>207</v>
      </c>
      <c r="AV317" s="14" t="s">
        <v>206</v>
      </c>
      <c r="AW317" s="14" t="s">
        <v>42</v>
      </c>
      <c r="AX317" s="14" t="s">
        <v>90</v>
      </c>
      <c r="AY317" s="263" t="s">
        <v>197</v>
      </c>
    </row>
    <row r="318" s="2" customFormat="1" ht="24.15" customHeight="1">
      <c r="A318" s="43"/>
      <c r="B318" s="44"/>
      <c r="C318" s="211" t="s">
        <v>502</v>
      </c>
      <c r="D318" s="211" t="s">
        <v>201</v>
      </c>
      <c r="E318" s="212" t="s">
        <v>503</v>
      </c>
      <c r="F318" s="213" t="s">
        <v>504</v>
      </c>
      <c r="G318" s="214" t="s">
        <v>204</v>
      </c>
      <c r="H318" s="215">
        <v>132</v>
      </c>
      <c r="I318" s="216"/>
      <c r="J318" s="217">
        <f>ROUND(I318*H318,2)</f>
        <v>0</v>
      </c>
      <c r="K318" s="213" t="s">
        <v>205</v>
      </c>
      <c r="L318" s="49"/>
      <c r="M318" s="218" t="s">
        <v>35</v>
      </c>
      <c r="N318" s="219" t="s">
        <v>53</v>
      </c>
      <c r="O318" s="89"/>
      <c r="P318" s="220">
        <f>O318*H318</f>
        <v>0</v>
      </c>
      <c r="Q318" s="220">
        <v>0</v>
      </c>
      <c r="R318" s="220">
        <f>Q318*H318</f>
        <v>0</v>
      </c>
      <c r="S318" s="220">
        <v>0</v>
      </c>
      <c r="T318" s="221">
        <f>S318*H318</f>
        <v>0</v>
      </c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R318" s="222" t="s">
        <v>206</v>
      </c>
      <c r="AT318" s="222" t="s">
        <v>201</v>
      </c>
      <c r="AU318" s="222" t="s">
        <v>207</v>
      </c>
      <c r="AY318" s="21" t="s">
        <v>197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21" t="s">
        <v>90</v>
      </c>
      <c r="BK318" s="223">
        <f>ROUND(I318*H318,2)</f>
        <v>0</v>
      </c>
      <c r="BL318" s="21" t="s">
        <v>206</v>
      </c>
      <c r="BM318" s="222" t="s">
        <v>505</v>
      </c>
    </row>
    <row r="319" s="2" customFormat="1">
      <c r="A319" s="43"/>
      <c r="B319" s="44"/>
      <c r="C319" s="45"/>
      <c r="D319" s="224" t="s">
        <v>209</v>
      </c>
      <c r="E319" s="45"/>
      <c r="F319" s="225" t="s">
        <v>506</v>
      </c>
      <c r="G319" s="45"/>
      <c r="H319" s="45"/>
      <c r="I319" s="226"/>
      <c r="J319" s="45"/>
      <c r="K319" s="45"/>
      <c r="L319" s="49"/>
      <c r="M319" s="227"/>
      <c r="N319" s="228"/>
      <c r="O319" s="89"/>
      <c r="P319" s="89"/>
      <c r="Q319" s="89"/>
      <c r="R319" s="89"/>
      <c r="S319" s="89"/>
      <c r="T319" s="90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T319" s="21" t="s">
        <v>209</v>
      </c>
      <c r="AU319" s="21" t="s">
        <v>207</v>
      </c>
    </row>
    <row r="320" s="2" customFormat="1">
      <c r="A320" s="43"/>
      <c r="B320" s="44"/>
      <c r="C320" s="45"/>
      <c r="D320" s="229" t="s">
        <v>211</v>
      </c>
      <c r="E320" s="45"/>
      <c r="F320" s="230" t="s">
        <v>507</v>
      </c>
      <c r="G320" s="45"/>
      <c r="H320" s="45"/>
      <c r="I320" s="226"/>
      <c r="J320" s="45"/>
      <c r="K320" s="45"/>
      <c r="L320" s="49"/>
      <c r="M320" s="227"/>
      <c r="N320" s="228"/>
      <c r="O320" s="89"/>
      <c r="P320" s="89"/>
      <c r="Q320" s="89"/>
      <c r="R320" s="89"/>
      <c r="S320" s="89"/>
      <c r="T320" s="90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T320" s="21" t="s">
        <v>211</v>
      </c>
      <c r="AU320" s="21" t="s">
        <v>207</v>
      </c>
    </row>
    <row r="321" s="2" customFormat="1">
      <c r="A321" s="43"/>
      <c r="B321" s="44"/>
      <c r="C321" s="45"/>
      <c r="D321" s="224" t="s">
        <v>219</v>
      </c>
      <c r="E321" s="45"/>
      <c r="F321" s="231" t="s">
        <v>501</v>
      </c>
      <c r="G321" s="45"/>
      <c r="H321" s="45"/>
      <c r="I321" s="226"/>
      <c r="J321" s="45"/>
      <c r="K321" s="45"/>
      <c r="L321" s="49"/>
      <c r="M321" s="227"/>
      <c r="N321" s="228"/>
      <c r="O321" s="89"/>
      <c r="P321" s="89"/>
      <c r="Q321" s="89"/>
      <c r="R321" s="89"/>
      <c r="S321" s="89"/>
      <c r="T321" s="90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T321" s="21" t="s">
        <v>219</v>
      </c>
      <c r="AU321" s="21" t="s">
        <v>207</v>
      </c>
    </row>
    <row r="322" s="13" customFormat="1">
      <c r="A322" s="13"/>
      <c r="B322" s="232"/>
      <c r="C322" s="233"/>
      <c r="D322" s="224" t="s">
        <v>232</v>
      </c>
      <c r="E322" s="242" t="s">
        <v>35</v>
      </c>
      <c r="F322" s="234" t="s">
        <v>376</v>
      </c>
      <c r="G322" s="233"/>
      <c r="H322" s="235">
        <v>132</v>
      </c>
      <c r="I322" s="236"/>
      <c r="J322" s="233"/>
      <c r="K322" s="233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232</v>
      </c>
      <c r="AU322" s="241" t="s">
        <v>207</v>
      </c>
      <c r="AV322" s="13" t="s">
        <v>92</v>
      </c>
      <c r="AW322" s="13" t="s">
        <v>42</v>
      </c>
      <c r="AX322" s="13" t="s">
        <v>90</v>
      </c>
      <c r="AY322" s="241" t="s">
        <v>197</v>
      </c>
    </row>
    <row r="323" s="12" customFormat="1" ht="20.88" customHeight="1">
      <c r="A323" s="12"/>
      <c r="B323" s="195"/>
      <c r="C323" s="196"/>
      <c r="D323" s="197" t="s">
        <v>81</v>
      </c>
      <c r="E323" s="209" t="s">
        <v>508</v>
      </c>
      <c r="F323" s="209" t="s">
        <v>326</v>
      </c>
      <c r="G323" s="196"/>
      <c r="H323" s="196"/>
      <c r="I323" s="199"/>
      <c r="J323" s="210">
        <f>BK323</f>
        <v>0</v>
      </c>
      <c r="K323" s="196"/>
      <c r="L323" s="201"/>
      <c r="M323" s="202"/>
      <c r="N323" s="203"/>
      <c r="O323" s="203"/>
      <c r="P323" s="204">
        <f>SUM(P324:P408)</f>
        <v>0</v>
      </c>
      <c r="Q323" s="203"/>
      <c r="R323" s="204">
        <f>SUM(R324:R408)</f>
        <v>0</v>
      </c>
      <c r="S323" s="203"/>
      <c r="T323" s="205">
        <f>SUM(T324:T408)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6" t="s">
        <v>90</v>
      </c>
      <c r="AT323" s="207" t="s">
        <v>81</v>
      </c>
      <c r="AU323" s="207" t="s">
        <v>92</v>
      </c>
      <c r="AY323" s="206" t="s">
        <v>197</v>
      </c>
      <c r="BK323" s="208">
        <f>SUM(BK324:BK408)</f>
        <v>0</v>
      </c>
    </row>
    <row r="324" s="2" customFormat="1" ht="21.75" customHeight="1">
      <c r="A324" s="43"/>
      <c r="B324" s="44"/>
      <c r="C324" s="211" t="s">
        <v>509</v>
      </c>
      <c r="D324" s="211" t="s">
        <v>201</v>
      </c>
      <c r="E324" s="212" t="s">
        <v>267</v>
      </c>
      <c r="F324" s="213" t="s">
        <v>268</v>
      </c>
      <c r="G324" s="214" t="s">
        <v>269</v>
      </c>
      <c r="H324" s="215">
        <v>1437.375</v>
      </c>
      <c r="I324" s="216"/>
      <c r="J324" s="217">
        <f>ROUND(I324*H324,2)</f>
        <v>0</v>
      </c>
      <c r="K324" s="213" t="s">
        <v>205</v>
      </c>
      <c r="L324" s="49"/>
      <c r="M324" s="218" t="s">
        <v>35</v>
      </c>
      <c r="N324" s="219" t="s">
        <v>53</v>
      </c>
      <c r="O324" s="89"/>
      <c r="P324" s="220">
        <f>O324*H324</f>
        <v>0</v>
      </c>
      <c r="Q324" s="220">
        <v>0</v>
      </c>
      <c r="R324" s="220">
        <f>Q324*H324</f>
        <v>0</v>
      </c>
      <c r="S324" s="220">
        <v>0</v>
      </c>
      <c r="T324" s="221">
        <f>S324*H324</f>
        <v>0</v>
      </c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R324" s="222" t="s">
        <v>206</v>
      </c>
      <c r="AT324" s="222" t="s">
        <v>201</v>
      </c>
      <c r="AU324" s="222" t="s">
        <v>207</v>
      </c>
      <c r="AY324" s="21" t="s">
        <v>197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21" t="s">
        <v>90</v>
      </c>
      <c r="BK324" s="223">
        <f>ROUND(I324*H324,2)</f>
        <v>0</v>
      </c>
      <c r="BL324" s="21" t="s">
        <v>206</v>
      </c>
      <c r="BM324" s="222" t="s">
        <v>510</v>
      </c>
    </row>
    <row r="325" s="2" customFormat="1">
      <c r="A325" s="43"/>
      <c r="B325" s="44"/>
      <c r="C325" s="45"/>
      <c r="D325" s="224" t="s">
        <v>209</v>
      </c>
      <c r="E325" s="45"/>
      <c r="F325" s="225" t="s">
        <v>271</v>
      </c>
      <c r="G325" s="45"/>
      <c r="H325" s="45"/>
      <c r="I325" s="226"/>
      <c r="J325" s="45"/>
      <c r="K325" s="45"/>
      <c r="L325" s="49"/>
      <c r="M325" s="227"/>
      <c r="N325" s="228"/>
      <c r="O325" s="89"/>
      <c r="P325" s="89"/>
      <c r="Q325" s="89"/>
      <c r="R325" s="89"/>
      <c r="S325" s="89"/>
      <c r="T325" s="90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T325" s="21" t="s">
        <v>209</v>
      </c>
      <c r="AU325" s="21" t="s">
        <v>207</v>
      </c>
    </row>
    <row r="326" s="2" customFormat="1">
      <c r="A326" s="43"/>
      <c r="B326" s="44"/>
      <c r="C326" s="45"/>
      <c r="D326" s="229" t="s">
        <v>211</v>
      </c>
      <c r="E326" s="45"/>
      <c r="F326" s="230" t="s">
        <v>272</v>
      </c>
      <c r="G326" s="45"/>
      <c r="H326" s="45"/>
      <c r="I326" s="226"/>
      <c r="J326" s="45"/>
      <c r="K326" s="45"/>
      <c r="L326" s="49"/>
      <c r="M326" s="227"/>
      <c r="N326" s="228"/>
      <c r="O326" s="89"/>
      <c r="P326" s="89"/>
      <c r="Q326" s="89"/>
      <c r="R326" s="89"/>
      <c r="S326" s="89"/>
      <c r="T326" s="90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T326" s="21" t="s">
        <v>211</v>
      </c>
      <c r="AU326" s="21" t="s">
        <v>207</v>
      </c>
    </row>
    <row r="327" s="2" customFormat="1">
      <c r="A327" s="43"/>
      <c r="B327" s="44"/>
      <c r="C327" s="45"/>
      <c r="D327" s="224" t="s">
        <v>219</v>
      </c>
      <c r="E327" s="45"/>
      <c r="F327" s="231" t="s">
        <v>511</v>
      </c>
      <c r="G327" s="45"/>
      <c r="H327" s="45"/>
      <c r="I327" s="226"/>
      <c r="J327" s="45"/>
      <c r="K327" s="45"/>
      <c r="L327" s="49"/>
      <c r="M327" s="227"/>
      <c r="N327" s="228"/>
      <c r="O327" s="89"/>
      <c r="P327" s="89"/>
      <c r="Q327" s="89"/>
      <c r="R327" s="89"/>
      <c r="S327" s="89"/>
      <c r="T327" s="90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T327" s="21" t="s">
        <v>219</v>
      </c>
      <c r="AU327" s="21" t="s">
        <v>207</v>
      </c>
    </row>
    <row r="328" s="13" customFormat="1">
      <c r="A328" s="13"/>
      <c r="B328" s="232"/>
      <c r="C328" s="233"/>
      <c r="D328" s="224" t="s">
        <v>232</v>
      </c>
      <c r="E328" s="242" t="s">
        <v>35</v>
      </c>
      <c r="F328" s="234" t="s">
        <v>512</v>
      </c>
      <c r="G328" s="233"/>
      <c r="H328" s="235">
        <v>252.30000000000001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232</v>
      </c>
      <c r="AU328" s="241" t="s">
        <v>207</v>
      </c>
      <c r="AV328" s="13" t="s">
        <v>92</v>
      </c>
      <c r="AW328" s="13" t="s">
        <v>42</v>
      </c>
      <c r="AX328" s="13" t="s">
        <v>82</v>
      </c>
      <c r="AY328" s="241" t="s">
        <v>197</v>
      </c>
    </row>
    <row r="329" s="13" customFormat="1">
      <c r="A329" s="13"/>
      <c r="B329" s="232"/>
      <c r="C329" s="233"/>
      <c r="D329" s="224" t="s">
        <v>232</v>
      </c>
      <c r="E329" s="242" t="s">
        <v>35</v>
      </c>
      <c r="F329" s="234" t="s">
        <v>513</v>
      </c>
      <c r="G329" s="233"/>
      <c r="H329" s="235">
        <v>1095.75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232</v>
      </c>
      <c r="AU329" s="241" t="s">
        <v>207</v>
      </c>
      <c r="AV329" s="13" t="s">
        <v>92</v>
      </c>
      <c r="AW329" s="13" t="s">
        <v>42</v>
      </c>
      <c r="AX329" s="13" t="s">
        <v>82</v>
      </c>
      <c r="AY329" s="241" t="s">
        <v>197</v>
      </c>
    </row>
    <row r="330" s="13" customFormat="1">
      <c r="A330" s="13"/>
      <c r="B330" s="232"/>
      <c r="C330" s="233"/>
      <c r="D330" s="224" t="s">
        <v>232</v>
      </c>
      <c r="E330" s="242" t="s">
        <v>35</v>
      </c>
      <c r="F330" s="234" t="s">
        <v>514</v>
      </c>
      <c r="G330" s="233"/>
      <c r="H330" s="235">
        <v>89.325000000000003</v>
      </c>
      <c r="I330" s="236"/>
      <c r="J330" s="233"/>
      <c r="K330" s="233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232</v>
      </c>
      <c r="AU330" s="241" t="s">
        <v>207</v>
      </c>
      <c r="AV330" s="13" t="s">
        <v>92</v>
      </c>
      <c r="AW330" s="13" t="s">
        <v>42</v>
      </c>
      <c r="AX330" s="13" t="s">
        <v>82</v>
      </c>
      <c r="AY330" s="241" t="s">
        <v>197</v>
      </c>
    </row>
    <row r="331" s="14" customFormat="1">
      <c r="A331" s="14"/>
      <c r="B331" s="253"/>
      <c r="C331" s="254"/>
      <c r="D331" s="224" t="s">
        <v>232</v>
      </c>
      <c r="E331" s="255" t="s">
        <v>35</v>
      </c>
      <c r="F331" s="256" t="s">
        <v>355</v>
      </c>
      <c r="G331" s="254"/>
      <c r="H331" s="257">
        <v>1437.375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232</v>
      </c>
      <c r="AU331" s="263" t="s">
        <v>207</v>
      </c>
      <c r="AV331" s="14" t="s">
        <v>206</v>
      </c>
      <c r="AW331" s="14" t="s">
        <v>42</v>
      </c>
      <c r="AX331" s="14" t="s">
        <v>90</v>
      </c>
      <c r="AY331" s="263" t="s">
        <v>197</v>
      </c>
    </row>
    <row r="332" s="2" customFormat="1" ht="24.15" customHeight="1">
      <c r="A332" s="43"/>
      <c r="B332" s="44"/>
      <c r="C332" s="211" t="s">
        <v>515</v>
      </c>
      <c r="D332" s="211" t="s">
        <v>201</v>
      </c>
      <c r="E332" s="212" t="s">
        <v>275</v>
      </c>
      <c r="F332" s="213" t="s">
        <v>276</v>
      </c>
      <c r="G332" s="214" t="s">
        <v>269</v>
      </c>
      <c r="H332" s="215">
        <v>3567.788</v>
      </c>
      <c r="I332" s="216"/>
      <c r="J332" s="217">
        <f>ROUND(I332*H332,2)</f>
        <v>0</v>
      </c>
      <c r="K332" s="213" t="s">
        <v>205</v>
      </c>
      <c r="L332" s="49"/>
      <c r="M332" s="218" t="s">
        <v>35</v>
      </c>
      <c r="N332" s="219" t="s">
        <v>53</v>
      </c>
      <c r="O332" s="89"/>
      <c r="P332" s="220">
        <f>O332*H332</f>
        <v>0</v>
      </c>
      <c r="Q332" s="220">
        <v>0</v>
      </c>
      <c r="R332" s="220">
        <f>Q332*H332</f>
        <v>0</v>
      </c>
      <c r="S332" s="220">
        <v>0</v>
      </c>
      <c r="T332" s="221">
        <f>S332*H332</f>
        <v>0</v>
      </c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R332" s="222" t="s">
        <v>206</v>
      </c>
      <c r="AT332" s="222" t="s">
        <v>201</v>
      </c>
      <c r="AU332" s="222" t="s">
        <v>207</v>
      </c>
      <c r="AY332" s="21" t="s">
        <v>197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21" t="s">
        <v>90</v>
      </c>
      <c r="BK332" s="223">
        <f>ROUND(I332*H332,2)</f>
        <v>0</v>
      </c>
      <c r="BL332" s="21" t="s">
        <v>206</v>
      </c>
      <c r="BM332" s="222" t="s">
        <v>516</v>
      </c>
    </row>
    <row r="333" s="2" customFormat="1">
      <c r="A333" s="43"/>
      <c r="B333" s="44"/>
      <c r="C333" s="45"/>
      <c r="D333" s="224" t="s">
        <v>209</v>
      </c>
      <c r="E333" s="45"/>
      <c r="F333" s="225" t="s">
        <v>278</v>
      </c>
      <c r="G333" s="45"/>
      <c r="H333" s="45"/>
      <c r="I333" s="226"/>
      <c r="J333" s="45"/>
      <c r="K333" s="45"/>
      <c r="L333" s="49"/>
      <c r="M333" s="227"/>
      <c r="N333" s="228"/>
      <c r="O333" s="89"/>
      <c r="P333" s="89"/>
      <c r="Q333" s="89"/>
      <c r="R333" s="89"/>
      <c r="S333" s="89"/>
      <c r="T333" s="90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T333" s="21" t="s">
        <v>209</v>
      </c>
      <c r="AU333" s="21" t="s">
        <v>207</v>
      </c>
    </row>
    <row r="334" s="2" customFormat="1">
      <c r="A334" s="43"/>
      <c r="B334" s="44"/>
      <c r="C334" s="45"/>
      <c r="D334" s="229" t="s">
        <v>211</v>
      </c>
      <c r="E334" s="45"/>
      <c r="F334" s="230" t="s">
        <v>279</v>
      </c>
      <c r="G334" s="45"/>
      <c r="H334" s="45"/>
      <c r="I334" s="226"/>
      <c r="J334" s="45"/>
      <c r="K334" s="45"/>
      <c r="L334" s="49"/>
      <c r="M334" s="227"/>
      <c r="N334" s="228"/>
      <c r="O334" s="89"/>
      <c r="P334" s="89"/>
      <c r="Q334" s="89"/>
      <c r="R334" s="89"/>
      <c r="S334" s="89"/>
      <c r="T334" s="90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T334" s="21" t="s">
        <v>211</v>
      </c>
      <c r="AU334" s="21" t="s">
        <v>207</v>
      </c>
    </row>
    <row r="335" s="13" customFormat="1">
      <c r="A335" s="13"/>
      <c r="B335" s="232"/>
      <c r="C335" s="233"/>
      <c r="D335" s="224" t="s">
        <v>232</v>
      </c>
      <c r="E335" s="242" t="s">
        <v>35</v>
      </c>
      <c r="F335" s="234" t="s">
        <v>512</v>
      </c>
      <c r="G335" s="233"/>
      <c r="H335" s="235">
        <v>252.30000000000001</v>
      </c>
      <c r="I335" s="236"/>
      <c r="J335" s="233"/>
      <c r="K335" s="233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232</v>
      </c>
      <c r="AU335" s="241" t="s">
        <v>207</v>
      </c>
      <c r="AV335" s="13" t="s">
        <v>92</v>
      </c>
      <c r="AW335" s="13" t="s">
        <v>42</v>
      </c>
      <c r="AX335" s="13" t="s">
        <v>82</v>
      </c>
      <c r="AY335" s="241" t="s">
        <v>197</v>
      </c>
    </row>
    <row r="336" s="13" customFormat="1">
      <c r="A336" s="13"/>
      <c r="B336" s="232"/>
      <c r="C336" s="233"/>
      <c r="D336" s="224" t="s">
        <v>232</v>
      </c>
      <c r="E336" s="242" t="s">
        <v>35</v>
      </c>
      <c r="F336" s="234" t="s">
        <v>513</v>
      </c>
      <c r="G336" s="233"/>
      <c r="H336" s="235">
        <v>1095.75</v>
      </c>
      <c r="I336" s="236"/>
      <c r="J336" s="233"/>
      <c r="K336" s="233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232</v>
      </c>
      <c r="AU336" s="241" t="s">
        <v>207</v>
      </c>
      <c r="AV336" s="13" t="s">
        <v>92</v>
      </c>
      <c r="AW336" s="13" t="s">
        <v>42</v>
      </c>
      <c r="AX336" s="13" t="s">
        <v>82</v>
      </c>
      <c r="AY336" s="241" t="s">
        <v>197</v>
      </c>
    </row>
    <row r="337" s="13" customFormat="1">
      <c r="A337" s="13"/>
      <c r="B337" s="232"/>
      <c r="C337" s="233"/>
      <c r="D337" s="224" t="s">
        <v>232</v>
      </c>
      <c r="E337" s="242" t="s">
        <v>35</v>
      </c>
      <c r="F337" s="234" t="s">
        <v>514</v>
      </c>
      <c r="G337" s="233"/>
      <c r="H337" s="235">
        <v>89.325000000000003</v>
      </c>
      <c r="I337" s="236"/>
      <c r="J337" s="233"/>
      <c r="K337" s="233"/>
      <c r="L337" s="237"/>
      <c r="M337" s="238"/>
      <c r="N337" s="239"/>
      <c r="O337" s="239"/>
      <c r="P337" s="239"/>
      <c r="Q337" s="239"/>
      <c r="R337" s="239"/>
      <c r="S337" s="239"/>
      <c r="T337" s="24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1" t="s">
        <v>232</v>
      </c>
      <c r="AU337" s="241" t="s">
        <v>207</v>
      </c>
      <c r="AV337" s="13" t="s">
        <v>92</v>
      </c>
      <c r="AW337" s="13" t="s">
        <v>42</v>
      </c>
      <c r="AX337" s="13" t="s">
        <v>82</v>
      </c>
      <c r="AY337" s="241" t="s">
        <v>197</v>
      </c>
    </row>
    <row r="338" s="13" customFormat="1">
      <c r="A338" s="13"/>
      <c r="B338" s="232"/>
      <c r="C338" s="233"/>
      <c r="D338" s="224" t="s">
        <v>232</v>
      </c>
      <c r="E338" s="242" t="s">
        <v>35</v>
      </c>
      <c r="F338" s="234" t="s">
        <v>517</v>
      </c>
      <c r="G338" s="233"/>
      <c r="H338" s="235">
        <v>-20.48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232</v>
      </c>
      <c r="AU338" s="241" t="s">
        <v>207</v>
      </c>
      <c r="AV338" s="13" t="s">
        <v>92</v>
      </c>
      <c r="AW338" s="13" t="s">
        <v>42</v>
      </c>
      <c r="AX338" s="13" t="s">
        <v>82</v>
      </c>
      <c r="AY338" s="241" t="s">
        <v>197</v>
      </c>
    </row>
    <row r="339" s="13" customFormat="1">
      <c r="A339" s="13"/>
      <c r="B339" s="232"/>
      <c r="C339" s="233"/>
      <c r="D339" s="224" t="s">
        <v>232</v>
      </c>
      <c r="E339" s="242" t="s">
        <v>35</v>
      </c>
      <c r="F339" s="234" t="s">
        <v>518</v>
      </c>
      <c r="G339" s="233"/>
      <c r="H339" s="235">
        <v>-422.35500000000002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232</v>
      </c>
      <c r="AU339" s="241" t="s">
        <v>207</v>
      </c>
      <c r="AV339" s="13" t="s">
        <v>92</v>
      </c>
      <c r="AW339" s="13" t="s">
        <v>42</v>
      </c>
      <c r="AX339" s="13" t="s">
        <v>82</v>
      </c>
      <c r="AY339" s="241" t="s">
        <v>197</v>
      </c>
    </row>
    <row r="340" s="13" customFormat="1">
      <c r="A340" s="13"/>
      <c r="B340" s="232"/>
      <c r="C340" s="233"/>
      <c r="D340" s="224" t="s">
        <v>232</v>
      </c>
      <c r="E340" s="242" t="s">
        <v>35</v>
      </c>
      <c r="F340" s="234" t="s">
        <v>519</v>
      </c>
      <c r="G340" s="233"/>
      <c r="H340" s="235">
        <v>-37.463000000000001</v>
      </c>
      <c r="I340" s="236"/>
      <c r="J340" s="233"/>
      <c r="K340" s="233"/>
      <c r="L340" s="237"/>
      <c r="M340" s="238"/>
      <c r="N340" s="239"/>
      <c r="O340" s="239"/>
      <c r="P340" s="239"/>
      <c r="Q340" s="239"/>
      <c r="R340" s="239"/>
      <c r="S340" s="239"/>
      <c r="T340" s="24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1" t="s">
        <v>232</v>
      </c>
      <c r="AU340" s="241" t="s">
        <v>207</v>
      </c>
      <c r="AV340" s="13" t="s">
        <v>92</v>
      </c>
      <c r="AW340" s="13" t="s">
        <v>42</v>
      </c>
      <c r="AX340" s="13" t="s">
        <v>82</v>
      </c>
      <c r="AY340" s="241" t="s">
        <v>197</v>
      </c>
    </row>
    <row r="341" s="13" customFormat="1">
      <c r="A341" s="13"/>
      <c r="B341" s="232"/>
      <c r="C341" s="233"/>
      <c r="D341" s="224" t="s">
        <v>232</v>
      </c>
      <c r="E341" s="242" t="s">
        <v>35</v>
      </c>
      <c r="F341" s="234" t="s">
        <v>520</v>
      </c>
      <c r="G341" s="233"/>
      <c r="H341" s="235">
        <v>-63.270000000000003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232</v>
      </c>
      <c r="AU341" s="241" t="s">
        <v>207</v>
      </c>
      <c r="AV341" s="13" t="s">
        <v>92</v>
      </c>
      <c r="AW341" s="13" t="s">
        <v>42</v>
      </c>
      <c r="AX341" s="13" t="s">
        <v>82</v>
      </c>
      <c r="AY341" s="241" t="s">
        <v>197</v>
      </c>
    </row>
    <row r="342" s="13" customFormat="1">
      <c r="A342" s="13"/>
      <c r="B342" s="232"/>
      <c r="C342" s="233"/>
      <c r="D342" s="224" t="s">
        <v>232</v>
      </c>
      <c r="E342" s="242" t="s">
        <v>35</v>
      </c>
      <c r="F342" s="234" t="s">
        <v>521</v>
      </c>
      <c r="G342" s="233"/>
      <c r="H342" s="235">
        <v>-1.8600000000000001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232</v>
      </c>
      <c r="AU342" s="241" t="s">
        <v>207</v>
      </c>
      <c r="AV342" s="13" t="s">
        <v>92</v>
      </c>
      <c r="AW342" s="13" t="s">
        <v>42</v>
      </c>
      <c r="AX342" s="13" t="s">
        <v>82</v>
      </c>
      <c r="AY342" s="241" t="s">
        <v>197</v>
      </c>
    </row>
    <row r="343" s="14" customFormat="1">
      <c r="A343" s="14"/>
      <c r="B343" s="253"/>
      <c r="C343" s="254"/>
      <c r="D343" s="224" t="s">
        <v>232</v>
      </c>
      <c r="E343" s="255" t="s">
        <v>35</v>
      </c>
      <c r="F343" s="256" t="s">
        <v>355</v>
      </c>
      <c r="G343" s="254"/>
      <c r="H343" s="257">
        <v>891.947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232</v>
      </c>
      <c r="AU343" s="263" t="s">
        <v>207</v>
      </c>
      <c r="AV343" s="14" t="s">
        <v>206</v>
      </c>
      <c r="AW343" s="14" t="s">
        <v>42</v>
      </c>
      <c r="AX343" s="14" t="s">
        <v>90</v>
      </c>
      <c r="AY343" s="263" t="s">
        <v>197</v>
      </c>
    </row>
    <row r="344" s="13" customFormat="1">
      <c r="A344" s="13"/>
      <c r="B344" s="232"/>
      <c r="C344" s="233"/>
      <c r="D344" s="224" t="s">
        <v>232</v>
      </c>
      <c r="E344" s="233"/>
      <c r="F344" s="234" t="s">
        <v>522</v>
      </c>
      <c r="G344" s="233"/>
      <c r="H344" s="235">
        <v>3567.788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232</v>
      </c>
      <c r="AU344" s="241" t="s">
        <v>207</v>
      </c>
      <c r="AV344" s="13" t="s">
        <v>92</v>
      </c>
      <c r="AW344" s="13" t="s">
        <v>4</v>
      </c>
      <c r="AX344" s="13" t="s">
        <v>90</v>
      </c>
      <c r="AY344" s="241" t="s">
        <v>197</v>
      </c>
    </row>
    <row r="345" s="2" customFormat="1" ht="16.5" customHeight="1">
      <c r="A345" s="43"/>
      <c r="B345" s="44"/>
      <c r="C345" s="211" t="s">
        <v>523</v>
      </c>
      <c r="D345" s="211" t="s">
        <v>201</v>
      </c>
      <c r="E345" s="212" t="s">
        <v>524</v>
      </c>
      <c r="F345" s="213" t="s">
        <v>525</v>
      </c>
      <c r="G345" s="214" t="s">
        <v>269</v>
      </c>
      <c r="H345" s="215">
        <v>927.71699999999998</v>
      </c>
      <c r="I345" s="216"/>
      <c r="J345" s="217">
        <f>ROUND(I345*H345,2)</f>
        <v>0</v>
      </c>
      <c r="K345" s="213" t="s">
        <v>205</v>
      </c>
      <c r="L345" s="49"/>
      <c r="M345" s="218" t="s">
        <v>35</v>
      </c>
      <c r="N345" s="219" t="s">
        <v>53</v>
      </c>
      <c r="O345" s="89"/>
      <c r="P345" s="220">
        <f>O345*H345</f>
        <v>0</v>
      </c>
      <c r="Q345" s="220">
        <v>0</v>
      </c>
      <c r="R345" s="220">
        <f>Q345*H345</f>
        <v>0</v>
      </c>
      <c r="S345" s="220">
        <v>0</v>
      </c>
      <c r="T345" s="221">
        <f>S345*H345</f>
        <v>0</v>
      </c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R345" s="222" t="s">
        <v>206</v>
      </c>
      <c r="AT345" s="222" t="s">
        <v>201</v>
      </c>
      <c r="AU345" s="222" t="s">
        <v>207</v>
      </c>
      <c r="AY345" s="21" t="s">
        <v>197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21" t="s">
        <v>90</v>
      </c>
      <c r="BK345" s="223">
        <f>ROUND(I345*H345,2)</f>
        <v>0</v>
      </c>
      <c r="BL345" s="21" t="s">
        <v>206</v>
      </c>
      <c r="BM345" s="222" t="s">
        <v>526</v>
      </c>
    </row>
    <row r="346" s="2" customFormat="1">
      <c r="A346" s="43"/>
      <c r="B346" s="44"/>
      <c r="C346" s="45"/>
      <c r="D346" s="224" t="s">
        <v>209</v>
      </c>
      <c r="E346" s="45"/>
      <c r="F346" s="225" t="s">
        <v>527</v>
      </c>
      <c r="G346" s="45"/>
      <c r="H346" s="45"/>
      <c r="I346" s="226"/>
      <c r="J346" s="45"/>
      <c r="K346" s="45"/>
      <c r="L346" s="49"/>
      <c r="M346" s="227"/>
      <c r="N346" s="228"/>
      <c r="O346" s="89"/>
      <c r="P346" s="89"/>
      <c r="Q346" s="89"/>
      <c r="R346" s="89"/>
      <c r="S346" s="89"/>
      <c r="T346" s="90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T346" s="21" t="s">
        <v>209</v>
      </c>
      <c r="AU346" s="21" t="s">
        <v>207</v>
      </c>
    </row>
    <row r="347" s="2" customFormat="1">
      <c r="A347" s="43"/>
      <c r="B347" s="44"/>
      <c r="C347" s="45"/>
      <c r="D347" s="229" t="s">
        <v>211</v>
      </c>
      <c r="E347" s="45"/>
      <c r="F347" s="230" t="s">
        <v>528</v>
      </c>
      <c r="G347" s="45"/>
      <c r="H347" s="45"/>
      <c r="I347" s="226"/>
      <c r="J347" s="45"/>
      <c r="K347" s="45"/>
      <c r="L347" s="49"/>
      <c r="M347" s="227"/>
      <c r="N347" s="228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211</v>
      </c>
      <c r="AU347" s="21" t="s">
        <v>207</v>
      </c>
    </row>
    <row r="348" s="2" customFormat="1">
      <c r="A348" s="43"/>
      <c r="B348" s="44"/>
      <c r="C348" s="45"/>
      <c r="D348" s="224" t="s">
        <v>219</v>
      </c>
      <c r="E348" s="45"/>
      <c r="F348" s="231" t="s">
        <v>529</v>
      </c>
      <c r="G348" s="45"/>
      <c r="H348" s="45"/>
      <c r="I348" s="226"/>
      <c r="J348" s="45"/>
      <c r="K348" s="45"/>
      <c r="L348" s="49"/>
      <c r="M348" s="227"/>
      <c r="N348" s="228"/>
      <c r="O348" s="89"/>
      <c r="P348" s="89"/>
      <c r="Q348" s="89"/>
      <c r="R348" s="89"/>
      <c r="S348" s="89"/>
      <c r="T348" s="90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T348" s="21" t="s">
        <v>219</v>
      </c>
      <c r="AU348" s="21" t="s">
        <v>207</v>
      </c>
    </row>
    <row r="349" s="13" customFormat="1">
      <c r="A349" s="13"/>
      <c r="B349" s="232"/>
      <c r="C349" s="233"/>
      <c r="D349" s="224" t="s">
        <v>232</v>
      </c>
      <c r="E349" s="242" t="s">
        <v>35</v>
      </c>
      <c r="F349" s="234" t="s">
        <v>530</v>
      </c>
      <c r="G349" s="233"/>
      <c r="H349" s="235">
        <v>3.8250000000000002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232</v>
      </c>
      <c r="AU349" s="241" t="s">
        <v>207</v>
      </c>
      <c r="AV349" s="13" t="s">
        <v>92</v>
      </c>
      <c r="AW349" s="13" t="s">
        <v>42</v>
      </c>
      <c r="AX349" s="13" t="s">
        <v>82</v>
      </c>
      <c r="AY349" s="241" t="s">
        <v>197</v>
      </c>
    </row>
    <row r="350" s="13" customFormat="1">
      <c r="A350" s="13"/>
      <c r="B350" s="232"/>
      <c r="C350" s="233"/>
      <c r="D350" s="224" t="s">
        <v>232</v>
      </c>
      <c r="E350" s="242" t="s">
        <v>35</v>
      </c>
      <c r="F350" s="234" t="s">
        <v>531</v>
      </c>
      <c r="G350" s="233"/>
      <c r="H350" s="235">
        <v>2.5499999999999998</v>
      </c>
      <c r="I350" s="236"/>
      <c r="J350" s="233"/>
      <c r="K350" s="233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232</v>
      </c>
      <c r="AU350" s="241" t="s">
        <v>207</v>
      </c>
      <c r="AV350" s="13" t="s">
        <v>92</v>
      </c>
      <c r="AW350" s="13" t="s">
        <v>42</v>
      </c>
      <c r="AX350" s="13" t="s">
        <v>82</v>
      </c>
      <c r="AY350" s="241" t="s">
        <v>197</v>
      </c>
    </row>
    <row r="351" s="13" customFormat="1">
      <c r="A351" s="13"/>
      <c r="B351" s="232"/>
      <c r="C351" s="233"/>
      <c r="D351" s="224" t="s">
        <v>232</v>
      </c>
      <c r="E351" s="242" t="s">
        <v>35</v>
      </c>
      <c r="F351" s="234" t="s">
        <v>532</v>
      </c>
      <c r="G351" s="233"/>
      <c r="H351" s="235">
        <v>185.38</v>
      </c>
      <c r="I351" s="236"/>
      <c r="J351" s="233"/>
      <c r="K351" s="233"/>
      <c r="L351" s="237"/>
      <c r="M351" s="238"/>
      <c r="N351" s="239"/>
      <c r="O351" s="239"/>
      <c r="P351" s="239"/>
      <c r="Q351" s="239"/>
      <c r="R351" s="239"/>
      <c r="S351" s="239"/>
      <c r="T351" s="24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1" t="s">
        <v>232</v>
      </c>
      <c r="AU351" s="241" t="s">
        <v>207</v>
      </c>
      <c r="AV351" s="13" t="s">
        <v>92</v>
      </c>
      <c r="AW351" s="13" t="s">
        <v>42</v>
      </c>
      <c r="AX351" s="13" t="s">
        <v>82</v>
      </c>
      <c r="AY351" s="241" t="s">
        <v>197</v>
      </c>
    </row>
    <row r="352" s="13" customFormat="1">
      <c r="A352" s="13"/>
      <c r="B352" s="232"/>
      <c r="C352" s="233"/>
      <c r="D352" s="224" t="s">
        <v>232</v>
      </c>
      <c r="E352" s="242" t="s">
        <v>35</v>
      </c>
      <c r="F352" s="234" t="s">
        <v>533</v>
      </c>
      <c r="G352" s="233"/>
      <c r="H352" s="235">
        <v>456.61500000000001</v>
      </c>
      <c r="I352" s="236"/>
      <c r="J352" s="233"/>
      <c r="K352" s="233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232</v>
      </c>
      <c r="AU352" s="241" t="s">
        <v>207</v>
      </c>
      <c r="AV352" s="13" t="s">
        <v>92</v>
      </c>
      <c r="AW352" s="13" t="s">
        <v>42</v>
      </c>
      <c r="AX352" s="13" t="s">
        <v>82</v>
      </c>
      <c r="AY352" s="241" t="s">
        <v>197</v>
      </c>
    </row>
    <row r="353" s="13" customFormat="1">
      <c r="A353" s="13"/>
      <c r="B353" s="232"/>
      <c r="C353" s="233"/>
      <c r="D353" s="224" t="s">
        <v>232</v>
      </c>
      <c r="E353" s="242" t="s">
        <v>35</v>
      </c>
      <c r="F353" s="234" t="s">
        <v>534</v>
      </c>
      <c r="G353" s="233"/>
      <c r="H353" s="235">
        <v>42.240000000000002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232</v>
      </c>
      <c r="AU353" s="241" t="s">
        <v>207</v>
      </c>
      <c r="AV353" s="13" t="s">
        <v>92</v>
      </c>
      <c r="AW353" s="13" t="s">
        <v>42</v>
      </c>
      <c r="AX353" s="13" t="s">
        <v>82</v>
      </c>
      <c r="AY353" s="241" t="s">
        <v>197</v>
      </c>
    </row>
    <row r="354" s="13" customFormat="1">
      <c r="A354" s="13"/>
      <c r="B354" s="232"/>
      <c r="C354" s="233"/>
      <c r="D354" s="224" t="s">
        <v>232</v>
      </c>
      <c r="E354" s="242" t="s">
        <v>35</v>
      </c>
      <c r="F354" s="234" t="s">
        <v>535</v>
      </c>
      <c r="G354" s="233"/>
      <c r="H354" s="235">
        <v>117.12000000000001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232</v>
      </c>
      <c r="AU354" s="241" t="s">
        <v>207</v>
      </c>
      <c r="AV354" s="13" t="s">
        <v>92</v>
      </c>
      <c r="AW354" s="13" t="s">
        <v>42</v>
      </c>
      <c r="AX354" s="13" t="s">
        <v>82</v>
      </c>
      <c r="AY354" s="241" t="s">
        <v>197</v>
      </c>
    </row>
    <row r="355" s="13" customFormat="1">
      <c r="A355" s="13"/>
      <c r="B355" s="232"/>
      <c r="C355" s="233"/>
      <c r="D355" s="224" t="s">
        <v>232</v>
      </c>
      <c r="E355" s="242" t="s">
        <v>35</v>
      </c>
      <c r="F355" s="234" t="s">
        <v>536</v>
      </c>
      <c r="G355" s="233"/>
      <c r="H355" s="235">
        <v>115.13</v>
      </c>
      <c r="I355" s="236"/>
      <c r="J355" s="233"/>
      <c r="K355" s="233"/>
      <c r="L355" s="237"/>
      <c r="M355" s="238"/>
      <c r="N355" s="239"/>
      <c r="O355" s="239"/>
      <c r="P355" s="239"/>
      <c r="Q355" s="239"/>
      <c r="R355" s="239"/>
      <c r="S355" s="239"/>
      <c r="T355" s="24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1" t="s">
        <v>232</v>
      </c>
      <c r="AU355" s="241" t="s">
        <v>207</v>
      </c>
      <c r="AV355" s="13" t="s">
        <v>92</v>
      </c>
      <c r="AW355" s="13" t="s">
        <v>42</v>
      </c>
      <c r="AX355" s="13" t="s">
        <v>82</v>
      </c>
      <c r="AY355" s="241" t="s">
        <v>197</v>
      </c>
    </row>
    <row r="356" s="13" customFormat="1">
      <c r="A356" s="13"/>
      <c r="B356" s="232"/>
      <c r="C356" s="233"/>
      <c r="D356" s="224" t="s">
        <v>232</v>
      </c>
      <c r="E356" s="242" t="s">
        <v>35</v>
      </c>
      <c r="F356" s="234" t="s">
        <v>537</v>
      </c>
      <c r="G356" s="233"/>
      <c r="H356" s="235">
        <v>2.7599999999999998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232</v>
      </c>
      <c r="AU356" s="241" t="s">
        <v>207</v>
      </c>
      <c r="AV356" s="13" t="s">
        <v>92</v>
      </c>
      <c r="AW356" s="13" t="s">
        <v>42</v>
      </c>
      <c r="AX356" s="13" t="s">
        <v>82</v>
      </c>
      <c r="AY356" s="241" t="s">
        <v>197</v>
      </c>
    </row>
    <row r="357" s="13" customFormat="1">
      <c r="A357" s="13"/>
      <c r="B357" s="232"/>
      <c r="C357" s="233"/>
      <c r="D357" s="224" t="s">
        <v>232</v>
      </c>
      <c r="E357" s="242" t="s">
        <v>35</v>
      </c>
      <c r="F357" s="234" t="s">
        <v>538</v>
      </c>
      <c r="G357" s="233"/>
      <c r="H357" s="235">
        <v>2.097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232</v>
      </c>
      <c r="AU357" s="241" t="s">
        <v>207</v>
      </c>
      <c r="AV357" s="13" t="s">
        <v>92</v>
      </c>
      <c r="AW357" s="13" t="s">
        <v>42</v>
      </c>
      <c r="AX357" s="13" t="s">
        <v>82</v>
      </c>
      <c r="AY357" s="241" t="s">
        <v>197</v>
      </c>
    </row>
    <row r="358" s="14" customFormat="1">
      <c r="A358" s="14"/>
      <c r="B358" s="253"/>
      <c r="C358" s="254"/>
      <c r="D358" s="224" t="s">
        <v>232</v>
      </c>
      <c r="E358" s="255" t="s">
        <v>35</v>
      </c>
      <c r="F358" s="256" t="s">
        <v>355</v>
      </c>
      <c r="G358" s="254"/>
      <c r="H358" s="257">
        <v>927.71699999999998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232</v>
      </c>
      <c r="AU358" s="263" t="s">
        <v>207</v>
      </c>
      <c r="AV358" s="14" t="s">
        <v>206</v>
      </c>
      <c r="AW358" s="14" t="s">
        <v>42</v>
      </c>
      <c r="AX358" s="14" t="s">
        <v>90</v>
      </c>
      <c r="AY358" s="263" t="s">
        <v>197</v>
      </c>
    </row>
    <row r="359" s="2" customFormat="1" ht="24.15" customHeight="1">
      <c r="A359" s="43"/>
      <c r="B359" s="44"/>
      <c r="C359" s="211" t="s">
        <v>539</v>
      </c>
      <c r="D359" s="211" t="s">
        <v>201</v>
      </c>
      <c r="E359" s="212" t="s">
        <v>540</v>
      </c>
      <c r="F359" s="213" t="s">
        <v>541</v>
      </c>
      <c r="G359" s="214" t="s">
        <v>269</v>
      </c>
      <c r="H359" s="215">
        <v>1437.375</v>
      </c>
      <c r="I359" s="216"/>
      <c r="J359" s="217">
        <f>ROUND(I359*H359,2)</f>
        <v>0</v>
      </c>
      <c r="K359" s="213" t="s">
        <v>205</v>
      </c>
      <c r="L359" s="49"/>
      <c r="M359" s="218" t="s">
        <v>35</v>
      </c>
      <c r="N359" s="219" t="s">
        <v>53</v>
      </c>
      <c r="O359" s="89"/>
      <c r="P359" s="220">
        <f>O359*H359</f>
        <v>0</v>
      </c>
      <c r="Q359" s="220">
        <v>0</v>
      </c>
      <c r="R359" s="220">
        <f>Q359*H359</f>
        <v>0</v>
      </c>
      <c r="S359" s="220">
        <v>0</v>
      </c>
      <c r="T359" s="221">
        <f>S359*H359</f>
        <v>0</v>
      </c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R359" s="222" t="s">
        <v>206</v>
      </c>
      <c r="AT359" s="222" t="s">
        <v>201</v>
      </c>
      <c r="AU359" s="222" t="s">
        <v>207</v>
      </c>
      <c r="AY359" s="21" t="s">
        <v>197</v>
      </c>
      <c r="BE359" s="223">
        <f>IF(N359="základní",J359,0)</f>
        <v>0</v>
      </c>
      <c r="BF359" s="223">
        <f>IF(N359="snížená",J359,0)</f>
        <v>0</v>
      </c>
      <c r="BG359" s="223">
        <f>IF(N359="zákl. přenesená",J359,0)</f>
        <v>0</v>
      </c>
      <c r="BH359" s="223">
        <f>IF(N359="sníž. přenesená",J359,0)</f>
        <v>0</v>
      </c>
      <c r="BI359" s="223">
        <f>IF(N359="nulová",J359,0)</f>
        <v>0</v>
      </c>
      <c r="BJ359" s="21" t="s">
        <v>90</v>
      </c>
      <c r="BK359" s="223">
        <f>ROUND(I359*H359,2)</f>
        <v>0</v>
      </c>
      <c r="BL359" s="21" t="s">
        <v>206</v>
      </c>
      <c r="BM359" s="222" t="s">
        <v>542</v>
      </c>
    </row>
    <row r="360" s="2" customFormat="1">
      <c r="A360" s="43"/>
      <c r="B360" s="44"/>
      <c r="C360" s="45"/>
      <c r="D360" s="224" t="s">
        <v>209</v>
      </c>
      <c r="E360" s="45"/>
      <c r="F360" s="225" t="s">
        <v>543</v>
      </c>
      <c r="G360" s="45"/>
      <c r="H360" s="45"/>
      <c r="I360" s="226"/>
      <c r="J360" s="45"/>
      <c r="K360" s="45"/>
      <c r="L360" s="49"/>
      <c r="M360" s="227"/>
      <c r="N360" s="228"/>
      <c r="O360" s="89"/>
      <c r="P360" s="89"/>
      <c r="Q360" s="89"/>
      <c r="R360" s="89"/>
      <c r="S360" s="89"/>
      <c r="T360" s="90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T360" s="21" t="s">
        <v>209</v>
      </c>
      <c r="AU360" s="21" t="s">
        <v>207</v>
      </c>
    </row>
    <row r="361" s="2" customFormat="1">
      <c r="A361" s="43"/>
      <c r="B361" s="44"/>
      <c r="C361" s="45"/>
      <c r="D361" s="229" t="s">
        <v>211</v>
      </c>
      <c r="E361" s="45"/>
      <c r="F361" s="230" t="s">
        <v>544</v>
      </c>
      <c r="G361" s="45"/>
      <c r="H361" s="45"/>
      <c r="I361" s="226"/>
      <c r="J361" s="45"/>
      <c r="K361" s="45"/>
      <c r="L361" s="49"/>
      <c r="M361" s="227"/>
      <c r="N361" s="228"/>
      <c r="O361" s="89"/>
      <c r="P361" s="89"/>
      <c r="Q361" s="89"/>
      <c r="R361" s="89"/>
      <c r="S361" s="89"/>
      <c r="T361" s="90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T361" s="21" t="s">
        <v>211</v>
      </c>
      <c r="AU361" s="21" t="s">
        <v>207</v>
      </c>
    </row>
    <row r="362" s="13" customFormat="1">
      <c r="A362" s="13"/>
      <c r="B362" s="232"/>
      <c r="C362" s="233"/>
      <c r="D362" s="224" t="s">
        <v>232</v>
      </c>
      <c r="E362" s="242" t="s">
        <v>35</v>
      </c>
      <c r="F362" s="234" t="s">
        <v>512</v>
      </c>
      <c r="G362" s="233"/>
      <c r="H362" s="235">
        <v>252.30000000000001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232</v>
      </c>
      <c r="AU362" s="241" t="s">
        <v>207</v>
      </c>
      <c r="AV362" s="13" t="s">
        <v>92</v>
      </c>
      <c r="AW362" s="13" t="s">
        <v>42</v>
      </c>
      <c r="AX362" s="13" t="s">
        <v>82</v>
      </c>
      <c r="AY362" s="241" t="s">
        <v>197</v>
      </c>
    </row>
    <row r="363" s="13" customFormat="1">
      <c r="A363" s="13"/>
      <c r="B363" s="232"/>
      <c r="C363" s="233"/>
      <c r="D363" s="224" t="s">
        <v>232</v>
      </c>
      <c r="E363" s="242" t="s">
        <v>35</v>
      </c>
      <c r="F363" s="234" t="s">
        <v>513</v>
      </c>
      <c r="G363" s="233"/>
      <c r="H363" s="235">
        <v>1095.75</v>
      </c>
      <c r="I363" s="236"/>
      <c r="J363" s="233"/>
      <c r="K363" s="233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232</v>
      </c>
      <c r="AU363" s="241" t="s">
        <v>207</v>
      </c>
      <c r="AV363" s="13" t="s">
        <v>92</v>
      </c>
      <c r="AW363" s="13" t="s">
        <v>42</v>
      </c>
      <c r="AX363" s="13" t="s">
        <v>82</v>
      </c>
      <c r="AY363" s="241" t="s">
        <v>197</v>
      </c>
    </row>
    <row r="364" s="13" customFormat="1">
      <c r="A364" s="13"/>
      <c r="B364" s="232"/>
      <c r="C364" s="233"/>
      <c r="D364" s="224" t="s">
        <v>232</v>
      </c>
      <c r="E364" s="242" t="s">
        <v>35</v>
      </c>
      <c r="F364" s="234" t="s">
        <v>514</v>
      </c>
      <c r="G364" s="233"/>
      <c r="H364" s="235">
        <v>89.325000000000003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1" t="s">
        <v>232</v>
      </c>
      <c r="AU364" s="241" t="s">
        <v>207</v>
      </c>
      <c r="AV364" s="13" t="s">
        <v>92</v>
      </c>
      <c r="AW364" s="13" t="s">
        <v>42</v>
      </c>
      <c r="AX364" s="13" t="s">
        <v>82</v>
      </c>
      <c r="AY364" s="241" t="s">
        <v>197</v>
      </c>
    </row>
    <row r="365" s="14" customFormat="1">
      <c r="A365" s="14"/>
      <c r="B365" s="253"/>
      <c r="C365" s="254"/>
      <c r="D365" s="224" t="s">
        <v>232</v>
      </c>
      <c r="E365" s="255" t="s">
        <v>35</v>
      </c>
      <c r="F365" s="256" t="s">
        <v>355</v>
      </c>
      <c r="G365" s="254"/>
      <c r="H365" s="257">
        <v>1437.375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232</v>
      </c>
      <c r="AU365" s="263" t="s">
        <v>207</v>
      </c>
      <c r="AV365" s="14" t="s">
        <v>206</v>
      </c>
      <c r="AW365" s="14" t="s">
        <v>42</v>
      </c>
      <c r="AX365" s="14" t="s">
        <v>90</v>
      </c>
      <c r="AY365" s="263" t="s">
        <v>197</v>
      </c>
    </row>
    <row r="366" s="2" customFormat="1" ht="24.15" customHeight="1">
      <c r="A366" s="43"/>
      <c r="B366" s="44"/>
      <c r="C366" s="211" t="s">
        <v>545</v>
      </c>
      <c r="D366" s="211" t="s">
        <v>201</v>
      </c>
      <c r="E366" s="212" t="s">
        <v>546</v>
      </c>
      <c r="F366" s="213" t="s">
        <v>547</v>
      </c>
      <c r="G366" s="214" t="s">
        <v>269</v>
      </c>
      <c r="H366" s="215">
        <v>696.38</v>
      </c>
      <c r="I366" s="216"/>
      <c r="J366" s="217">
        <f>ROUND(I366*H366,2)</f>
        <v>0</v>
      </c>
      <c r="K366" s="213" t="s">
        <v>205</v>
      </c>
      <c r="L366" s="49"/>
      <c r="M366" s="218" t="s">
        <v>35</v>
      </c>
      <c r="N366" s="219" t="s">
        <v>53</v>
      </c>
      <c r="O366" s="89"/>
      <c r="P366" s="220">
        <f>O366*H366</f>
        <v>0</v>
      </c>
      <c r="Q366" s="220">
        <v>0</v>
      </c>
      <c r="R366" s="220">
        <f>Q366*H366</f>
        <v>0</v>
      </c>
      <c r="S366" s="220">
        <v>0</v>
      </c>
      <c r="T366" s="221">
        <f>S366*H366</f>
        <v>0</v>
      </c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R366" s="222" t="s">
        <v>206</v>
      </c>
      <c r="AT366" s="222" t="s">
        <v>201</v>
      </c>
      <c r="AU366" s="222" t="s">
        <v>207</v>
      </c>
      <c r="AY366" s="21" t="s">
        <v>197</v>
      </c>
      <c r="BE366" s="223">
        <f>IF(N366="základní",J366,0)</f>
        <v>0</v>
      </c>
      <c r="BF366" s="223">
        <f>IF(N366="snížená",J366,0)</f>
        <v>0</v>
      </c>
      <c r="BG366" s="223">
        <f>IF(N366="zákl. přenesená",J366,0)</f>
        <v>0</v>
      </c>
      <c r="BH366" s="223">
        <f>IF(N366="sníž. přenesená",J366,0)</f>
        <v>0</v>
      </c>
      <c r="BI366" s="223">
        <f>IF(N366="nulová",J366,0)</f>
        <v>0</v>
      </c>
      <c r="BJ366" s="21" t="s">
        <v>90</v>
      </c>
      <c r="BK366" s="223">
        <f>ROUND(I366*H366,2)</f>
        <v>0</v>
      </c>
      <c r="BL366" s="21" t="s">
        <v>206</v>
      </c>
      <c r="BM366" s="222" t="s">
        <v>548</v>
      </c>
    </row>
    <row r="367" s="2" customFormat="1">
      <c r="A367" s="43"/>
      <c r="B367" s="44"/>
      <c r="C367" s="45"/>
      <c r="D367" s="224" t="s">
        <v>209</v>
      </c>
      <c r="E367" s="45"/>
      <c r="F367" s="225" t="s">
        <v>549</v>
      </c>
      <c r="G367" s="45"/>
      <c r="H367" s="45"/>
      <c r="I367" s="226"/>
      <c r="J367" s="45"/>
      <c r="K367" s="45"/>
      <c r="L367" s="49"/>
      <c r="M367" s="227"/>
      <c r="N367" s="228"/>
      <c r="O367" s="89"/>
      <c r="P367" s="89"/>
      <c r="Q367" s="89"/>
      <c r="R367" s="89"/>
      <c r="S367" s="89"/>
      <c r="T367" s="90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T367" s="21" t="s">
        <v>209</v>
      </c>
      <c r="AU367" s="21" t="s">
        <v>207</v>
      </c>
    </row>
    <row r="368" s="2" customFormat="1">
      <c r="A368" s="43"/>
      <c r="B368" s="44"/>
      <c r="C368" s="45"/>
      <c r="D368" s="229" t="s">
        <v>211</v>
      </c>
      <c r="E368" s="45"/>
      <c r="F368" s="230" t="s">
        <v>550</v>
      </c>
      <c r="G368" s="45"/>
      <c r="H368" s="45"/>
      <c r="I368" s="226"/>
      <c r="J368" s="45"/>
      <c r="K368" s="45"/>
      <c r="L368" s="49"/>
      <c r="M368" s="227"/>
      <c r="N368" s="228"/>
      <c r="O368" s="89"/>
      <c r="P368" s="89"/>
      <c r="Q368" s="89"/>
      <c r="R368" s="89"/>
      <c r="S368" s="89"/>
      <c r="T368" s="90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T368" s="21" t="s">
        <v>211</v>
      </c>
      <c r="AU368" s="21" t="s">
        <v>207</v>
      </c>
    </row>
    <row r="369" s="15" customFormat="1">
      <c r="A369" s="15"/>
      <c r="B369" s="264"/>
      <c r="C369" s="265"/>
      <c r="D369" s="224" t="s">
        <v>232</v>
      </c>
      <c r="E369" s="266" t="s">
        <v>35</v>
      </c>
      <c r="F369" s="267" t="s">
        <v>551</v>
      </c>
      <c r="G369" s="265"/>
      <c r="H369" s="266" t="s">
        <v>35</v>
      </c>
      <c r="I369" s="268"/>
      <c r="J369" s="265"/>
      <c r="K369" s="265"/>
      <c r="L369" s="269"/>
      <c r="M369" s="270"/>
      <c r="N369" s="271"/>
      <c r="O369" s="271"/>
      <c r="P369" s="271"/>
      <c r="Q369" s="271"/>
      <c r="R369" s="271"/>
      <c r="S369" s="271"/>
      <c r="T369" s="27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3" t="s">
        <v>232</v>
      </c>
      <c r="AU369" s="273" t="s">
        <v>207</v>
      </c>
      <c r="AV369" s="15" t="s">
        <v>90</v>
      </c>
      <c r="AW369" s="15" t="s">
        <v>42</v>
      </c>
      <c r="AX369" s="15" t="s">
        <v>82</v>
      </c>
      <c r="AY369" s="273" t="s">
        <v>197</v>
      </c>
    </row>
    <row r="370" s="13" customFormat="1">
      <c r="A370" s="13"/>
      <c r="B370" s="232"/>
      <c r="C370" s="233"/>
      <c r="D370" s="224" t="s">
        <v>232</v>
      </c>
      <c r="E370" s="242" t="s">
        <v>35</v>
      </c>
      <c r="F370" s="234" t="s">
        <v>552</v>
      </c>
      <c r="G370" s="233"/>
      <c r="H370" s="235">
        <v>21.434000000000001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1" t="s">
        <v>232</v>
      </c>
      <c r="AU370" s="241" t="s">
        <v>207</v>
      </c>
      <c r="AV370" s="13" t="s">
        <v>92</v>
      </c>
      <c r="AW370" s="13" t="s">
        <v>42</v>
      </c>
      <c r="AX370" s="13" t="s">
        <v>82</v>
      </c>
      <c r="AY370" s="241" t="s">
        <v>197</v>
      </c>
    </row>
    <row r="371" s="13" customFormat="1">
      <c r="A371" s="13"/>
      <c r="B371" s="232"/>
      <c r="C371" s="233"/>
      <c r="D371" s="224" t="s">
        <v>232</v>
      </c>
      <c r="E371" s="242" t="s">
        <v>35</v>
      </c>
      <c r="F371" s="234" t="s">
        <v>553</v>
      </c>
      <c r="G371" s="233"/>
      <c r="H371" s="235">
        <v>363.84899999999999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232</v>
      </c>
      <c r="AU371" s="241" t="s">
        <v>207</v>
      </c>
      <c r="AV371" s="13" t="s">
        <v>92</v>
      </c>
      <c r="AW371" s="13" t="s">
        <v>42</v>
      </c>
      <c r="AX371" s="13" t="s">
        <v>82</v>
      </c>
      <c r="AY371" s="241" t="s">
        <v>197</v>
      </c>
    </row>
    <row r="372" s="13" customFormat="1">
      <c r="A372" s="13"/>
      <c r="B372" s="232"/>
      <c r="C372" s="233"/>
      <c r="D372" s="224" t="s">
        <v>232</v>
      </c>
      <c r="E372" s="242" t="s">
        <v>35</v>
      </c>
      <c r="F372" s="234" t="s">
        <v>554</v>
      </c>
      <c r="G372" s="233"/>
      <c r="H372" s="235">
        <v>222.31999999999999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232</v>
      </c>
      <c r="AU372" s="241" t="s">
        <v>207</v>
      </c>
      <c r="AV372" s="13" t="s">
        <v>92</v>
      </c>
      <c r="AW372" s="13" t="s">
        <v>42</v>
      </c>
      <c r="AX372" s="13" t="s">
        <v>82</v>
      </c>
      <c r="AY372" s="241" t="s">
        <v>197</v>
      </c>
    </row>
    <row r="373" s="13" customFormat="1">
      <c r="A373" s="13"/>
      <c r="B373" s="232"/>
      <c r="C373" s="233"/>
      <c r="D373" s="224" t="s">
        <v>232</v>
      </c>
      <c r="E373" s="242" t="s">
        <v>35</v>
      </c>
      <c r="F373" s="234" t="s">
        <v>555</v>
      </c>
      <c r="G373" s="233"/>
      <c r="H373" s="235">
        <v>80.388000000000005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232</v>
      </c>
      <c r="AU373" s="241" t="s">
        <v>207</v>
      </c>
      <c r="AV373" s="13" t="s">
        <v>92</v>
      </c>
      <c r="AW373" s="13" t="s">
        <v>42</v>
      </c>
      <c r="AX373" s="13" t="s">
        <v>82</v>
      </c>
      <c r="AY373" s="241" t="s">
        <v>197</v>
      </c>
    </row>
    <row r="374" s="13" customFormat="1">
      <c r="A374" s="13"/>
      <c r="B374" s="232"/>
      <c r="C374" s="233"/>
      <c r="D374" s="224" t="s">
        <v>232</v>
      </c>
      <c r="E374" s="242" t="s">
        <v>35</v>
      </c>
      <c r="F374" s="234" t="s">
        <v>556</v>
      </c>
      <c r="G374" s="233"/>
      <c r="H374" s="235">
        <v>8.3889999999999993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1" t="s">
        <v>232</v>
      </c>
      <c r="AU374" s="241" t="s">
        <v>207</v>
      </c>
      <c r="AV374" s="13" t="s">
        <v>92</v>
      </c>
      <c r="AW374" s="13" t="s">
        <v>42</v>
      </c>
      <c r="AX374" s="13" t="s">
        <v>82</v>
      </c>
      <c r="AY374" s="241" t="s">
        <v>197</v>
      </c>
    </row>
    <row r="375" s="14" customFormat="1">
      <c r="A375" s="14"/>
      <c r="B375" s="253"/>
      <c r="C375" s="254"/>
      <c r="D375" s="224" t="s">
        <v>232</v>
      </c>
      <c r="E375" s="255" t="s">
        <v>35</v>
      </c>
      <c r="F375" s="256" t="s">
        <v>355</v>
      </c>
      <c r="G375" s="254"/>
      <c r="H375" s="257">
        <v>696.38000000000011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232</v>
      </c>
      <c r="AU375" s="263" t="s">
        <v>207</v>
      </c>
      <c r="AV375" s="14" t="s">
        <v>206</v>
      </c>
      <c r="AW375" s="14" t="s">
        <v>42</v>
      </c>
      <c r="AX375" s="14" t="s">
        <v>90</v>
      </c>
      <c r="AY375" s="263" t="s">
        <v>197</v>
      </c>
    </row>
    <row r="376" s="2" customFormat="1" ht="24.15" customHeight="1">
      <c r="A376" s="43"/>
      <c r="B376" s="44"/>
      <c r="C376" s="211" t="s">
        <v>557</v>
      </c>
      <c r="D376" s="211" t="s">
        <v>201</v>
      </c>
      <c r="E376" s="212" t="s">
        <v>558</v>
      </c>
      <c r="F376" s="213" t="s">
        <v>559</v>
      </c>
      <c r="G376" s="214" t="s">
        <v>269</v>
      </c>
      <c r="H376" s="215">
        <v>927.71699999999998</v>
      </c>
      <c r="I376" s="216"/>
      <c r="J376" s="217">
        <f>ROUND(I376*H376,2)</f>
        <v>0</v>
      </c>
      <c r="K376" s="213" t="s">
        <v>205</v>
      </c>
      <c r="L376" s="49"/>
      <c r="M376" s="218" t="s">
        <v>35</v>
      </c>
      <c r="N376" s="219" t="s">
        <v>53</v>
      </c>
      <c r="O376" s="89"/>
      <c r="P376" s="220">
        <f>O376*H376</f>
        <v>0</v>
      </c>
      <c r="Q376" s="220">
        <v>0</v>
      </c>
      <c r="R376" s="220">
        <f>Q376*H376</f>
        <v>0</v>
      </c>
      <c r="S376" s="220">
        <v>0</v>
      </c>
      <c r="T376" s="221">
        <f>S376*H376</f>
        <v>0</v>
      </c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R376" s="222" t="s">
        <v>206</v>
      </c>
      <c r="AT376" s="222" t="s">
        <v>201</v>
      </c>
      <c r="AU376" s="222" t="s">
        <v>207</v>
      </c>
      <c r="AY376" s="21" t="s">
        <v>197</v>
      </c>
      <c r="BE376" s="223">
        <f>IF(N376="základní",J376,0)</f>
        <v>0</v>
      </c>
      <c r="BF376" s="223">
        <f>IF(N376="snížená",J376,0)</f>
        <v>0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21" t="s">
        <v>90</v>
      </c>
      <c r="BK376" s="223">
        <f>ROUND(I376*H376,2)</f>
        <v>0</v>
      </c>
      <c r="BL376" s="21" t="s">
        <v>206</v>
      </c>
      <c r="BM376" s="222" t="s">
        <v>560</v>
      </c>
    </row>
    <row r="377" s="2" customFormat="1">
      <c r="A377" s="43"/>
      <c r="B377" s="44"/>
      <c r="C377" s="45"/>
      <c r="D377" s="224" t="s">
        <v>209</v>
      </c>
      <c r="E377" s="45"/>
      <c r="F377" s="225" t="s">
        <v>561</v>
      </c>
      <c r="G377" s="45"/>
      <c r="H377" s="45"/>
      <c r="I377" s="226"/>
      <c r="J377" s="45"/>
      <c r="K377" s="45"/>
      <c r="L377" s="49"/>
      <c r="M377" s="227"/>
      <c r="N377" s="228"/>
      <c r="O377" s="89"/>
      <c r="P377" s="89"/>
      <c r="Q377" s="89"/>
      <c r="R377" s="89"/>
      <c r="S377" s="89"/>
      <c r="T377" s="90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T377" s="21" t="s">
        <v>209</v>
      </c>
      <c r="AU377" s="21" t="s">
        <v>207</v>
      </c>
    </row>
    <row r="378" s="2" customFormat="1">
      <c r="A378" s="43"/>
      <c r="B378" s="44"/>
      <c r="C378" s="45"/>
      <c r="D378" s="229" t="s">
        <v>211</v>
      </c>
      <c r="E378" s="45"/>
      <c r="F378" s="230" t="s">
        <v>562</v>
      </c>
      <c r="G378" s="45"/>
      <c r="H378" s="45"/>
      <c r="I378" s="226"/>
      <c r="J378" s="45"/>
      <c r="K378" s="45"/>
      <c r="L378" s="49"/>
      <c r="M378" s="227"/>
      <c r="N378" s="228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T378" s="21" t="s">
        <v>211</v>
      </c>
      <c r="AU378" s="21" t="s">
        <v>207</v>
      </c>
    </row>
    <row r="379" s="13" customFormat="1">
      <c r="A379" s="13"/>
      <c r="B379" s="232"/>
      <c r="C379" s="233"/>
      <c r="D379" s="224" t="s">
        <v>232</v>
      </c>
      <c r="E379" s="242" t="s">
        <v>35</v>
      </c>
      <c r="F379" s="234" t="s">
        <v>530</v>
      </c>
      <c r="G379" s="233"/>
      <c r="H379" s="235">
        <v>3.8250000000000002</v>
      </c>
      <c r="I379" s="236"/>
      <c r="J379" s="233"/>
      <c r="K379" s="233"/>
      <c r="L379" s="237"/>
      <c r="M379" s="238"/>
      <c r="N379" s="239"/>
      <c r="O379" s="239"/>
      <c r="P379" s="239"/>
      <c r="Q379" s="239"/>
      <c r="R379" s="239"/>
      <c r="S379" s="239"/>
      <c r="T379" s="24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1" t="s">
        <v>232</v>
      </c>
      <c r="AU379" s="241" t="s">
        <v>207</v>
      </c>
      <c r="AV379" s="13" t="s">
        <v>92</v>
      </c>
      <c r="AW379" s="13" t="s">
        <v>42</v>
      </c>
      <c r="AX379" s="13" t="s">
        <v>82</v>
      </c>
      <c r="AY379" s="241" t="s">
        <v>197</v>
      </c>
    </row>
    <row r="380" s="13" customFormat="1">
      <c r="A380" s="13"/>
      <c r="B380" s="232"/>
      <c r="C380" s="233"/>
      <c r="D380" s="224" t="s">
        <v>232</v>
      </c>
      <c r="E380" s="242" t="s">
        <v>35</v>
      </c>
      <c r="F380" s="234" t="s">
        <v>531</v>
      </c>
      <c r="G380" s="233"/>
      <c r="H380" s="235">
        <v>2.5499999999999998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1" t="s">
        <v>232</v>
      </c>
      <c r="AU380" s="241" t="s">
        <v>207</v>
      </c>
      <c r="AV380" s="13" t="s">
        <v>92</v>
      </c>
      <c r="AW380" s="13" t="s">
        <v>42</v>
      </c>
      <c r="AX380" s="13" t="s">
        <v>82</v>
      </c>
      <c r="AY380" s="241" t="s">
        <v>197</v>
      </c>
    </row>
    <row r="381" s="13" customFormat="1">
      <c r="A381" s="13"/>
      <c r="B381" s="232"/>
      <c r="C381" s="233"/>
      <c r="D381" s="224" t="s">
        <v>232</v>
      </c>
      <c r="E381" s="242" t="s">
        <v>35</v>
      </c>
      <c r="F381" s="234" t="s">
        <v>532</v>
      </c>
      <c r="G381" s="233"/>
      <c r="H381" s="235">
        <v>185.38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232</v>
      </c>
      <c r="AU381" s="241" t="s">
        <v>207</v>
      </c>
      <c r="AV381" s="13" t="s">
        <v>92</v>
      </c>
      <c r="AW381" s="13" t="s">
        <v>42</v>
      </c>
      <c r="AX381" s="13" t="s">
        <v>82</v>
      </c>
      <c r="AY381" s="241" t="s">
        <v>197</v>
      </c>
    </row>
    <row r="382" s="13" customFormat="1">
      <c r="A382" s="13"/>
      <c r="B382" s="232"/>
      <c r="C382" s="233"/>
      <c r="D382" s="224" t="s">
        <v>232</v>
      </c>
      <c r="E382" s="242" t="s">
        <v>35</v>
      </c>
      <c r="F382" s="234" t="s">
        <v>533</v>
      </c>
      <c r="G382" s="233"/>
      <c r="H382" s="235">
        <v>456.61500000000001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1" t="s">
        <v>232</v>
      </c>
      <c r="AU382" s="241" t="s">
        <v>207</v>
      </c>
      <c r="AV382" s="13" t="s">
        <v>92</v>
      </c>
      <c r="AW382" s="13" t="s">
        <v>42</v>
      </c>
      <c r="AX382" s="13" t="s">
        <v>82</v>
      </c>
      <c r="AY382" s="241" t="s">
        <v>197</v>
      </c>
    </row>
    <row r="383" s="13" customFormat="1">
      <c r="A383" s="13"/>
      <c r="B383" s="232"/>
      <c r="C383" s="233"/>
      <c r="D383" s="224" t="s">
        <v>232</v>
      </c>
      <c r="E383" s="242" t="s">
        <v>35</v>
      </c>
      <c r="F383" s="234" t="s">
        <v>534</v>
      </c>
      <c r="G383" s="233"/>
      <c r="H383" s="235">
        <v>42.240000000000002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232</v>
      </c>
      <c r="AU383" s="241" t="s">
        <v>207</v>
      </c>
      <c r="AV383" s="13" t="s">
        <v>92</v>
      </c>
      <c r="AW383" s="13" t="s">
        <v>42</v>
      </c>
      <c r="AX383" s="13" t="s">
        <v>82</v>
      </c>
      <c r="AY383" s="241" t="s">
        <v>197</v>
      </c>
    </row>
    <row r="384" s="13" customFormat="1">
      <c r="A384" s="13"/>
      <c r="B384" s="232"/>
      <c r="C384" s="233"/>
      <c r="D384" s="224" t="s">
        <v>232</v>
      </c>
      <c r="E384" s="242" t="s">
        <v>35</v>
      </c>
      <c r="F384" s="234" t="s">
        <v>535</v>
      </c>
      <c r="G384" s="233"/>
      <c r="H384" s="235">
        <v>117.12000000000001</v>
      </c>
      <c r="I384" s="236"/>
      <c r="J384" s="233"/>
      <c r="K384" s="233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232</v>
      </c>
      <c r="AU384" s="241" t="s">
        <v>207</v>
      </c>
      <c r="AV384" s="13" t="s">
        <v>92</v>
      </c>
      <c r="AW384" s="13" t="s">
        <v>42</v>
      </c>
      <c r="AX384" s="13" t="s">
        <v>82</v>
      </c>
      <c r="AY384" s="241" t="s">
        <v>197</v>
      </c>
    </row>
    <row r="385" s="13" customFormat="1">
      <c r="A385" s="13"/>
      <c r="B385" s="232"/>
      <c r="C385" s="233"/>
      <c r="D385" s="224" t="s">
        <v>232</v>
      </c>
      <c r="E385" s="242" t="s">
        <v>35</v>
      </c>
      <c r="F385" s="234" t="s">
        <v>536</v>
      </c>
      <c r="G385" s="233"/>
      <c r="H385" s="235">
        <v>115.13</v>
      </c>
      <c r="I385" s="236"/>
      <c r="J385" s="233"/>
      <c r="K385" s="233"/>
      <c r="L385" s="237"/>
      <c r="M385" s="238"/>
      <c r="N385" s="239"/>
      <c r="O385" s="239"/>
      <c r="P385" s="239"/>
      <c r="Q385" s="239"/>
      <c r="R385" s="239"/>
      <c r="S385" s="239"/>
      <c r="T385" s="24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1" t="s">
        <v>232</v>
      </c>
      <c r="AU385" s="241" t="s">
        <v>207</v>
      </c>
      <c r="AV385" s="13" t="s">
        <v>92</v>
      </c>
      <c r="AW385" s="13" t="s">
        <v>42</v>
      </c>
      <c r="AX385" s="13" t="s">
        <v>82</v>
      </c>
      <c r="AY385" s="241" t="s">
        <v>197</v>
      </c>
    </row>
    <row r="386" s="13" customFormat="1">
      <c r="A386" s="13"/>
      <c r="B386" s="232"/>
      <c r="C386" s="233"/>
      <c r="D386" s="224" t="s">
        <v>232</v>
      </c>
      <c r="E386" s="242" t="s">
        <v>35</v>
      </c>
      <c r="F386" s="234" t="s">
        <v>537</v>
      </c>
      <c r="G386" s="233"/>
      <c r="H386" s="235">
        <v>2.7599999999999998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1" t="s">
        <v>232</v>
      </c>
      <c r="AU386" s="241" t="s">
        <v>207</v>
      </c>
      <c r="AV386" s="13" t="s">
        <v>92</v>
      </c>
      <c r="AW386" s="13" t="s">
        <v>42</v>
      </c>
      <c r="AX386" s="13" t="s">
        <v>82</v>
      </c>
      <c r="AY386" s="241" t="s">
        <v>197</v>
      </c>
    </row>
    <row r="387" s="13" customFormat="1">
      <c r="A387" s="13"/>
      <c r="B387" s="232"/>
      <c r="C387" s="233"/>
      <c r="D387" s="224" t="s">
        <v>232</v>
      </c>
      <c r="E387" s="242" t="s">
        <v>35</v>
      </c>
      <c r="F387" s="234" t="s">
        <v>538</v>
      </c>
      <c r="G387" s="233"/>
      <c r="H387" s="235">
        <v>2.097</v>
      </c>
      <c r="I387" s="236"/>
      <c r="J387" s="233"/>
      <c r="K387" s="233"/>
      <c r="L387" s="237"/>
      <c r="M387" s="238"/>
      <c r="N387" s="239"/>
      <c r="O387" s="239"/>
      <c r="P387" s="239"/>
      <c r="Q387" s="239"/>
      <c r="R387" s="239"/>
      <c r="S387" s="239"/>
      <c r="T387" s="24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1" t="s">
        <v>232</v>
      </c>
      <c r="AU387" s="241" t="s">
        <v>207</v>
      </c>
      <c r="AV387" s="13" t="s">
        <v>92</v>
      </c>
      <c r="AW387" s="13" t="s">
        <v>42</v>
      </c>
      <c r="AX387" s="13" t="s">
        <v>82</v>
      </c>
      <c r="AY387" s="241" t="s">
        <v>197</v>
      </c>
    </row>
    <row r="388" s="14" customFormat="1">
      <c r="A388" s="14"/>
      <c r="B388" s="253"/>
      <c r="C388" s="254"/>
      <c r="D388" s="224" t="s">
        <v>232</v>
      </c>
      <c r="E388" s="255" t="s">
        <v>35</v>
      </c>
      <c r="F388" s="256" t="s">
        <v>355</v>
      </c>
      <c r="G388" s="254"/>
      <c r="H388" s="257">
        <v>927.71699999999998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232</v>
      </c>
      <c r="AU388" s="263" t="s">
        <v>207</v>
      </c>
      <c r="AV388" s="14" t="s">
        <v>206</v>
      </c>
      <c r="AW388" s="14" t="s">
        <v>42</v>
      </c>
      <c r="AX388" s="14" t="s">
        <v>90</v>
      </c>
      <c r="AY388" s="263" t="s">
        <v>197</v>
      </c>
    </row>
    <row r="389" s="2" customFormat="1" ht="44.25" customHeight="1">
      <c r="A389" s="43"/>
      <c r="B389" s="44"/>
      <c r="C389" s="211" t="s">
        <v>563</v>
      </c>
      <c r="D389" s="211" t="s">
        <v>201</v>
      </c>
      <c r="E389" s="212" t="s">
        <v>564</v>
      </c>
      <c r="F389" s="213" t="s">
        <v>565</v>
      </c>
      <c r="G389" s="214" t="s">
        <v>269</v>
      </c>
      <c r="H389" s="215">
        <v>890.95799999999997</v>
      </c>
      <c r="I389" s="216"/>
      <c r="J389" s="217">
        <f>ROUND(I389*H389,2)</f>
        <v>0</v>
      </c>
      <c r="K389" s="213" t="s">
        <v>205</v>
      </c>
      <c r="L389" s="49"/>
      <c r="M389" s="218" t="s">
        <v>35</v>
      </c>
      <c r="N389" s="219" t="s">
        <v>53</v>
      </c>
      <c r="O389" s="89"/>
      <c r="P389" s="220">
        <f>O389*H389</f>
        <v>0</v>
      </c>
      <c r="Q389" s="220">
        <v>0</v>
      </c>
      <c r="R389" s="220">
        <f>Q389*H389</f>
        <v>0</v>
      </c>
      <c r="S389" s="220">
        <v>0</v>
      </c>
      <c r="T389" s="221">
        <f>S389*H389</f>
        <v>0</v>
      </c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R389" s="222" t="s">
        <v>206</v>
      </c>
      <c r="AT389" s="222" t="s">
        <v>201</v>
      </c>
      <c r="AU389" s="222" t="s">
        <v>207</v>
      </c>
      <c r="AY389" s="21" t="s">
        <v>197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21" t="s">
        <v>90</v>
      </c>
      <c r="BK389" s="223">
        <f>ROUND(I389*H389,2)</f>
        <v>0</v>
      </c>
      <c r="BL389" s="21" t="s">
        <v>206</v>
      </c>
      <c r="BM389" s="222" t="s">
        <v>566</v>
      </c>
    </row>
    <row r="390" s="2" customFormat="1">
      <c r="A390" s="43"/>
      <c r="B390" s="44"/>
      <c r="C390" s="45"/>
      <c r="D390" s="224" t="s">
        <v>209</v>
      </c>
      <c r="E390" s="45"/>
      <c r="F390" s="225" t="s">
        <v>284</v>
      </c>
      <c r="G390" s="45"/>
      <c r="H390" s="45"/>
      <c r="I390" s="226"/>
      <c r="J390" s="45"/>
      <c r="K390" s="45"/>
      <c r="L390" s="49"/>
      <c r="M390" s="227"/>
      <c r="N390" s="228"/>
      <c r="O390" s="89"/>
      <c r="P390" s="89"/>
      <c r="Q390" s="89"/>
      <c r="R390" s="89"/>
      <c r="S390" s="89"/>
      <c r="T390" s="90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T390" s="21" t="s">
        <v>209</v>
      </c>
      <c r="AU390" s="21" t="s">
        <v>207</v>
      </c>
    </row>
    <row r="391" s="2" customFormat="1">
      <c r="A391" s="43"/>
      <c r="B391" s="44"/>
      <c r="C391" s="45"/>
      <c r="D391" s="229" t="s">
        <v>211</v>
      </c>
      <c r="E391" s="45"/>
      <c r="F391" s="230" t="s">
        <v>567</v>
      </c>
      <c r="G391" s="45"/>
      <c r="H391" s="45"/>
      <c r="I391" s="226"/>
      <c r="J391" s="45"/>
      <c r="K391" s="45"/>
      <c r="L391" s="49"/>
      <c r="M391" s="227"/>
      <c r="N391" s="228"/>
      <c r="O391" s="89"/>
      <c r="P391" s="89"/>
      <c r="Q391" s="89"/>
      <c r="R391" s="89"/>
      <c r="S391" s="89"/>
      <c r="T391" s="90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T391" s="21" t="s">
        <v>211</v>
      </c>
      <c r="AU391" s="21" t="s">
        <v>207</v>
      </c>
    </row>
    <row r="392" s="13" customFormat="1">
      <c r="A392" s="13"/>
      <c r="B392" s="232"/>
      <c r="C392" s="233"/>
      <c r="D392" s="224" t="s">
        <v>232</v>
      </c>
      <c r="E392" s="242" t="s">
        <v>35</v>
      </c>
      <c r="F392" s="234" t="s">
        <v>512</v>
      </c>
      <c r="G392" s="233"/>
      <c r="H392" s="235">
        <v>252.30000000000001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232</v>
      </c>
      <c r="AU392" s="241" t="s">
        <v>207</v>
      </c>
      <c r="AV392" s="13" t="s">
        <v>92</v>
      </c>
      <c r="AW392" s="13" t="s">
        <v>42</v>
      </c>
      <c r="AX392" s="13" t="s">
        <v>82</v>
      </c>
      <c r="AY392" s="241" t="s">
        <v>197</v>
      </c>
    </row>
    <row r="393" s="13" customFormat="1">
      <c r="A393" s="13"/>
      <c r="B393" s="232"/>
      <c r="C393" s="233"/>
      <c r="D393" s="224" t="s">
        <v>232</v>
      </c>
      <c r="E393" s="242" t="s">
        <v>35</v>
      </c>
      <c r="F393" s="234" t="s">
        <v>513</v>
      </c>
      <c r="G393" s="233"/>
      <c r="H393" s="235">
        <v>1095.75</v>
      </c>
      <c r="I393" s="236"/>
      <c r="J393" s="233"/>
      <c r="K393" s="233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232</v>
      </c>
      <c r="AU393" s="241" t="s">
        <v>207</v>
      </c>
      <c r="AV393" s="13" t="s">
        <v>92</v>
      </c>
      <c r="AW393" s="13" t="s">
        <v>42</v>
      </c>
      <c r="AX393" s="13" t="s">
        <v>82</v>
      </c>
      <c r="AY393" s="241" t="s">
        <v>197</v>
      </c>
    </row>
    <row r="394" s="13" customFormat="1">
      <c r="A394" s="13"/>
      <c r="B394" s="232"/>
      <c r="C394" s="233"/>
      <c r="D394" s="224" t="s">
        <v>232</v>
      </c>
      <c r="E394" s="242" t="s">
        <v>35</v>
      </c>
      <c r="F394" s="234" t="s">
        <v>514</v>
      </c>
      <c r="G394" s="233"/>
      <c r="H394" s="235">
        <v>89.325000000000003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232</v>
      </c>
      <c r="AU394" s="241" t="s">
        <v>207</v>
      </c>
      <c r="AV394" s="13" t="s">
        <v>92</v>
      </c>
      <c r="AW394" s="13" t="s">
        <v>42</v>
      </c>
      <c r="AX394" s="13" t="s">
        <v>82</v>
      </c>
      <c r="AY394" s="241" t="s">
        <v>197</v>
      </c>
    </row>
    <row r="395" s="13" customFormat="1">
      <c r="A395" s="13"/>
      <c r="B395" s="232"/>
      <c r="C395" s="233"/>
      <c r="D395" s="224" t="s">
        <v>232</v>
      </c>
      <c r="E395" s="242" t="s">
        <v>35</v>
      </c>
      <c r="F395" s="234" t="s">
        <v>517</v>
      </c>
      <c r="G395" s="233"/>
      <c r="H395" s="235">
        <v>-20.48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232</v>
      </c>
      <c r="AU395" s="241" t="s">
        <v>207</v>
      </c>
      <c r="AV395" s="13" t="s">
        <v>92</v>
      </c>
      <c r="AW395" s="13" t="s">
        <v>42</v>
      </c>
      <c r="AX395" s="13" t="s">
        <v>82</v>
      </c>
      <c r="AY395" s="241" t="s">
        <v>197</v>
      </c>
    </row>
    <row r="396" s="13" customFormat="1">
      <c r="A396" s="13"/>
      <c r="B396" s="232"/>
      <c r="C396" s="233"/>
      <c r="D396" s="224" t="s">
        <v>232</v>
      </c>
      <c r="E396" s="242" t="s">
        <v>35</v>
      </c>
      <c r="F396" s="234" t="s">
        <v>518</v>
      </c>
      <c r="G396" s="233"/>
      <c r="H396" s="235">
        <v>-422.35500000000002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1" t="s">
        <v>232</v>
      </c>
      <c r="AU396" s="241" t="s">
        <v>207</v>
      </c>
      <c r="AV396" s="13" t="s">
        <v>92</v>
      </c>
      <c r="AW396" s="13" t="s">
        <v>42</v>
      </c>
      <c r="AX396" s="13" t="s">
        <v>82</v>
      </c>
      <c r="AY396" s="241" t="s">
        <v>197</v>
      </c>
    </row>
    <row r="397" s="13" customFormat="1">
      <c r="A397" s="13"/>
      <c r="B397" s="232"/>
      <c r="C397" s="233"/>
      <c r="D397" s="224" t="s">
        <v>232</v>
      </c>
      <c r="E397" s="242" t="s">
        <v>35</v>
      </c>
      <c r="F397" s="234" t="s">
        <v>519</v>
      </c>
      <c r="G397" s="233"/>
      <c r="H397" s="235">
        <v>-37.463000000000001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1" t="s">
        <v>232</v>
      </c>
      <c r="AU397" s="241" t="s">
        <v>207</v>
      </c>
      <c r="AV397" s="13" t="s">
        <v>92</v>
      </c>
      <c r="AW397" s="13" t="s">
        <v>42</v>
      </c>
      <c r="AX397" s="13" t="s">
        <v>82</v>
      </c>
      <c r="AY397" s="241" t="s">
        <v>197</v>
      </c>
    </row>
    <row r="398" s="13" customFormat="1">
      <c r="A398" s="13"/>
      <c r="B398" s="232"/>
      <c r="C398" s="233"/>
      <c r="D398" s="224" t="s">
        <v>232</v>
      </c>
      <c r="E398" s="242" t="s">
        <v>35</v>
      </c>
      <c r="F398" s="234" t="s">
        <v>520</v>
      </c>
      <c r="G398" s="233"/>
      <c r="H398" s="235">
        <v>-63.270000000000003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232</v>
      </c>
      <c r="AU398" s="241" t="s">
        <v>207</v>
      </c>
      <c r="AV398" s="13" t="s">
        <v>92</v>
      </c>
      <c r="AW398" s="13" t="s">
        <v>42</v>
      </c>
      <c r="AX398" s="13" t="s">
        <v>82</v>
      </c>
      <c r="AY398" s="241" t="s">
        <v>197</v>
      </c>
    </row>
    <row r="399" s="13" customFormat="1">
      <c r="A399" s="13"/>
      <c r="B399" s="232"/>
      <c r="C399" s="233"/>
      <c r="D399" s="224" t="s">
        <v>232</v>
      </c>
      <c r="E399" s="242" t="s">
        <v>35</v>
      </c>
      <c r="F399" s="234" t="s">
        <v>568</v>
      </c>
      <c r="G399" s="233"/>
      <c r="H399" s="235">
        <v>-2.8490000000000002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232</v>
      </c>
      <c r="AU399" s="241" t="s">
        <v>207</v>
      </c>
      <c r="AV399" s="13" t="s">
        <v>92</v>
      </c>
      <c r="AW399" s="13" t="s">
        <v>42</v>
      </c>
      <c r="AX399" s="13" t="s">
        <v>82</v>
      </c>
      <c r="AY399" s="241" t="s">
        <v>197</v>
      </c>
    </row>
    <row r="400" s="14" customFormat="1">
      <c r="A400" s="14"/>
      <c r="B400" s="253"/>
      <c r="C400" s="254"/>
      <c r="D400" s="224" t="s">
        <v>232</v>
      </c>
      <c r="E400" s="255" t="s">
        <v>35</v>
      </c>
      <c r="F400" s="256" t="s">
        <v>355</v>
      </c>
      <c r="G400" s="254"/>
      <c r="H400" s="257">
        <v>890.95799999999997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232</v>
      </c>
      <c r="AU400" s="263" t="s">
        <v>207</v>
      </c>
      <c r="AV400" s="14" t="s">
        <v>206</v>
      </c>
      <c r="AW400" s="14" t="s">
        <v>42</v>
      </c>
      <c r="AX400" s="14" t="s">
        <v>90</v>
      </c>
      <c r="AY400" s="263" t="s">
        <v>197</v>
      </c>
    </row>
    <row r="401" s="2" customFormat="1" ht="37.8" customHeight="1">
      <c r="A401" s="43"/>
      <c r="B401" s="44"/>
      <c r="C401" s="211" t="s">
        <v>569</v>
      </c>
      <c r="D401" s="211" t="s">
        <v>201</v>
      </c>
      <c r="E401" s="212" t="s">
        <v>570</v>
      </c>
      <c r="F401" s="213" t="s">
        <v>571</v>
      </c>
      <c r="G401" s="214" t="s">
        <v>269</v>
      </c>
      <c r="H401" s="215">
        <v>63.238</v>
      </c>
      <c r="I401" s="216"/>
      <c r="J401" s="217">
        <f>ROUND(I401*H401,2)</f>
        <v>0</v>
      </c>
      <c r="K401" s="213" t="s">
        <v>205</v>
      </c>
      <c r="L401" s="49"/>
      <c r="M401" s="218" t="s">
        <v>35</v>
      </c>
      <c r="N401" s="219" t="s">
        <v>53</v>
      </c>
      <c r="O401" s="89"/>
      <c r="P401" s="220">
        <f>O401*H401</f>
        <v>0</v>
      </c>
      <c r="Q401" s="220">
        <v>0</v>
      </c>
      <c r="R401" s="220">
        <f>Q401*H401</f>
        <v>0</v>
      </c>
      <c r="S401" s="220">
        <v>0</v>
      </c>
      <c r="T401" s="221">
        <f>S401*H401</f>
        <v>0</v>
      </c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R401" s="222" t="s">
        <v>206</v>
      </c>
      <c r="AT401" s="222" t="s">
        <v>201</v>
      </c>
      <c r="AU401" s="222" t="s">
        <v>207</v>
      </c>
      <c r="AY401" s="21" t="s">
        <v>197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21" t="s">
        <v>90</v>
      </c>
      <c r="BK401" s="223">
        <f>ROUND(I401*H401,2)</f>
        <v>0</v>
      </c>
      <c r="BL401" s="21" t="s">
        <v>206</v>
      </c>
      <c r="BM401" s="222" t="s">
        <v>572</v>
      </c>
    </row>
    <row r="402" s="2" customFormat="1">
      <c r="A402" s="43"/>
      <c r="B402" s="44"/>
      <c r="C402" s="45"/>
      <c r="D402" s="224" t="s">
        <v>209</v>
      </c>
      <c r="E402" s="45"/>
      <c r="F402" s="225" t="s">
        <v>573</v>
      </c>
      <c r="G402" s="45"/>
      <c r="H402" s="45"/>
      <c r="I402" s="226"/>
      <c r="J402" s="45"/>
      <c r="K402" s="45"/>
      <c r="L402" s="49"/>
      <c r="M402" s="227"/>
      <c r="N402" s="228"/>
      <c r="O402" s="89"/>
      <c r="P402" s="89"/>
      <c r="Q402" s="89"/>
      <c r="R402" s="89"/>
      <c r="S402" s="89"/>
      <c r="T402" s="90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T402" s="21" t="s">
        <v>209</v>
      </c>
      <c r="AU402" s="21" t="s">
        <v>207</v>
      </c>
    </row>
    <row r="403" s="2" customFormat="1">
      <c r="A403" s="43"/>
      <c r="B403" s="44"/>
      <c r="C403" s="45"/>
      <c r="D403" s="229" t="s">
        <v>211</v>
      </c>
      <c r="E403" s="45"/>
      <c r="F403" s="230" t="s">
        <v>574</v>
      </c>
      <c r="G403" s="45"/>
      <c r="H403" s="45"/>
      <c r="I403" s="226"/>
      <c r="J403" s="45"/>
      <c r="K403" s="45"/>
      <c r="L403" s="49"/>
      <c r="M403" s="227"/>
      <c r="N403" s="228"/>
      <c r="O403" s="89"/>
      <c r="P403" s="89"/>
      <c r="Q403" s="89"/>
      <c r="R403" s="89"/>
      <c r="S403" s="89"/>
      <c r="T403" s="90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T403" s="21" t="s">
        <v>211</v>
      </c>
      <c r="AU403" s="21" t="s">
        <v>207</v>
      </c>
    </row>
    <row r="404" s="2" customFormat="1">
      <c r="A404" s="43"/>
      <c r="B404" s="44"/>
      <c r="C404" s="45"/>
      <c r="D404" s="224" t="s">
        <v>219</v>
      </c>
      <c r="E404" s="45"/>
      <c r="F404" s="231" t="s">
        <v>575</v>
      </c>
      <c r="G404" s="45"/>
      <c r="H404" s="45"/>
      <c r="I404" s="226"/>
      <c r="J404" s="45"/>
      <c r="K404" s="45"/>
      <c r="L404" s="49"/>
      <c r="M404" s="227"/>
      <c r="N404" s="228"/>
      <c r="O404" s="89"/>
      <c r="P404" s="89"/>
      <c r="Q404" s="89"/>
      <c r="R404" s="89"/>
      <c r="S404" s="89"/>
      <c r="T404" s="90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T404" s="21" t="s">
        <v>219</v>
      </c>
      <c r="AU404" s="21" t="s">
        <v>207</v>
      </c>
    </row>
    <row r="405" s="13" customFormat="1">
      <c r="A405" s="13"/>
      <c r="B405" s="232"/>
      <c r="C405" s="233"/>
      <c r="D405" s="224" t="s">
        <v>232</v>
      </c>
      <c r="E405" s="242" t="s">
        <v>35</v>
      </c>
      <c r="F405" s="234" t="s">
        <v>576</v>
      </c>
      <c r="G405" s="233"/>
      <c r="H405" s="235">
        <v>5.5609999999999999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1" t="s">
        <v>232</v>
      </c>
      <c r="AU405" s="241" t="s">
        <v>207</v>
      </c>
      <c r="AV405" s="13" t="s">
        <v>92</v>
      </c>
      <c r="AW405" s="13" t="s">
        <v>42</v>
      </c>
      <c r="AX405" s="13" t="s">
        <v>82</v>
      </c>
      <c r="AY405" s="241" t="s">
        <v>197</v>
      </c>
    </row>
    <row r="406" s="13" customFormat="1">
      <c r="A406" s="13"/>
      <c r="B406" s="232"/>
      <c r="C406" s="233"/>
      <c r="D406" s="224" t="s">
        <v>232</v>
      </c>
      <c r="E406" s="242" t="s">
        <v>35</v>
      </c>
      <c r="F406" s="234" t="s">
        <v>538</v>
      </c>
      <c r="G406" s="233"/>
      <c r="H406" s="235">
        <v>2.097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232</v>
      </c>
      <c r="AU406" s="241" t="s">
        <v>207</v>
      </c>
      <c r="AV406" s="13" t="s">
        <v>92</v>
      </c>
      <c r="AW406" s="13" t="s">
        <v>42</v>
      </c>
      <c r="AX406" s="13" t="s">
        <v>82</v>
      </c>
      <c r="AY406" s="241" t="s">
        <v>197</v>
      </c>
    </row>
    <row r="407" s="13" customFormat="1">
      <c r="A407" s="13"/>
      <c r="B407" s="232"/>
      <c r="C407" s="233"/>
      <c r="D407" s="224" t="s">
        <v>232</v>
      </c>
      <c r="E407" s="242" t="s">
        <v>35</v>
      </c>
      <c r="F407" s="234" t="s">
        <v>577</v>
      </c>
      <c r="G407" s="233"/>
      <c r="H407" s="235">
        <v>55.579999999999998</v>
      </c>
      <c r="I407" s="236"/>
      <c r="J407" s="233"/>
      <c r="K407" s="233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232</v>
      </c>
      <c r="AU407" s="241" t="s">
        <v>207</v>
      </c>
      <c r="AV407" s="13" t="s">
        <v>92</v>
      </c>
      <c r="AW407" s="13" t="s">
        <v>42</v>
      </c>
      <c r="AX407" s="13" t="s">
        <v>82</v>
      </c>
      <c r="AY407" s="241" t="s">
        <v>197</v>
      </c>
    </row>
    <row r="408" s="14" customFormat="1">
      <c r="A408" s="14"/>
      <c r="B408" s="253"/>
      <c r="C408" s="254"/>
      <c r="D408" s="224" t="s">
        <v>232</v>
      </c>
      <c r="E408" s="255" t="s">
        <v>35</v>
      </c>
      <c r="F408" s="256" t="s">
        <v>355</v>
      </c>
      <c r="G408" s="254"/>
      <c r="H408" s="257">
        <v>63.238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232</v>
      </c>
      <c r="AU408" s="263" t="s">
        <v>207</v>
      </c>
      <c r="AV408" s="14" t="s">
        <v>206</v>
      </c>
      <c r="AW408" s="14" t="s">
        <v>42</v>
      </c>
      <c r="AX408" s="14" t="s">
        <v>90</v>
      </c>
      <c r="AY408" s="263" t="s">
        <v>197</v>
      </c>
    </row>
    <row r="409" s="12" customFormat="1" ht="22.8" customHeight="1">
      <c r="A409" s="12"/>
      <c r="B409" s="195"/>
      <c r="C409" s="196"/>
      <c r="D409" s="197" t="s">
        <v>81</v>
      </c>
      <c r="E409" s="209" t="s">
        <v>578</v>
      </c>
      <c r="F409" s="209" t="s">
        <v>98</v>
      </c>
      <c r="G409" s="196"/>
      <c r="H409" s="196"/>
      <c r="I409" s="199"/>
      <c r="J409" s="210">
        <f>BK409</f>
        <v>0</v>
      </c>
      <c r="K409" s="196"/>
      <c r="L409" s="201"/>
      <c r="M409" s="202"/>
      <c r="N409" s="203"/>
      <c r="O409" s="203"/>
      <c r="P409" s="204">
        <f>P410+P466+P471+P490</f>
        <v>0</v>
      </c>
      <c r="Q409" s="203"/>
      <c r="R409" s="204">
        <f>R410+R466+R471+R490</f>
        <v>0.66142599999999996</v>
      </c>
      <c r="S409" s="203"/>
      <c r="T409" s="205">
        <f>T410+T466+T471+T490</f>
        <v>691.37416000000007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6" t="s">
        <v>90</v>
      </c>
      <c r="AT409" s="207" t="s">
        <v>81</v>
      </c>
      <c r="AU409" s="207" t="s">
        <v>90</v>
      </c>
      <c r="AY409" s="206" t="s">
        <v>197</v>
      </c>
      <c r="BK409" s="208">
        <f>BK410+BK466+BK471+BK490</f>
        <v>0</v>
      </c>
    </row>
    <row r="410" s="12" customFormat="1" ht="20.88" customHeight="1">
      <c r="A410" s="12"/>
      <c r="B410" s="195"/>
      <c r="C410" s="196"/>
      <c r="D410" s="197" t="s">
        <v>81</v>
      </c>
      <c r="E410" s="209" t="s">
        <v>579</v>
      </c>
      <c r="F410" s="209" t="s">
        <v>200</v>
      </c>
      <c r="G410" s="196"/>
      <c r="H410" s="196"/>
      <c r="I410" s="199"/>
      <c r="J410" s="210">
        <f>BK410</f>
        <v>0</v>
      </c>
      <c r="K410" s="196"/>
      <c r="L410" s="201"/>
      <c r="M410" s="202"/>
      <c r="N410" s="203"/>
      <c r="O410" s="203"/>
      <c r="P410" s="204">
        <f>SUM(P411:P465)</f>
        <v>0</v>
      </c>
      <c r="Q410" s="203"/>
      <c r="R410" s="204">
        <f>SUM(R411:R465)</f>
        <v>0</v>
      </c>
      <c r="S410" s="203"/>
      <c r="T410" s="205">
        <f>SUM(T411:T465)</f>
        <v>690.85000000000002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6" t="s">
        <v>90</v>
      </c>
      <c r="AT410" s="207" t="s">
        <v>81</v>
      </c>
      <c r="AU410" s="207" t="s">
        <v>92</v>
      </c>
      <c r="AY410" s="206" t="s">
        <v>197</v>
      </c>
      <c r="BK410" s="208">
        <f>SUM(BK411:BK465)</f>
        <v>0</v>
      </c>
    </row>
    <row r="411" s="2" customFormat="1" ht="24.15" customHeight="1">
      <c r="A411" s="43"/>
      <c r="B411" s="44"/>
      <c r="C411" s="211" t="s">
        <v>580</v>
      </c>
      <c r="D411" s="211" t="s">
        <v>201</v>
      </c>
      <c r="E411" s="212" t="s">
        <v>357</v>
      </c>
      <c r="F411" s="213" t="s">
        <v>358</v>
      </c>
      <c r="G411" s="214" t="s">
        <v>204</v>
      </c>
      <c r="H411" s="215">
        <v>208</v>
      </c>
      <c r="I411" s="216"/>
      <c r="J411" s="217">
        <f>ROUND(I411*H411,2)</f>
        <v>0</v>
      </c>
      <c r="K411" s="213" t="s">
        <v>205</v>
      </c>
      <c r="L411" s="49"/>
      <c r="M411" s="218" t="s">
        <v>35</v>
      </c>
      <c r="N411" s="219" t="s">
        <v>53</v>
      </c>
      <c r="O411" s="89"/>
      <c r="P411" s="220">
        <f>O411*H411</f>
        <v>0</v>
      </c>
      <c r="Q411" s="220">
        <v>0</v>
      </c>
      <c r="R411" s="220">
        <f>Q411*H411</f>
        <v>0</v>
      </c>
      <c r="S411" s="220">
        <v>0.26000000000000001</v>
      </c>
      <c r="T411" s="221">
        <f>S411*H411</f>
        <v>54.079999999999998</v>
      </c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R411" s="222" t="s">
        <v>206</v>
      </c>
      <c r="AT411" s="222" t="s">
        <v>201</v>
      </c>
      <c r="AU411" s="222" t="s">
        <v>207</v>
      </c>
      <c r="AY411" s="21" t="s">
        <v>197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21" t="s">
        <v>90</v>
      </c>
      <c r="BK411" s="223">
        <f>ROUND(I411*H411,2)</f>
        <v>0</v>
      </c>
      <c r="BL411" s="21" t="s">
        <v>206</v>
      </c>
      <c r="BM411" s="222" t="s">
        <v>581</v>
      </c>
    </row>
    <row r="412" s="2" customFormat="1">
      <c r="A412" s="43"/>
      <c r="B412" s="44"/>
      <c r="C412" s="45"/>
      <c r="D412" s="224" t="s">
        <v>209</v>
      </c>
      <c r="E412" s="45"/>
      <c r="F412" s="225" t="s">
        <v>360</v>
      </c>
      <c r="G412" s="45"/>
      <c r="H412" s="45"/>
      <c r="I412" s="226"/>
      <c r="J412" s="45"/>
      <c r="K412" s="45"/>
      <c r="L412" s="49"/>
      <c r="M412" s="227"/>
      <c r="N412" s="228"/>
      <c r="O412" s="89"/>
      <c r="P412" s="89"/>
      <c r="Q412" s="89"/>
      <c r="R412" s="89"/>
      <c r="S412" s="89"/>
      <c r="T412" s="90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T412" s="21" t="s">
        <v>209</v>
      </c>
      <c r="AU412" s="21" t="s">
        <v>207</v>
      </c>
    </row>
    <row r="413" s="2" customFormat="1">
      <c r="A413" s="43"/>
      <c r="B413" s="44"/>
      <c r="C413" s="45"/>
      <c r="D413" s="229" t="s">
        <v>211</v>
      </c>
      <c r="E413" s="45"/>
      <c r="F413" s="230" t="s">
        <v>361</v>
      </c>
      <c r="G413" s="45"/>
      <c r="H413" s="45"/>
      <c r="I413" s="226"/>
      <c r="J413" s="45"/>
      <c r="K413" s="45"/>
      <c r="L413" s="49"/>
      <c r="M413" s="227"/>
      <c r="N413" s="228"/>
      <c r="O413" s="89"/>
      <c r="P413" s="89"/>
      <c r="Q413" s="89"/>
      <c r="R413" s="89"/>
      <c r="S413" s="89"/>
      <c r="T413" s="90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T413" s="21" t="s">
        <v>211</v>
      </c>
      <c r="AU413" s="21" t="s">
        <v>207</v>
      </c>
    </row>
    <row r="414" s="2" customFormat="1" ht="24.15" customHeight="1">
      <c r="A414" s="43"/>
      <c r="B414" s="44"/>
      <c r="C414" s="211" t="s">
        <v>582</v>
      </c>
      <c r="D414" s="211" t="s">
        <v>201</v>
      </c>
      <c r="E414" s="212" t="s">
        <v>371</v>
      </c>
      <c r="F414" s="213" t="s">
        <v>372</v>
      </c>
      <c r="G414" s="214" t="s">
        <v>204</v>
      </c>
      <c r="H414" s="215">
        <v>521</v>
      </c>
      <c r="I414" s="216"/>
      <c r="J414" s="217">
        <f>ROUND(I414*H414,2)</f>
        <v>0</v>
      </c>
      <c r="K414" s="213" t="s">
        <v>205</v>
      </c>
      <c r="L414" s="49"/>
      <c r="M414" s="218" t="s">
        <v>35</v>
      </c>
      <c r="N414" s="219" t="s">
        <v>53</v>
      </c>
      <c r="O414" s="89"/>
      <c r="P414" s="220">
        <f>O414*H414</f>
        <v>0</v>
      </c>
      <c r="Q414" s="220">
        <v>0</v>
      </c>
      <c r="R414" s="220">
        <f>Q414*H414</f>
        <v>0</v>
      </c>
      <c r="S414" s="220">
        <v>0.32000000000000001</v>
      </c>
      <c r="T414" s="221">
        <f>S414*H414</f>
        <v>166.72</v>
      </c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R414" s="222" t="s">
        <v>206</v>
      </c>
      <c r="AT414" s="222" t="s">
        <v>201</v>
      </c>
      <c r="AU414" s="222" t="s">
        <v>207</v>
      </c>
      <c r="AY414" s="21" t="s">
        <v>197</v>
      </c>
      <c r="BE414" s="223">
        <f>IF(N414="základní",J414,0)</f>
        <v>0</v>
      </c>
      <c r="BF414" s="223">
        <f>IF(N414="snížená",J414,0)</f>
        <v>0</v>
      </c>
      <c r="BG414" s="223">
        <f>IF(N414="zákl. přenesená",J414,0)</f>
        <v>0</v>
      </c>
      <c r="BH414" s="223">
        <f>IF(N414="sníž. přenesená",J414,0)</f>
        <v>0</v>
      </c>
      <c r="BI414" s="223">
        <f>IF(N414="nulová",J414,0)</f>
        <v>0</v>
      </c>
      <c r="BJ414" s="21" t="s">
        <v>90</v>
      </c>
      <c r="BK414" s="223">
        <f>ROUND(I414*H414,2)</f>
        <v>0</v>
      </c>
      <c r="BL414" s="21" t="s">
        <v>206</v>
      </c>
      <c r="BM414" s="222" t="s">
        <v>583</v>
      </c>
    </row>
    <row r="415" s="2" customFormat="1">
      <c r="A415" s="43"/>
      <c r="B415" s="44"/>
      <c r="C415" s="45"/>
      <c r="D415" s="224" t="s">
        <v>209</v>
      </c>
      <c r="E415" s="45"/>
      <c r="F415" s="225" t="s">
        <v>374</v>
      </c>
      <c r="G415" s="45"/>
      <c r="H415" s="45"/>
      <c r="I415" s="226"/>
      <c r="J415" s="45"/>
      <c r="K415" s="45"/>
      <c r="L415" s="49"/>
      <c r="M415" s="227"/>
      <c r="N415" s="228"/>
      <c r="O415" s="89"/>
      <c r="P415" s="89"/>
      <c r="Q415" s="89"/>
      <c r="R415" s="89"/>
      <c r="S415" s="89"/>
      <c r="T415" s="90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T415" s="21" t="s">
        <v>209</v>
      </c>
      <c r="AU415" s="21" t="s">
        <v>207</v>
      </c>
    </row>
    <row r="416" s="2" customFormat="1">
      <c r="A416" s="43"/>
      <c r="B416" s="44"/>
      <c r="C416" s="45"/>
      <c r="D416" s="229" t="s">
        <v>211</v>
      </c>
      <c r="E416" s="45"/>
      <c r="F416" s="230" t="s">
        <v>375</v>
      </c>
      <c r="G416" s="45"/>
      <c r="H416" s="45"/>
      <c r="I416" s="226"/>
      <c r="J416" s="45"/>
      <c r="K416" s="45"/>
      <c r="L416" s="49"/>
      <c r="M416" s="227"/>
      <c r="N416" s="228"/>
      <c r="O416" s="89"/>
      <c r="P416" s="89"/>
      <c r="Q416" s="89"/>
      <c r="R416" s="89"/>
      <c r="S416" s="89"/>
      <c r="T416" s="90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T416" s="21" t="s">
        <v>211</v>
      </c>
      <c r="AU416" s="21" t="s">
        <v>207</v>
      </c>
    </row>
    <row r="417" s="2" customFormat="1">
      <c r="A417" s="43"/>
      <c r="B417" s="44"/>
      <c r="C417" s="45"/>
      <c r="D417" s="224" t="s">
        <v>219</v>
      </c>
      <c r="E417" s="45"/>
      <c r="F417" s="231" t="s">
        <v>369</v>
      </c>
      <c r="G417" s="45"/>
      <c r="H417" s="45"/>
      <c r="I417" s="226"/>
      <c r="J417" s="45"/>
      <c r="K417" s="45"/>
      <c r="L417" s="49"/>
      <c r="M417" s="227"/>
      <c r="N417" s="228"/>
      <c r="O417" s="89"/>
      <c r="P417" s="89"/>
      <c r="Q417" s="89"/>
      <c r="R417" s="89"/>
      <c r="S417" s="89"/>
      <c r="T417" s="90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T417" s="21" t="s">
        <v>219</v>
      </c>
      <c r="AU417" s="21" t="s">
        <v>207</v>
      </c>
    </row>
    <row r="418" s="13" customFormat="1">
      <c r="A418" s="13"/>
      <c r="B418" s="232"/>
      <c r="C418" s="233"/>
      <c r="D418" s="224" t="s">
        <v>232</v>
      </c>
      <c r="E418" s="242" t="s">
        <v>35</v>
      </c>
      <c r="F418" s="234" t="s">
        <v>584</v>
      </c>
      <c r="G418" s="233"/>
      <c r="H418" s="235">
        <v>47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232</v>
      </c>
      <c r="AU418" s="241" t="s">
        <v>207</v>
      </c>
      <c r="AV418" s="13" t="s">
        <v>92</v>
      </c>
      <c r="AW418" s="13" t="s">
        <v>42</v>
      </c>
      <c r="AX418" s="13" t="s">
        <v>82</v>
      </c>
      <c r="AY418" s="241" t="s">
        <v>197</v>
      </c>
    </row>
    <row r="419" s="13" customFormat="1">
      <c r="A419" s="13"/>
      <c r="B419" s="232"/>
      <c r="C419" s="233"/>
      <c r="D419" s="224" t="s">
        <v>232</v>
      </c>
      <c r="E419" s="242" t="s">
        <v>35</v>
      </c>
      <c r="F419" s="234" t="s">
        <v>585</v>
      </c>
      <c r="G419" s="233"/>
      <c r="H419" s="235">
        <v>125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232</v>
      </c>
      <c r="AU419" s="241" t="s">
        <v>207</v>
      </c>
      <c r="AV419" s="13" t="s">
        <v>92</v>
      </c>
      <c r="AW419" s="13" t="s">
        <v>42</v>
      </c>
      <c r="AX419" s="13" t="s">
        <v>82</v>
      </c>
      <c r="AY419" s="241" t="s">
        <v>197</v>
      </c>
    </row>
    <row r="420" s="13" customFormat="1">
      <c r="A420" s="13"/>
      <c r="B420" s="232"/>
      <c r="C420" s="233"/>
      <c r="D420" s="224" t="s">
        <v>232</v>
      </c>
      <c r="E420" s="242" t="s">
        <v>35</v>
      </c>
      <c r="F420" s="234" t="s">
        <v>586</v>
      </c>
      <c r="G420" s="233"/>
      <c r="H420" s="235">
        <v>349</v>
      </c>
      <c r="I420" s="236"/>
      <c r="J420" s="233"/>
      <c r="K420" s="233"/>
      <c r="L420" s="237"/>
      <c r="M420" s="238"/>
      <c r="N420" s="239"/>
      <c r="O420" s="239"/>
      <c r="P420" s="239"/>
      <c r="Q420" s="239"/>
      <c r="R420" s="239"/>
      <c r="S420" s="239"/>
      <c r="T420" s="24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1" t="s">
        <v>232</v>
      </c>
      <c r="AU420" s="241" t="s">
        <v>207</v>
      </c>
      <c r="AV420" s="13" t="s">
        <v>92</v>
      </c>
      <c r="AW420" s="13" t="s">
        <v>42</v>
      </c>
      <c r="AX420" s="13" t="s">
        <v>82</v>
      </c>
      <c r="AY420" s="241" t="s">
        <v>197</v>
      </c>
    </row>
    <row r="421" s="14" customFormat="1">
      <c r="A421" s="14"/>
      <c r="B421" s="253"/>
      <c r="C421" s="254"/>
      <c r="D421" s="224" t="s">
        <v>232</v>
      </c>
      <c r="E421" s="255" t="s">
        <v>35</v>
      </c>
      <c r="F421" s="256" t="s">
        <v>355</v>
      </c>
      <c r="G421" s="254"/>
      <c r="H421" s="257">
        <v>521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232</v>
      </c>
      <c r="AU421" s="263" t="s">
        <v>207</v>
      </c>
      <c r="AV421" s="14" t="s">
        <v>206</v>
      </c>
      <c r="AW421" s="14" t="s">
        <v>42</v>
      </c>
      <c r="AX421" s="14" t="s">
        <v>90</v>
      </c>
      <c r="AY421" s="263" t="s">
        <v>197</v>
      </c>
    </row>
    <row r="422" s="2" customFormat="1" ht="24.15" customHeight="1">
      <c r="A422" s="43"/>
      <c r="B422" s="44"/>
      <c r="C422" s="211" t="s">
        <v>587</v>
      </c>
      <c r="D422" s="211" t="s">
        <v>201</v>
      </c>
      <c r="E422" s="212" t="s">
        <v>384</v>
      </c>
      <c r="F422" s="213" t="s">
        <v>385</v>
      </c>
      <c r="G422" s="214" t="s">
        <v>204</v>
      </c>
      <c r="H422" s="215">
        <v>255</v>
      </c>
      <c r="I422" s="216"/>
      <c r="J422" s="217">
        <f>ROUND(I422*H422,2)</f>
        <v>0</v>
      </c>
      <c r="K422" s="213" t="s">
        <v>205</v>
      </c>
      <c r="L422" s="49"/>
      <c r="M422" s="218" t="s">
        <v>35</v>
      </c>
      <c r="N422" s="219" t="s">
        <v>53</v>
      </c>
      <c r="O422" s="89"/>
      <c r="P422" s="220">
        <f>O422*H422</f>
        <v>0</v>
      </c>
      <c r="Q422" s="220">
        <v>0</v>
      </c>
      <c r="R422" s="220">
        <f>Q422*H422</f>
        <v>0</v>
      </c>
      <c r="S422" s="220">
        <v>0.28999999999999998</v>
      </c>
      <c r="T422" s="221">
        <f>S422*H422</f>
        <v>73.949999999999989</v>
      </c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R422" s="222" t="s">
        <v>206</v>
      </c>
      <c r="AT422" s="222" t="s">
        <v>201</v>
      </c>
      <c r="AU422" s="222" t="s">
        <v>207</v>
      </c>
      <c r="AY422" s="21" t="s">
        <v>197</v>
      </c>
      <c r="BE422" s="223">
        <f>IF(N422="základní",J422,0)</f>
        <v>0</v>
      </c>
      <c r="BF422" s="223">
        <f>IF(N422="snížená",J422,0)</f>
        <v>0</v>
      </c>
      <c r="BG422" s="223">
        <f>IF(N422="zákl. přenesená",J422,0)</f>
        <v>0</v>
      </c>
      <c r="BH422" s="223">
        <f>IF(N422="sníž. přenesená",J422,0)</f>
        <v>0</v>
      </c>
      <c r="BI422" s="223">
        <f>IF(N422="nulová",J422,0)</f>
        <v>0</v>
      </c>
      <c r="BJ422" s="21" t="s">
        <v>90</v>
      </c>
      <c r="BK422" s="223">
        <f>ROUND(I422*H422,2)</f>
        <v>0</v>
      </c>
      <c r="BL422" s="21" t="s">
        <v>206</v>
      </c>
      <c r="BM422" s="222" t="s">
        <v>588</v>
      </c>
    </row>
    <row r="423" s="2" customFormat="1">
      <c r="A423" s="43"/>
      <c r="B423" s="44"/>
      <c r="C423" s="45"/>
      <c r="D423" s="224" t="s">
        <v>209</v>
      </c>
      <c r="E423" s="45"/>
      <c r="F423" s="225" t="s">
        <v>387</v>
      </c>
      <c r="G423" s="45"/>
      <c r="H423" s="45"/>
      <c r="I423" s="226"/>
      <c r="J423" s="45"/>
      <c r="K423" s="45"/>
      <c r="L423" s="49"/>
      <c r="M423" s="227"/>
      <c r="N423" s="228"/>
      <c r="O423" s="89"/>
      <c r="P423" s="89"/>
      <c r="Q423" s="89"/>
      <c r="R423" s="89"/>
      <c r="S423" s="89"/>
      <c r="T423" s="90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T423" s="21" t="s">
        <v>209</v>
      </c>
      <c r="AU423" s="21" t="s">
        <v>207</v>
      </c>
    </row>
    <row r="424" s="2" customFormat="1">
      <c r="A424" s="43"/>
      <c r="B424" s="44"/>
      <c r="C424" s="45"/>
      <c r="D424" s="229" t="s">
        <v>211</v>
      </c>
      <c r="E424" s="45"/>
      <c r="F424" s="230" t="s">
        <v>388</v>
      </c>
      <c r="G424" s="45"/>
      <c r="H424" s="45"/>
      <c r="I424" s="226"/>
      <c r="J424" s="45"/>
      <c r="K424" s="45"/>
      <c r="L424" s="49"/>
      <c r="M424" s="227"/>
      <c r="N424" s="228"/>
      <c r="O424" s="89"/>
      <c r="P424" s="89"/>
      <c r="Q424" s="89"/>
      <c r="R424" s="89"/>
      <c r="S424" s="89"/>
      <c r="T424" s="90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T424" s="21" t="s">
        <v>211</v>
      </c>
      <c r="AU424" s="21" t="s">
        <v>207</v>
      </c>
    </row>
    <row r="425" s="13" customFormat="1">
      <c r="A425" s="13"/>
      <c r="B425" s="232"/>
      <c r="C425" s="233"/>
      <c r="D425" s="224" t="s">
        <v>232</v>
      </c>
      <c r="E425" s="242" t="s">
        <v>35</v>
      </c>
      <c r="F425" s="234" t="s">
        <v>589</v>
      </c>
      <c r="G425" s="233"/>
      <c r="H425" s="235">
        <v>255</v>
      </c>
      <c r="I425" s="236"/>
      <c r="J425" s="233"/>
      <c r="K425" s="233"/>
      <c r="L425" s="237"/>
      <c r="M425" s="238"/>
      <c r="N425" s="239"/>
      <c r="O425" s="239"/>
      <c r="P425" s="239"/>
      <c r="Q425" s="239"/>
      <c r="R425" s="239"/>
      <c r="S425" s="239"/>
      <c r="T425" s="24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1" t="s">
        <v>232</v>
      </c>
      <c r="AU425" s="241" t="s">
        <v>207</v>
      </c>
      <c r="AV425" s="13" t="s">
        <v>92</v>
      </c>
      <c r="AW425" s="13" t="s">
        <v>42</v>
      </c>
      <c r="AX425" s="13" t="s">
        <v>90</v>
      </c>
      <c r="AY425" s="241" t="s">
        <v>197</v>
      </c>
    </row>
    <row r="426" s="2" customFormat="1" ht="24.15" customHeight="1">
      <c r="A426" s="43"/>
      <c r="B426" s="44"/>
      <c r="C426" s="211" t="s">
        <v>590</v>
      </c>
      <c r="D426" s="211" t="s">
        <v>201</v>
      </c>
      <c r="E426" s="212" t="s">
        <v>400</v>
      </c>
      <c r="F426" s="213" t="s">
        <v>401</v>
      </c>
      <c r="G426" s="214" t="s">
        <v>204</v>
      </c>
      <c r="H426" s="215">
        <v>474</v>
      </c>
      <c r="I426" s="216"/>
      <c r="J426" s="217">
        <f>ROUND(I426*H426,2)</f>
        <v>0</v>
      </c>
      <c r="K426" s="213" t="s">
        <v>205</v>
      </c>
      <c r="L426" s="49"/>
      <c r="M426" s="218" t="s">
        <v>35</v>
      </c>
      <c r="N426" s="219" t="s">
        <v>53</v>
      </c>
      <c r="O426" s="89"/>
      <c r="P426" s="220">
        <f>O426*H426</f>
        <v>0</v>
      </c>
      <c r="Q426" s="220">
        <v>0</v>
      </c>
      <c r="R426" s="220">
        <f>Q426*H426</f>
        <v>0</v>
      </c>
      <c r="S426" s="220">
        <v>0.75</v>
      </c>
      <c r="T426" s="221">
        <f>S426*H426</f>
        <v>355.5</v>
      </c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R426" s="222" t="s">
        <v>206</v>
      </c>
      <c r="AT426" s="222" t="s">
        <v>201</v>
      </c>
      <c r="AU426" s="222" t="s">
        <v>207</v>
      </c>
      <c r="AY426" s="21" t="s">
        <v>197</v>
      </c>
      <c r="BE426" s="223">
        <f>IF(N426="základní",J426,0)</f>
        <v>0</v>
      </c>
      <c r="BF426" s="223">
        <f>IF(N426="snížená",J426,0)</f>
        <v>0</v>
      </c>
      <c r="BG426" s="223">
        <f>IF(N426="zákl. přenesená",J426,0)</f>
        <v>0</v>
      </c>
      <c r="BH426" s="223">
        <f>IF(N426="sníž. přenesená",J426,0)</f>
        <v>0</v>
      </c>
      <c r="BI426" s="223">
        <f>IF(N426="nulová",J426,0)</f>
        <v>0</v>
      </c>
      <c r="BJ426" s="21" t="s">
        <v>90</v>
      </c>
      <c r="BK426" s="223">
        <f>ROUND(I426*H426,2)</f>
        <v>0</v>
      </c>
      <c r="BL426" s="21" t="s">
        <v>206</v>
      </c>
      <c r="BM426" s="222" t="s">
        <v>591</v>
      </c>
    </row>
    <row r="427" s="2" customFormat="1">
      <c r="A427" s="43"/>
      <c r="B427" s="44"/>
      <c r="C427" s="45"/>
      <c r="D427" s="224" t="s">
        <v>209</v>
      </c>
      <c r="E427" s="45"/>
      <c r="F427" s="225" t="s">
        <v>403</v>
      </c>
      <c r="G427" s="45"/>
      <c r="H427" s="45"/>
      <c r="I427" s="226"/>
      <c r="J427" s="45"/>
      <c r="K427" s="45"/>
      <c r="L427" s="49"/>
      <c r="M427" s="227"/>
      <c r="N427" s="228"/>
      <c r="O427" s="89"/>
      <c r="P427" s="89"/>
      <c r="Q427" s="89"/>
      <c r="R427" s="89"/>
      <c r="S427" s="89"/>
      <c r="T427" s="90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T427" s="21" t="s">
        <v>209</v>
      </c>
      <c r="AU427" s="21" t="s">
        <v>207</v>
      </c>
    </row>
    <row r="428" s="2" customFormat="1">
      <c r="A428" s="43"/>
      <c r="B428" s="44"/>
      <c r="C428" s="45"/>
      <c r="D428" s="229" t="s">
        <v>211</v>
      </c>
      <c r="E428" s="45"/>
      <c r="F428" s="230" t="s">
        <v>404</v>
      </c>
      <c r="G428" s="45"/>
      <c r="H428" s="45"/>
      <c r="I428" s="226"/>
      <c r="J428" s="45"/>
      <c r="K428" s="45"/>
      <c r="L428" s="49"/>
      <c r="M428" s="227"/>
      <c r="N428" s="228"/>
      <c r="O428" s="89"/>
      <c r="P428" s="89"/>
      <c r="Q428" s="89"/>
      <c r="R428" s="89"/>
      <c r="S428" s="89"/>
      <c r="T428" s="90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T428" s="21" t="s">
        <v>211</v>
      </c>
      <c r="AU428" s="21" t="s">
        <v>207</v>
      </c>
    </row>
    <row r="429" s="13" customFormat="1">
      <c r="A429" s="13"/>
      <c r="B429" s="232"/>
      <c r="C429" s="233"/>
      <c r="D429" s="224" t="s">
        <v>232</v>
      </c>
      <c r="E429" s="242" t="s">
        <v>35</v>
      </c>
      <c r="F429" s="234" t="s">
        <v>592</v>
      </c>
      <c r="G429" s="233"/>
      <c r="H429" s="235">
        <v>474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1" t="s">
        <v>232</v>
      </c>
      <c r="AU429" s="241" t="s">
        <v>207</v>
      </c>
      <c r="AV429" s="13" t="s">
        <v>92</v>
      </c>
      <c r="AW429" s="13" t="s">
        <v>42</v>
      </c>
      <c r="AX429" s="13" t="s">
        <v>90</v>
      </c>
      <c r="AY429" s="241" t="s">
        <v>197</v>
      </c>
    </row>
    <row r="430" s="2" customFormat="1" ht="16.5" customHeight="1">
      <c r="A430" s="43"/>
      <c r="B430" s="44"/>
      <c r="C430" s="211" t="s">
        <v>593</v>
      </c>
      <c r="D430" s="211" t="s">
        <v>201</v>
      </c>
      <c r="E430" s="212" t="s">
        <v>407</v>
      </c>
      <c r="F430" s="213" t="s">
        <v>408</v>
      </c>
      <c r="G430" s="214" t="s">
        <v>409</v>
      </c>
      <c r="H430" s="215">
        <v>140</v>
      </c>
      <c r="I430" s="216"/>
      <c r="J430" s="217">
        <f>ROUND(I430*H430,2)</f>
        <v>0</v>
      </c>
      <c r="K430" s="213" t="s">
        <v>205</v>
      </c>
      <c r="L430" s="49"/>
      <c r="M430" s="218" t="s">
        <v>35</v>
      </c>
      <c r="N430" s="219" t="s">
        <v>53</v>
      </c>
      <c r="O430" s="89"/>
      <c r="P430" s="220">
        <f>O430*H430</f>
        <v>0</v>
      </c>
      <c r="Q430" s="220">
        <v>0</v>
      </c>
      <c r="R430" s="220">
        <f>Q430*H430</f>
        <v>0</v>
      </c>
      <c r="S430" s="220">
        <v>0.28999999999999998</v>
      </c>
      <c r="T430" s="221">
        <f>S430*H430</f>
        <v>40.599999999999994</v>
      </c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R430" s="222" t="s">
        <v>206</v>
      </c>
      <c r="AT430" s="222" t="s">
        <v>201</v>
      </c>
      <c r="AU430" s="222" t="s">
        <v>207</v>
      </c>
      <c r="AY430" s="21" t="s">
        <v>197</v>
      </c>
      <c r="BE430" s="223">
        <f>IF(N430="základní",J430,0)</f>
        <v>0</v>
      </c>
      <c r="BF430" s="223">
        <f>IF(N430="snížená",J430,0)</f>
        <v>0</v>
      </c>
      <c r="BG430" s="223">
        <f>IF(N430="zákl. přenesená",J430,0)</f>
        <v>0</v>
      </c>
      <c r="BH430" s="223">
        <f>IF(N430="sníž. přenesená",J430,0)</f>
        <v>0</v>
      </c>
      <c r="BI430" s="223">
        <f>IF(N430="nulová",J430,0)</f>
        <v>0</v>
      </c>
      <c r="BJ430" s="21" t="s">
        <v>90</v>
      </c>
      <c r="BK430" s="223">
        <f>ROUND(I430*H430,2)</f>
        <v>0</v>
      </c>
      <c r="BL430" s="21" t="s">
        <v>206</v>
      </c>
      <c r="BM430" s="222" t="s">
        <v>594</v>
      </c>
    </row>
    <row r="431" s="2" customFormat="1">
      <c r="A431" s="43"/>
      <c r="B431" s="44"/>
      <c r="C431" s="45"/>
      <c r="D431" s="224" t="s">
        <v>209</v>
      </c>
      <c r="E431" s="45"/>
      <c r="F431" s="225" t="s">
        <v>411</v>
      </c>
      <c r="G431" s="45"/>
      <c r="H431" s="45"/>
      <c r="I431" s="226"/>
      <c r="J431" s="45"/>
      <c r="K431" s="45"/>
      <c r="L431" s="49"/>
      <c r="M431" s="227"/>
      <c r="N431" s="228"/>
      <c r="O431" s="89"/>
      <c r="P431" s="89"/>
      <c r="Q431" s="89"/>
      <c r="R431" s="89"/>
      <c r="S431" s="89"/>
      <c r="T431" s="90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T431" s="21" t="s">
        <v>209</v>
      </c>
      <c r="AU431" s="21" t="s">
        <v>207</v>
      </c>
    </row>
    <row r="432" s="2" customFormat="1">
      <c r="A432" s="43"/>
      <c r="B432" s="44"/>
      <c r="C432" s="45"/>
      <c r="D432" s="229" t="s">
        <v>211</v>
      </c>
      <c r="E432" s="45"/>
      <c r="F432" s="230" t="s">
        <v>412</v>
      </c>
      <c r="G432" s="45"/>
      <c r="H432" s="45"/>
      <c r="I432" s="226"/>
      <c r="J432" s="45"/>
      <c r="K432" s="45"/>
      <c r="L432" s="49"/>
      <c r="M432" s="227"/>
      <c r="N432" s="228"/>
      <c r="O432" s="89"/>
      <c r="P432" s="89"/>
      <c r="Q432" s="89"/>
      <c r="R432" s="89"/>
      <c r="S432" s="89"/>
      <c r="T432" s="90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T432" s="21" t="s">
        <v>211</v>
      </c>
      <c r="AU432" s="21" t="s">
        <v>207</v>
      </c>
    </row>
    <row r="433" s="2" customFormat="1">
      <c r="A433" s="43"/>
      <c r="B433" s="44"/>
      <c r="C433" s="45"/>
      <c r="D433" s="224" t="s">
        <v>219</v>
      </c>
      <c r="E433" s="45"/>
      <c r="F433" s="231" t="s">
        <v>595</v>
      </c>
      <c r="G433" s="45"/>
      <c r="H433" s="45"/>
      <c r="I433" s="226"/>
      <c r="J433" s="45"/>
      <c r="K433" s="45"/>
      <c r="L433" s="49"/>
      <c r="M433" s="227"/>
      <c r="N433" s="228"/>
      <c r="O433" s="89"/>
      <c r="P433" s="89"/>
      <c r="Q433" s="89"/>
      <c r="R433" s="89"/>
      <c r="S433" s="89"/>
      <c r="T433" s="90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T433" s="21" t="s">
        <v>219</v>
      </c>
      <c r="AU433" s="21" t="s">
        <v>207</v>
      </c>
    </row>
    <row r="434" s="13" customFormat="1">
      <c r="A434" s="13"/>
      <c r="B434" s="232"/>
      <c r="C434" s="233"/>
      <c r="D434" s="224" t="s">
        <v>232</v>
      </c>
      <c r="E434" s="242" t="s">
        <v>35</v>
      </c>
      <c r="F434" s="234" t="s">
        <v>596</v>
      </c>
      <c r="G434" s="233"/>
      <c r="H434" s="235">
        <v>140</v>
      </c>
      <c r="I434" s="236"/>
      <c r="J434" s="233"/>
      <c r="K434" s="233"/>
      <c r="L434" s="237"/>
      <c r="M434" s="238"/>
      <c r="N434" s="239"/>
      <c r="O434" s="239"/>
      <c r="P434" s="239"/>
      <c r="Q434" s="239"/>
      <c r="R434" s="239"/>
      <c r="S434" s="239"/>
      <c r="T434" s="24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1" t="s">
        <v>232</v>
      </c>
      <c r="AU434" s="241" t="s">
        <v>207</v>
      </c>
      <c r="AV434" s="13" t="s">
        <v>92</v>
      </c>
      <c r="AW434" s="13" t="s">
        <v>42</v>
      </c>
      <c r="AX434" s="13" t="s">
        <v>90</v>
      </c>
      <c r="AY434" s="241" t="s">
        <v>197</v>
      </c>
    </row>
    <row r="435" s="2" customFormat="1" ht="24.15" customHeight="1">
      <c r="A435" s="43"/>
      <c r="B435" s="44"/>
      <c r="C435" s="211" t="s">
        <v>597</v>
      </c>
      <c r="D435" s="211" t="s">
        <v>201</v>
      </c>
      <c r="E435" s="212" t="s">
        <v>598</v>
      </c>
      <c r="F435" s="213" t="s">
        <v>599</v>
      </c>
      <c r="G435" s="214" t="s">
        <v>320</v>
      </c>
      <c r="H435" s="215">
        <v>228.80000000000001</v>
      </c>
      <c r="I435" s="216"/>
      <c r="J435" s="217">
        <f>ROUND(I435*H435,2)</f>
        <v>0</v>
      </c>
      <c r="K435" s="213" t="s">
        <v>205</v>
      </c>
      <c r="L435" s="49"/>
      <c r="M435" s="218" t="s">
        <v>35</v>
      </c>
      <c r="N435" s="219" t="s">
        <v>53</v>
      </c>
      <c r="O435" s="89"/>
      <c r="P435" s="220">
        <f>O435*H435</f>
        <v>0</v>
      </c>
      <c r="Q435" s="220">
        <v>0</v>
      </c>
      <c r="R435" s="220">
        <f>Q435*H435</f>
        <v>0</v>
      </c>
      <c r="S435" s="220">
        <v>0</v>
      </c>
      <c r="T435" s="221">
        <f>S435*H435</f>
        <v>0</v>
      </c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R435" s="222" t="s">
        <v>206</v>
      </c>
      <c r="AT435" s="222" t="s">
        <v>201</v>
      </c>
      <c r="AU435" s="222" t="s">
        <v>207</v>
      </c>
      <c r="AY435" s="21" t="s">
        <v>197</v>
      </c>
      <c r="BE435" s="223">
        <f>IF(N435="základní",J435,0)</f>
        <v>0</v>
      </c>
      <c r="BF435" s="223">
        <f>IF(N435="snížená",J435,0)</f>
        <v>0</v>
      </c>
      <c r="BG435" s="223">
        <f>IF(N435="zákl. přenesená",J435,0)</f>
        <v>0</v>
      </c>
      <c r="BH435" s="223">
        <f>IF(N435="sníž. přenesená",J435,0)</f>
        <v>0</v>
      </c>
      <c r="BI435" s="223">
        <f>IF(N435="nulová",J435,0)</f>
        <v>0</v>
      </c>
      <c r="BJ435" s="21" t="s">
        <v>90</v>
      </c>
      <c r="BK435" s="223">
        <f>ROUND(I435*H435,2)</f>
        <v>0</v>
      </c>
      <c r="BL435" s="21" t="s">
        <v>206</v>
      </c>
      <c r="BM435" s="222" t="s">
        <v>600</v>
      </c>
    </row>
    <row r="436" s="2" customFormat="1">
      <c r="A436" s="43"/>
      <c r="B436" s="44"/>
      <c r="C436" s="45"/>
      <c r="D436" s="224" t="s">
        <v>209</v>
      </c>
      <c r="E436" s="45"/>
      <c r="F436" s="225" t="s">
        <v>601</v>
      </c>
      <c r="G436" s="45"/>
      <c r="H436" s="45"/>
      <c r="I436" s="226"/>
      <c r="J436" s="45"/>
      <c r="K436" s="45"/>
      <c r="L436" s="49"/>
      <c r="M436" s="227"/>
      <c r="N436" s="228"/>
      <c r="O436" s="89"/>
      <c r="P436" s="89"/>
      <c r="Q436" s="89"/>
      <c r="R436" s="89"/>
      <c r="S436" s="89"/>
      <c r="T436" s="90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T436" s="21" t="s">
        <v>209</v>
      </c>
      <c r="AU436" s="21" t="s">
        <v>207</v>
      </c>
    </row>
    <row r="437" s="2" customFormat="1">
      <c r="A437" s="43"/>
      <c r="B437" s="44"/>
      <c r="C437" s="45"/>
      <c r="D437" s="229" t="s">
        <v>211</v>
      </c>
      <c r="E437" s="45"/>
      <c r="F437" s="230" t="s">
        <v>602</v>
      </c>
      <c r="G437" s="45"/>
      <c r="H437" s="45"/>
      <c r="I437" s="226"/>
      <c r="J437" s="45"/>
      <c r="K437" s="45"/>
      <c r="L437" s="49"/>
      <c r="M437" s="227"/>
      <c r="N437" s="228"/>
      <c r="O437" s="89"/>
      <c r="P437" s="89"/>
      <c r="Q437" s="89"/>
      <c r="R437" s="89"/>
      <c r="S437" s="89"/>
      <c r="T437" s="90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T437" s="21" t="s">
        <v>211</v>
      </c>
      <c r="AU437" s="21" t="s">
        <v>207</v>
      </c>
    </row>
    <row r="438" s="2" customFormat="1">
      <c r="A438" s="43"/>
      <c r="B438" s="44"/>
      <c r="C438" s="45"/>
      <c r="D438" s="224" t="s">
        <v>219</v>
      </c>
      <c r="E438" s="45"/>
      <c r="F438" s="231" t="s">
        <v>603</v>
      </c>
      <c r="G438" s="45"/>
      <c r="H438" s="45"/>
      <c r="I438" s="226"/>
      <c r="J438" s="45"/>
      <c r="K438" s="45"/>
      <c r="L438" s="49"/>
      <c r="M438" s="227"/>
      <c r="N438" s="228"/>
      <c r="O438" s="89"/>
      <c r="P438" s="89"/>
      <c r="Q438" s="89"/>
      <c r="R438" s="89"/>
      <c r="S438" s="89"/>
      <c r="T438" s="90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T438" s="21" t="s">
        <v>219</v>
      </c>
      <c r="AU438" s="21" t="s">
        <v>207</v>
      </c>
    </row>
    <row r="439" s="13" customFormat="1">
      <c r="A439" s="13"/>
      <c r="B439" s="232"/>
      <c r="C439" s="233"/>
      <c r="D439" s="224" t="s">
        <v>232</v>
      </c>
      <c r="E439" s="242" t="s">
        <v>35</v>
      </c>
      <c r="F439" s="234" t="s">
        <v>604</v>
      </c>
      <c r="G439" s="233"/>
      <c r="H439" s="235">
        <v>95.400000000000006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1" t="s">
        <v>232</v>
      </c>
      <c r="AU439" s="241" t="s">
        <v>207</v>
      </c>
      <c r="AV439" s="13" t="s">
        <v>92</v>
      </c>
      <c r="AW439" s="13" t="s">
        <v>42</v>
      </c>
      <c r="AX439" s="13" t="s">
        <v>82</v>
      </c>
      <c r="AY439" s="241" t="s">
        <v>197</v>
      </c>
    </row>
    <row r="440" s="13" customFormat="1">
      <c r="A440" s="13"/>
      <c r="B440" s="232"/>
      <c r="C440" s="233"/>
      <c r="D440" s="224" t="s">
        <v>232</v>
      </c>
      <c r="E440" s="242" t="s">
        <v>35</v>
      </c>
      <c r="F440" s="234" t="s">
        <v>605</v>
      </c>
      <c r="G440" s="233"/>
      <c r="H440" s="235">
        <v>113.40000000000001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1" t="s">
        <v>232</v>
      </c>
      <c r="AU440" s="241" t="s">
        <v>207</v>
      </c>
      <c r="AV440" s="13" t="s">
        <v>92</v>
      </c>
      <c r="AW440" s="13" t="s">
        <v>42</v>
      </c>
      <c r="AX440" s="13" t="s">
        <v>82</v>
      </c>
      <c r="AY440" s="241" t="s">
        <v>197</v>
      </c>
    </row>
    <row r="441" s="13" customFormat="1">
      <c r="A441" s="13"/>
      <c r="B441" s="232"/>
      <c r="C441" s="233"/>
      <c r="D441" s="224" t="s">
        <v>232</v>
      </c>
      <c r="E441" s="242" t="s">
        <v>35</v>
      </c>
      <c r="F441" s="234" t="s">
        <v>606</v>
      </c>
      <c r="G441" s="233"/>
      <c r="H441" s="235">
        <v>20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1" t="s">
        <v>232</v>
      </c>
      <c r="AU441" s="241" t="s">
        <v>207</v>
      </c>
      <c r="AV441" s="13" t="s">
        <v>92</v>
      </c>
      <c r="AW441" s="13" t="s">
        <v>42</v>
      </c>
      <c r="AX441" s="13" t="s">
        <v>82</v>
      </c>
      <c r="AY441" s="241" t="s">
        <v>197</v>
      </c>
    </row>
    <row r="442" s="14" customFormat="1">
      <c r="A442" s="14"/>
      <c r="B442" s="253"/>
      <c r="C442" s="254"/>
      <c r="D442" s="224" t="s">
        <v>232</v>
      </c>
      <c r="E442" s="255" t="s">
        <v>35</v>
      </c>
      <c r="F442" s="256" t="s">
        <v>355</v>
      </c>
      <c r="G442" s="254"/>
      <c r="H442" s="257">
        <v>228.80000000000001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232</v>
      </c>
      <c r="AU442" s="263" t="s">
        <v>207</v>
      </c>
      <c r="AV442" s="14" t="s">
        <v>206</v>
      </c>
      <c r="AW442" s="14" t="s">
        <v>42</v>
      </c>
      <c r="AX442" s="14" t="s">
        <v>90</v>
      </c>
      <c r="AY442" s="263" t="s">
        <v>197</v>
      </c>
    </row>
    <row r="443" s="2" customFormat="1" ht="37.8" customHeight="1">
      <c r="A443" s="43"/>
      <c r="B443" s="44"/>
      <c r="C443" s="211" t="s">
        <v>607</v>
      </c>
      <c r="D443" s="211" t="s">
        <v>201</v>
      </c>
      <c r="E443" s="212" t="s">
        <v>433</v>
      </c>
      <c r="F443" s="213" t="s">
        <v>434</v>
      </c>
      <c r="G443" s="214" t="s">
        <v>320</v>
      </c>
      <c r="H443" s="215">
        <v>297.44</v>
      </c>
      <c r="I443" s="216"/>
      <c r="J443" s="217">
        <f>ROUND(I443*H443,2)</f>
        <v>0</v>
      </c>
      <c r="K443" s="213" t="s">
        <v>205</v>
      </c>
      <c r="L443" s="49"/>
      <c r="M443" s="218" t="s">
        <v>35</v>
      </c>
      <c r="N443" s="219" t="s">
        <v>53</v>
      </c>
      <c r="O443" s="89"/>
      <c r="P443" s="220">
        <f>O443*H443</f>
        <v>0</v>
      </c>
      <c r="Q443" s="220">
        <v>0</v>
      </c>
      <c r="R443" s="220">
        <f>Q443*H443</f>
        <v>0</v>
      </c>
      <c r="S443" s="220">
        <v>0</v>
      </c>
      <c r="T443" s="221">
        <f>S443*H443</f>
        <v>0</v>
      </c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R443" s="222" t="s">
        <v>206</v>
      </c>
      <c r="AT443" s="222" t="s">
        <v>201</v>
      </c>
      <c r="AU443" s="222" t="s">
        <v>207</v>
      </c>
      <c r="AY443" s="21" t="s">
        <v>197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21" t="s">
        <v>90</v>
      </c>
      <c r="BK443" s="223">
        <f>ROUND(I443*H443,2)</f>
        <v>0</v>
      </c>
      <c r="BL443" s="21" t="s">
        <v>206</v>
      </c>
      <c r="BM443" s="222" t="s">
        <v>608</v>
      </c>
    </row>
    <row r="444" s="2" customFormat="1">
      <c r="A444" s="43"/>
      <c r="B444" s="44"/>
      <c r="C444" s="45"/>
      <c r="D444" s="224" t="s">
        <v>209</v>
      </c>
      <c r="E444" s="45"/>
      <c r="F444" s="225" t="s">
        <v>436</v>
      </c>
      <c r="G444" s="45"/>
      <c r="H444" s="45"/>
      <c r="I444" s="226"/>
      <c r="J444" s="45"/>
      <c r="K444" s="45"/>
      <c r="L444" s="49"/>
      <c r="M444" s="227"/>
      <c r="N444" s="228"/>
      <c r="O444" s="89"/>
      <c r="P444" s="89"/>
      <c r="Q444" s="89"/>
      <c r="R444" s="89"/>
      <c r="S444" s="89"/>
      <c r="T444" s="90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T444" s="21" t="s">
        <v>209</v>
      </c>
      <c r="AU444" s="21" t="s">
        <v>207</v>
      </c>
    </row>
    <row r="445" s="2" customFormat="1">
      <c r="A445" s="43"/>
      <c r="B445" s="44"/>
      <c r="C445" s="45"/>
      <c r="D445" s="229" t="s">
        <v>211</v>
      </c>
      <c r="E445" s="45"/>
      <c r="F445" s="230" t="s">
        <v>437</v>
      </c>
      <c r="G445" s="45"/>
      <c r="H445" s="45"/>
      <c r="I445" s="226"/>
      <c r="J445" s="45"/>
      <c r="K445" s="45"/>
      <c r="L445" s="49"/>
      <c r="M445" s="227"/>
      <c r="N445" s="228"/>
      <c r="O445" s="89"/>
      <c r="P445" s="89"/>
      <c r="Q445" s="89"/>
      <c r="R445" s="89"/>
      <c r="S445" s="89"/>
      <c r="T445" s="90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T445" s="21" t="s">
        <v>211</v>
      </c>
      <c r="AU445" s="21" t="s">
        <v>207</v>
      </c>
    </row>
    <row r="446" s="2" customFormat="1">
      <c r="A446" s="43"/>
      <c r="B446" s="44"/>
      <c r="C446" s="45"/>
      <c r="D446" s="224" t="s">
        <v>219</v>
      </c>
      <c r="E446" s="45"/>
      <c r="F446" s="231" t="s">
        <v>438</v>
      </c>
      <c r="G446" s="45"/>
      <c r="H446" s="45"/>
      <c r="I446" s="226"/>
      <c r="J446" s="45"/>
      <c r="K446" s="45"/>
      <c r="L446" s="49"/>
      <c r="M446" s="227"/>
      <c r="N446" s="228"/>
      <c r="O446" s="89"/>
      <c r="P446" s="89"/>
      <c r="Q446" s="89"/>
      <c r="R446" s="89"/>
      <c r="S446" s="89"/>
      <c r="T446" s="90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T446" s="21" t="s">
        <v>219</v>
      </c>
      <c r="AU446" s="21" t="s">
        <v>207</v>
      </c>
    </row>
    <row r="447" s="15" customFormat="1">
      <c r="A447" s="15"/>
      <c r="B447" s="264"/>
      <c r="C447" s="265"/>
      <c r="D447" s="224" t="s">
        <v>232</v>
      </c>
      <c r="E447" s="266" t="s">
        <v>35</v>
      </c>
      <c r="F447" s="267" t="s">
        <v>442</v>
      </c>
      <c r="G447" s="265"/>
      <c r="H447" s="266" t="s">
        <v>35</v>
      </c>
      <c r="I447" s="268"/>
      <c r="J447" s="265"/>
      <c r="K447" s="265"/>
      <c r="L447" s="269"/>
      <c r="M447" s="270"/>
      <c r="N447" s="271"/>
      <c r="O447" s="271"/>
      <c r="P447" s="271"/>
      <c r="Q447" s="271"/>
      <c r="R447" s="271"/>
      <c r="S447" s="271"/>
      <c r="T447" s="27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3" t="s">
        <v>232</v>
      </c>
      <c r="AU447" s="273" t="s">
        <v>207</v>
      </c>
      <c r="AV447" s="15" t="s">
        <v>90</v>
      </c>
      <c r="AW447" s="15" t="s">
        <v>42</v>
      </c>
      <c r="AX447" s="15" t="s">
        <v>82</v>
      </c>
      <c r="AY447" s="273" t="s">
        <v>197</v>
      </c>
    </row>
    <row r="448" s="13" customFormat="1">
      <c r="A448" s="13"/>
      <c r="B448" s="232"/>
      <c r="C448" s="233"/>
      <c r="D448" s="224" t="s">
        <v>232</v>
      </c>
      <c r="E448" s="242" t="s">
        <v>35</v>
      </c>
      <c r="F448" s="234" t="s">
        <v>604</v>
      </c>
      <c r="G448" s="233"/>
      <c r="H448" s="235">
        <v>95.400000000000006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1" t="s">
        <v>232</v>
      </c>
      <c r="AU448" s="241" t="s">
        <v>207</v>
      </c>
      <c r="AV448" s="13" t="s">
        <v>92</v>
      </c>
      <c r="AW448" s="13" t="s">
        <v>42</v>
      </c>
      <c r="AX448" s="13" t="s">
        <v>82</v>
      </c>
      <c r="AY448" s="241" t="s">
        <v>197</v>
      </c>
    </row>
    <row r="449" s="13" customFormat="1">
      <c r="A449" s="13"/>
      <c r="B449" s="232"/>
      <c r="C449" s="233"/>
      <c r="D449" s="224" t="s">
        <v>232</v>
      </c>
      <c r="E449" s="242" t="s">
        <v>35</v>
      </c>
      <c r="F449" s="234" t="s">
        <v>605</v>
      </c>
      <c r="G449" s="233"/>
      <c r="H449" s="235">
        <v>113.40000000000001</v>
      </c>
      <c r="I449" s="236"/>
      <c r="J449" s="233"/>
      <c r="K449" s="233"/>
      <c r="L449" s="237"/>
      <c r="M449" s="238"/>
      <c r="N449" s="239"/>
      <c r="O449" s="239"/>
      <c r="P449" s="239"/>
      <c r="Q449" s="239"/>
      <c r="R449" s="239"/>
      <c r="S449" s="239"/>
      <c r="T449" s="24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1" t="s">
        <v>232</v>
      </c>
      <c r="AU449" s="241" t="s">
        <v>207</v>
      </c>
      <c r="AV449" s="13" t="s">
        <v>92</v>
      </c>
      <c r="AW449" s="13" t="s">
        <v>42</v>
      </c>
      <c r="AX449" s="13" t="s">
        <v>82</v>
      </c>
      <c r="AY449" s="241" t="s">
        <v>197</v>
      </c>
    </row>
    <row r="450" s="13" customFormat="1">
      <c r="A450" s="13"/>
      <c r="B450" s="232"/>
      <c r="C450" s="233"/>
      <c r="D450" s="224" t="s">
        <v>232</v>
      </c>
      <c r="E450" s="242" t="s">
        <v>35</v>
      </c>
      <c r="F450" s="234" t="s">
        <v>606</v>
      </c>
      <c r="G450" s="233"/>
      <c r="H450" s="235">
        <v>20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1" t="s">
        <v>232</v>
      </c>
      <c r="AU450" s="241" t="s">
        <v>207</v>
      </c>
      <c r="AV450" s="13" t="s">
        <v>92</v>
      </c>
      <c r="AW450" s="13" t="s">
        <v>42</v>
      </c>
      <c r="AX450" s="13" t="s">
        <v>82</v>
      </c>
      <c r="AY450" s="241" t="s">
        <v>197</v>
      </c>
    </row>
    <row r="451" s="14" customFormat="1">
      <c r="A451" s="14"/>
      <c r="B451" s="253"/>
      <c r="C451" s="254"/>
      <c r="D451" s="224" t="s">
        <v>232</v>
      </c>
      <c r="E451" s="255" t="s">
        <v>35</v>
      </c>
      <c r="F451" s="256" t="s">
        <v>355</v>
      </c>
      <c r="G451" s="254"/>
      <c r="H451" s="257">
        <v>228.80000000000001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232</v>
      </c>
      <c r="AU451" s="263" t="s">
        <v>207</v>
      </c>
      <c r="AV451" s="14" t="s">
        <v>206</v>
      </c>
      <c r="AW451" s="14" t="s">
        <v>42</v>
      </c>
      <c r="AX451" s="14" t="s">
        <v>90</v>
      </c>
      <c r="AY451" s="263" t="s">
        <v>197</v>
      </c>
    </row>
    <row r="452" s="13" customFormat="1">
      <c r="A452" s="13"/>
      <c r="B452" s="232"/>
      <c r="C452" s="233"/>
      <c r="D452" s="224" t="s">
        <v>232</v>
      </c>
      <c r="E452" s="233"/>
      <c r="F452" s="234" t="s">
        <v>609</v>
      </c>
      <c r="G452" s="233"/>
      <c r="H452" s="235">
        <v>297.44</v>
      </c>
      <c r="I452" s="236"/>
      <c r="J452" s="233"/>
      <c r="K452" s="233"/>
      <c r="L452" s="237"/>
      <c r="M452" s="238"/>
      <c r="N452" s="239"/>
      <c r="O452" s="239"/>
      <c r="P452" s="239"/>
      <c r="Q452" s="239"/>
      <c r="R452" s="239"/>
      <c r="S452" s="239"/>
      <c r="T452" s="24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1" t="s">
        <v>232</v>
      </c>
      <c r="AU452" s="241" t="s">
        <v>207</v>
      </c>
      <c r="AV452" s="13" t="s">
        <v>92</v>
      </c>
      <c r="AW452" s="13" t="s">
        <v>4</v>
      </c>
      <c r="AX452" s="13" t="s">
        <v>90</v>
      </c>
      <c r="AY452" s="241" t="s">
        <v>197</v>
      </c>
    </row>
    <row r="453" s="2" customFormat="1" ht="33" customHeight="1">
      <c r="A453" s="43"/>
      <c r="B453" s="44"/>
      <c r="C453" s="211" t="s">
        <v>610</v>
      </c>
      <c r="D453" s="211" t="s">
        <v>201</v>
      </c>
      <c r="E453" s="212" t="s">
        <v>281</v>
      </c>
      <c r="F453" s="213" t="s">
        <v>282</v>
      </c>
      <c r="G453" s="214" t="s">
        <v>269</v>
      </c>
      <c r="H453" s="215">
        <v>411.83999999999998</v>
      </c>
      <c r="I453" s="216"/>
      <c r="J453" s="217">
        <f>ROUND(I453*H453,2)</f>
        <v>0</v>
      </c>
      <c r="K453" s="213" t="s">
        <v>205</v>
      </c>
      <c r="L453" s="49"/>
      <c r="M453" s="218" t="s">
        <v>35</v>
      </c>
      <c r="N453" s="219" t="s">
        <v>53</v>
      </c>
      <c r="O453" s="89"/>
      <c r="P453" s="220">
        <f>O453*H453</f>
        <v>0</v>
      </c>
      <c r="Q453" s="220">
        <v>0</v>
      </c>
      <c r="R453" s="220">
        <f>Q453*H453</f>
        <v>0</v>
      </c>
      <c r="S453" s="220">
        <v>0</v>
      </c>
      <c r="T453" s="221">
        <f>S453*H453</f>
        <v>0</v>
      </c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R453" s="222" t="s">
        <v>206</v>
      </c>
      <c r="AT453" s="222" t="s">
        <v>201</v>
      </c>
      <c r="AU453" s="222" t="s">
        <v>207</v>
      </c>
      <c r="AY453" s="21" t="s">
        <v>197</v>
      </c>
      <c r="BE453" s="223">
        <f>IF(N453="základní",J453,0)</f>
        <v>0</v>
      </c>
      <c r="BF453" s="223">
        <f>IF(N453="snížená",J453,0)</f>
        <v>0</v>
      </c>
      <c r="BG453" s="223">
        <f>IF(N453="zákl. přenesená",J453,0)</f>
        <v>0</v>
      </c>
      <c r="BH453" s="223">
        <f>IF(N453="sníž. přenesená",J453,0)</f>
        <v>0</v>
      </c>
      <c r="BI453" s="223">
        <f>IF(N453="nulová",J453,0)</f>
        <v>0</v>
      </c>
      <c r="BJ453" s="21" t="s">
        <v>90</v>
      </c>
      <c r="BK453" s="223">
        <f>ROUND(I453*H453,2)</f>
        <v>0</v>
      </c>
      <c r="BL453" s="21" t="s">
        <v>206</v>
      </c>
      <c r="BM453" s="222" t="s">
        <v>611</v>
      </c>
    </row>
    <row r="454" s="2" customFormat="1">
      <c r="A454" s="43"/>
      <c r="B454" s="44"/>
      <c r="C454" s="45"/>
      <c r="D454" s="224" t="s">
        <v>209</v>
      </c>
      <c r="E454" s="45"/>
      <c r="F454" s="225" t="s">
        <v>284</v>
      </c>
      <c r="G454" s="45"/>
      <c r="H454" s="45"/>
      <c r="I454" s="226"/>
      <c r="J454" s="45"/>
      <c r="K454" s="45"/>
      <c r="L454" s="49"/>
      <c r="M454" s="227"/>
      <c r="N454" s="228"/>
      <c r="O454" s="89"/>
      <c r="P454" s="89"/>
      <c r="Q454" s="89"/>
      <c r="R454" s="89"/>
      <c r="S454" s="89"/>
      <c r="T454" s="90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T454" s="21" t="s">
        <v>209</v>
      </c>
      <c r="AU454" s="21" t="s">
        <v>207</v>
      </c>
    </row>
    <row r="455" s="2" customFormat="1">
      <c r="A455" s="43"/>
      <c r="B455" s="44"/>
      <c r="C455" s="45"/>
      <c r="D455" s="229" t="s">
        <v>211</v>
      </c>
      <c r="E455" s="45"/>
      <c r="F455" s="230" t="s">
        <v>285</v>
      </c>
      <c r="G455" s="45"/>
      <c r="H455" s="45"/>
      <c r="I455" s="226"/>
      <c r="J455" s="45"/>
      <c r="K455" s="45"/>
      <c r="L455" s="49"/>
      <c r="M455" s="227"/>
      <c r="N455" s="228"/>
      <c r="O455" s="89"/>
      <c r="P455" s="89"/>
      <c r="Q455" s="89"/>
      <c r="R455" s="89"/>
      <c r="S455" s="89"/>
      <c r="T455" s="90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T455" s="21" t="s">
        <v>211</v>
      </c>
      <c r="AU455" s="21" t="s">
        <v>207</v>
      </c>
    </row>
    <row r="456" s="15" customFormat="1">
      <c r="A456" s="15"/>
      <c r="B456" s="264"/>
      <c r="C456" s="265"/>
      <c r="D456" s="224" t="s">
        <v>232</v>
      </c>
      <c r="E456" s="266" t="s">
        <v>35</v>
      </c>
      <c r="F456" s="267" t="s">
        <v>442</v>
      </c>
      <c r="G456" s="265"/>
      <c r="H456" s="266" t="s">
        <v>35</v>
      </c>
      <c r="I456" s="268"/>
      <c r="J456" s="265"/>
      <c r="K456" s="265"/>
      <c r="L456" s="269"/>
      <c r="M456" s="270"/>
      <c r="N456" s="271"/>
      <c r="O456" s="271"/>
      <c r="P456" s="271"/>
      <c r="Q456" s="271"/>
      <c r="R456" s="271"/>
      <c r="S456" s="271"/>
      <c r="T456" s="272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3" t="s">
        <v>232</v>
      </c>
      <c r="AU456" s="273" t="s">
        <v>207</v>
      </c>
      <c r="AV456" s="15" t="s">
        <v>90</v>
      </c>
      <c r="AW456" s="15" t="s">
        <v>42</v>
      </c>
      <c r="AX456" s="15" t="s">
        <v>82</v>
      </c>
      <c r="AY456" s="273" t="s">
        <v>197</v>
      </c>
    </row>
    <row r="457" s="13" customFormat="1">
      <c r="A457" s="13"/>
      <c r="B457" s="232"/>
      <c r="C457" s="233"/>
      <c r="D457" s="224" t="s">
        <v>232</v>
      </c>
      <c r="E457" s="242" t="s">
        <v>35</v>
      </c>
      <c r="F457" s="234" t="s">
        <v>604</v>
      </c>
      <c r="G457" s="233"/>
      <c r="H457" s="235">
        <v>95.400000000000006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1" t="s">
        <v>232</v>
      </c>
      <c r="AU457" s="241" t="s">
        <v>207</v>
      </c>
      <c r="AV457" s="13" t="s">
        <v>92</v>
      </c>
      <c r="AW457" s="13" t="s">
        <v>42</v>
      </c>
      <c r="AX457" s="13" t="s">
        <v>82</v>
      </c>
      <c r="AY457" s="241" t="s">
        <v>197</v>
      </c>
    </row>
    <row r="458" s="13" customFormat="1">
      <c r="A458" s="13"/>
      <c r="B458" s="232"/>
      <c r="C458" s="233"/>
      <c r="D458" s="224" t="s">
        <v>232</v>
      </c>
      <c r="E458" s="242" t="s">
        <v>35</v>
      </c>
      <c r="F458" s="234" t="s">
        <v>605</v>
      </c>
      <c r="G458" s="233"/>
      <c r="H458" s="235">
        <v>113.40000000000001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1" t="s">
        <v>232</v>
      </c>
      <c r="AU458" s="241" t="s">
        <v>207</v>
      </c>
      <c r="AV458" s="13" t="s">
        <v>92</v>
      </c>
      <c r="AW458" s="13" t="s">
        <v>42</v>
      </c>
      <c r="AX458" s="13" t="s">
        <v>82</v>
      </c>
      <c r="AY458" s="241" t="s">
        <v>197</v>
      </c>
    </row>
    <row r="459" s="13" customFormat="1">
      <c r="A459" s="13"/>
      <c r="B459" s="232"/>
      <c r="C459" s="233"/>
      <c r="D459" s="224" t="s">
        <v>232</v>
      </c>
      <c r="E459" s="242" t="s">
        <v>35</v>
      </c>
      <c r="F459" s="234" t="s">
        <v>606</v>
      </c>
      <c r="G459" s="233"/>
      <c r="H459" s="235">
        <v>20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1" t="s">
        <v>232</v>
      </c>
      <c r="AU459" s="241" t="s">
        <v>207</v>
      </c>
      <c r="AV459" s="13" t="s">
        <v>92</v>
      </c>
      <c r="AW459" s="13" t="s">
        <v>42</v>
      </c>
      <c r="AX459" s="13" t="s">
        <v>82</v>
      </c>
      <c r="AY459" s="241" t="s">
        <v>197</v>
      </c>
    </row>
    <row r="460" s="14" customFormat="1">
      <c r="A460" s="14"/>
      <c r="B460" s="253"/>
      <c r="C460" s="254"/>
      <c r="D460" s="224" t="s">
        <v>232</v>
      </c>
      <c r="E460" s="255" t="s">
        <v>35</v>
      </c>
      <c r="F460" s="256" t="s">
        <v>355</v>
      </c>
      <c r="G460" s="254"/>
      <c r="H460" s="257">
        <v>228.80000000000001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232</v>
      </c>
      <c r="AU460" s="263" t="s">
        <v>207</v>
      </c>
      <c r="AV460" s="14" t="s">
        <v>206</v>
      </c>
      <c r="AW460" s="14" t="s">
        <v>42</v>
      </c>
      <c r="AX460" s="14" t="s">
        <v>90</v>
      </c>
      <c r="AY460" s="263" t="s">
        <v>197</v>
      </c>
    </row>
    <row r="461" s="13" customFormat="1">
      <c r="A461" s="13"/>
      <c r="B461" s="232"/>
      <c r="C461" s="233"/>
      <c r="D461" s="224" t="s">
        <v>232</v>
      </c>
      <c r="E461" s="233"/>
      <c r="F461" s="234" t="s">
        <v>612</v>
      </c>
      <c r="G461" s="233"/>
      <c r="H461" s="235">
        <v>411.83999999999998</v>
      </c>
      <c r="I461" s="236"/>
      <c r="J461" s="233"/>
      <c r="K461" s="233"/>
      <c r="L461" s="237"/>
      <c r="M461" s="238"/>
      <c r="N461" s="239"/>
      <c r="O461" s="239"/>
      <c r="P461" s="239"/>
      <c r="Q461" s="239"/>
      <c r="R461" s="239"/>
      <c r="S461" s="239"/>
      <c r="T461" s="24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1" t="s">
        <v>232</v>
      </c>
      <c r="AU461" s="241" t="s">
        <v>207</v>
      </c>
      <c r="AV461" s="13" t="s">
        <v>92</v>
      </c>
      <c r="AW461" s="13" t="s">
        <v>4</v>
      </c>
      <c r="AX461" s="13" t="s">
        <v>90</v>
      </c>
      <c r="AY461" s="241" t="s">
        <v>197</v>
      </c>
    </row>
    <row r="462" s="2" customFormat="1" ht="24.15" customHeight="1">
      <c r="A462" s="43"/>
      <c r="B462" s="44"/>
      <c r="C462" s="211" t="s">
        <v>613</v>
      </c>
      <c r="D462" s="211" t="s">
        <v>201</v>
      </c>
      <c r="E462" s="212" t="s">
        <v>287</v>
      </c>
      <c r="F462" s="213" t="s">
        <v>288</v>
      </c>
      <c r="G462" s="214" t="s">
        <v>204</v>
      </c>
      <c r="H462" s="215">
        <v>769.10000000000002</v>
      </c>
      <c r="I462" s="216"/>
      <c r="J462" s="217">
        <f>ROUND(I462*H462,2)</f>
        <v>0</v>
      </c>
      <c r="K462" s="213" t="s">
        <v>205</v>
      </c>
      <c r="L462" s="49"/>
      <c r="M462" s="218" t="s">
        <v>35</v>
      </c>
      <c r="N462" s="219" t="s">
        <v>53</v>
      </c>
      <c r="O462" s="89"/>
      <c r="P462" s="220">
        <f>O462*H462</f>
        <v>0</v>
      </c>
      <c r="Q462" s="220">
        <v>0</v>
      </c>
      <c r="R462" s="220">
        <f>Q462*H462</f>
        <v>0</v>
      </c>
      <c r="S462" s="220">
        <v>0</v>
      </c>
      <c r="T462" s="221">
        <f>S462*H462</f>
        <v>0</v>
      </c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R462" s="222" t="s">
        <v>206</v>
      </c>
      <c r="AT462" s="222" t="s">
        <v>201</v>
      </c>
      <c r="AU462" s="222" t="s">
        <v>207</v>
      </c>
      <c r="AY462" s="21" t="s">
        <v>197</v>
      </c>
      <c r="BE462" s="223">
        <f>IF(N462="základní",J462,0)</f>
        <v>0</v>
      </c>
      <c r="BF462" s="223">
        <f>IF(N462="snížená",J462,0)</f>
        <v>0</v>
      </c>
      <c r="BG462" s="223">
        <f>IF(N462="zákl. přenesená",J462,0)</f>
        <v>0</v>
      </c>
      <c r="BH462" s="223">
        <f>IF(N462="sníž. přenesená",J462,0)</f>
        <v>0</v>
      </c>
      <c r="BI462" s="223">
        <f>IF(N462="nulová",J462,0)</f>
        <v>0</v>
      </c>
      <c r="BJ462" s="21" t="s">
        <v>90</v>
      </c>
      <c r="BK462" s="223">
        <f>ROUND(I462*H462,2)</f>
        <v>0</v>
      </c>
      <c r="BL462" s="21" t="s">
        <v>206</v>
      </c>
      <c r="BM462" s="222" t="s">
        <v>614</v>
      </c>
    </row>
    <row r="463" s="2" customFormat="1">
      <c r="A463" s="43"/>
      <c r="B463" s="44"/>
      <c r="C463" s="45"/>
      <c r="D463" s="224" t="s">
        <v>209</v>
      </c>
      <c r="E463" s="45"/>
      <c r="F463" s="225" t="s">
        <v>290</v>
      </c>
      <c r="G463" s="45"/>
      <c r="H463" s="45"/>
      <c r="I463" s="226"/>
      <c r="J463" s="45"/>
      <c r="K463" s="45"/>
      <c r="L463" s="49"/>
      <c r="M463" s="227"/>
      <c r="N463" s="228"/>
      <c r="O463" s="89"/>
      <c r="P463" s="89"/>
      <c r="Q463" s="89"/>
      <c r="R463" s="89"/>
      <c r="S463" s="89"/>
      <c r="T463" s="90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T463" s="21" t="s">
        <v>209</v>
      </c>
      <c r="AU463" s="21" t="s">
        <v>207</v>
      </c>
    </row>
    <row r="464" s="2" customFormat="1">
      <c r="A464" s="43"/>
      <c r="B464" s="44"/>
      <c r="C464" s="45"/>
      <c r="D464" s="229" t="s">
        <v>211</v>
      </c>
      <c r="E464" s="45"/>
      <c r="F464" s="230" t="s">
        <v>291</v>
      </c>
      <c r="G464" s="45"/>
      <c r="H464" s="45"/>
      <c r="I464" s="226"/>
      <c r="J464" s="45"/>
      <c r="K464" s="45"/>
      <c r="L464" s="49"/>
      <c r="M464" s="227"/>
      <c r="N464" s="228"/>
      <c r="O464" s="89"/>
      <c r="P464" s="89"/>
      <c r="Q464" s="89"/>
      <c r="R464" s="89"/>
      <c r="S464" s="89"/>
      <c r="T464" s="90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T464" s="21" t="s">
        <v>211</v>
      </c>
      <c r="AU464" s="21" t="s">
        <v>207</v>
      </c>
    </row>
    <row r="465" s="13" customFormat="1">
      <c r="A465" s="13"/>
      <c r="B465" s="232"/>
      <c r="C465" s="233"/>
      <c r="D465" s="224" t="s">
        <v>232</v>
      </c>
      <c r="E465" s="242" t="s">
        <v>35</v>
      </c>
      <c r="F465" s="234" t="s">
        <v>615</v>
      </c>
      <c r="G465" s="233"/>
      <c r="H465" s="235">
        <v>769.10000000000002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1" t="s">
        <v>232</v>
      </c>
      <c r="AU465" s="241" t="s">
        <v>207</v>
      </c>
      <c r="AV465" s="13" t="s">
        <v>92</v>
      </c>
      <c r="AW465" s="13" t="s">
        <v>42</v>
      </c>
      <c r="AX465" s="13" t="s">
        <v>90</v>
      </c>
      <c r="AY465" s="241" t="s">
        <v>197</v>
      </c>
    </row>
    <row r="466" s="12" customFormat="1" ht="20.88" customHeight="1">
      <c r="A466" s="12"/>
      <c r="B466" s="195"/>
      <c r="C466" s="196"/>
      <c r="D466" s="197" t="s">
        <v>81</v>
      </c>
      <c r="E466" s="209" t="s">
        <v>616</v>
      </c>
      <c r="F466" s="209" t="s">
        <v>451</v>
      </c>
      <c r="G466" s="196"/>
      <c r="H466" s="196"/>
      <c r="I466" s="199"/>
      <c r="J466" s="210">
        <f>BK466</f>
        <v>0</v>
      </c>
      <c r="K466" s="196"/>
      <c r="L466" s="201"/>
      <c r="M466" s="202"/>
      <c r="N466" s="203"/>
      <c r="O466" s="203"/>
      <c r="P466" s="204">
        <f>SUM(P467:P470)</f>
        <v>0</v>
      </c>
      <c r="Q466" s="203"/>
      <c r="R466" s="204">
        <f>SUM(R467:R470)</f>
        <v>0</v>
      </c>
      <c r="S466" s="203"/>
      <c r="T466" s="205">
        <f>SUM(T467:T470)</f>
        <v>0.52416000000000007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6" t="s">
        <v>90</v>
      </c>
      <c r="AT466" s="207" t="s">
        <v>81</v>
      </c>
      <c r="AU466" s="207" t="s">
        <v>92</v>
      </c>
      <c r="AY466" s="206" t="s">
        <v>197</v>
      </c>
      <c r="BK466" s="208">
        <f>SUM(BK467:BK470)</f>
        <v>0</v>
      </c>
    </row>
    <row r="467" s="2" customFormat="1" ht="24.15" customHeight="1">
      <c r="A467" s="43"/>
      <c r="B467" s="44"/>
      <c r="C467" s="211" t="s">
        <v>617</v>
      </c>
      <c r="D467" s="211" t="s">
        <v>201</v>
      </c>
      <c r="E467" s="212" t="s">
        <v>453</v>
      </c>
      <c r="F467" s="213" t="s">
        <v>454</v>
      </c>
      <c r="G467" s="214" t="s">
        <v>320</v>
      </c>
      <c r="H467" s="215">
        <v>0.27300000000000002</v>
      </c>
      <c r="I467" s="216"/>
      <c r="J467" s="217">
        <f>ROUND(I467*H467,2)</f>
        <v>0</v>
      </c>
      <c r="K467" s="213" t="s">
        <v>205</v>
      </c>
      <c r="L467" s="49"/>
      <c r="M467" s="218" t="s">
        <v>35</v>
      </c>
      <c r="N467" s="219" t="s">
        <v>53</v>
      </c>
      <c r="O467" s="89"/>
      <c r="P467" s="220">
        <f>O467*H467</f>
        <v>0</v>
      </c>
      <c r="Q467" s="220">
        <v>0</v>
      </c>
      <c r="R467" s="220">
        <f>Q467*H467</f>
        <v>0</v>
      </c>
      <c r="S467" s="220">
        <v>1.9199999999999999</v>
      </c>
      <c r="T467" s="221">
        <f>S467*H467</f>
        <v>0.52416000000000007</v>
      </c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R467" s="222" t="s">
        <v>206</v>
      </c>
      <c r="AT467" s="222" t="s">
        <v>201</v>
      </c>
      <c r="AU467" s="222" t="s">
        <v>207</v>
      </c>
      <c r="AY467" s="21" t="s">
        <v>197</v>
      </c>
      <c r="BE467" s="223">
        <f>IF(N467="základní",J467,0)</f>
        <v>0</v>
      </c>
      <c r="BF467" s="223">
        <f>IF(N467="snížená",J467,0)</f>
        <v>0</v>
      </c>
      <c r="BG467" s="223">
        <f>IF(N467="zákl. přenesená",J467,0)</f>
        <v>0</v>
      </c>
      <c r="BH467" s="223">
        <f>IF(N467="sníž. přenesená",J467,0)</f>
        <v>0</v>
      </c>
      <c r="BI467" s="223">
        <f>IF(N467="nulová",J467,0)</f>
        <v>0</v>
      </c>
      <c r="BJ467" s="21" t="s">
        <v>90</v>
      </c>
      <c r="BK467" s="223">
        <f>ROUND(I467*H467,2)</f>
        <v>0</v>
      </c>
      <c r="BL467" s="21" t="s">
        <v>206</v>
      </c>
      <c r="BM467" s="222" t="s">
        <v>618</v>
      </c>
    </row>
    <row r="468" s="2" customFormat="1">
      <c r="A468" s="43"/>
      <c r="B468" s="44"/>
      <c r="C468" s="45"/>
      <c r="D468" s="224" t="s">
        <v>209</v>
      </c>
      <c r="E468" s="45"/>
      <c r="F468" s="225" t="s">
        <v>456</v>
      </c>
      <c r="G468" s="45"/>
      <c r="H468" s="45"/>
      <c r="I468" s="226"/>
      <c r="J468" s="45"/>
      <c r="K468" s="45"/>
      <c r="L468" s="49"/>
      <c r="M468" s="227"/>
      <c r="N468" s="228"/>
      <c r="O468" s="89"/>
      <c r="P468" s="89"/>
      <c r="Q468" s="89"/>
      <c r="R468" s="89"/>
      <c r="S468" s="89"/>
      <c r="T468" s="90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T468" s="21" t="s">
        <v>209</v>
      </c>
      <c r="AU468" s="21" t="s">
        <v>207</v>
      </c>
    </row>
    <row r="469" s="2" customFormat="1">
      <c r="A469" s="43"/>
      <c r="B469" s="44"/>
      <c r="C469" s="45"/>
      <c r="D469" s="229" t="s">
        <v>211</v>
      </c>
      <c r="E469" s="45"/>
      <c r="F469" s="230" t="s">
        <v>457</v>
      </c>
      <c r="G469" s="45"/>
      <c r="H469" s="45"/>
      <c r="I469" s="226"/>
      <c r="J469" s="45"/>
      <c r="K469" s="45"/>
      <c r="L469" s="49"/>
      <c r="M469" s="227"/>
      <c r="N469" s="228"/>
      <c r="O469" s="89"/>
      <c r="P469" s="89"/>
      <c r="Q469" s="89"/>
      <c r="R469" s="89"/>
      <c r="S469" s="89"/>
      <c r="T469" s="90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T469" s="21" t="s">
        <v>211</v>
      </c>
      <c r="AU469" s="21" t="s">
        <v>207</v>
      </c>
    </row>
    <row r="470" s="13" customFormat="1">
      <c r="A470" s="13"/>
      <c r="B470" s="232"/>
      <c r="C470" s="233"/>
      <c r="D470" s="224" t="s">
        <v>232</v>
      </c>
      <c r="E470" s="242" t="s">
        <v>35</v>
      </c>
      <c r="F470" s="234" t="s">
        <v>619</v>
      </c>
      <c r="G470" s="233"/>
      <c r="H470" s="235">
        <v>0.27300000000000002</v>
      </c>
      <c r="I470" s="236"/>
      <c r="J470" s="233"/>
      <c r="K470" s="233"/>
      <c r="L470" s="237"/>
      <c r="M470" s="238"/>
      <c r="N470" s="239"/>
      <c r="O470" s="239"/>
      <c r="P470" s="239"/>
      <c r="Q470" s="239"/>
      <c r="R470" s="239"/>
      <c r="S470" s="239"/>
      <c r="T470" s="24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1" t="s">
        <v>232</v>
      </c>
      <c r="AU470" s="241" t="s">
        <v>207</v>
      </c>
      <c r="AV470" s="13" t="s">
        <v>92</v>
      </c>
      <c r="AW470" s="13" t="s">
        <v>42</v>
      </c>
      <c r="AX470" s="13" t="s">
        <v>90</v>
      </c>
      <c r="AY470" s="241" t="s">
        <v>197</v>
      </c>
    </row>
    <row r="471" s="12" customFormat="1" ht="20.88" customHeight="1">
      <c r="A471" s="12"/>
      <c r="B471" s="195"/>
      <c r="C471" s="196"/>
      <c r="D471" s="197" t="s">
        <v>81</v>
      </c>
      <c r="E471" s="209" t="s">
        <v>620</v>
      </c>
      <c r="F471" s="209" t="s">
        <v>460</v>
      </c>
      <c r="G471" s="196"/>
      <c r="H471" s="196"/>
      <c r="I471" s="199"/>
      <c r="J471" s="210">
        <f>BK471</f>
        <v>0</v>
      </c>
      <c r="K471" s="196"/>
      <c r="L471" s="201"/>
      <c r="M471" s="202"/>
      <c r="N471" s="203"/>
      <c r="O471" s="203"/>
      <c r="P471" s="204">
        <f>SUM(P472:P489)</f>
        <v>0</v>
      </c>
      <c r="Q471" s="203"/>
      <c r="R471" s="204">
        <f>SUM(R472:R489)</f>
        <v>0.66142599999999996</v>
      </c>
      <c r="S471" s="203"/>
      <c r="T471" s="205">
        <f>SUM(T472:T489)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6" t="s">
        <v>90</v>
      </c>
      <c r="AT471" s="207" t="s">
        <v>81</v>
      </c>
      <c r="AU471" s="207" t="s">
        <v>92</v>
      </c>
      <c r="AY471" s="206" t="s">
        <v>197</v>
      </c>
      <c r="BK471" s="208">
        <f>SUM(BK472:BK489)</f>
        <v>0</v>
      </c>
    </row>
    <row r="472" s="2" customFormat="1" ht="33" customHeight="1">
      <c r="A472" s="43"/>
      <c r="B472" s="44"/>
      <c r="C472" s="211" t="s">
        <v>621</v>
      </c>
      <c r="D472" s="211" t="s">
        <v>201</v>
      </c>
      <c r="E472" s="212" t="s">
        <v>462</v>
      </c>
      <c r="F472" s="213" t="s">
        <v>463</v>
      </c>
      <c r="G472" s="214" t="s">
        <v>204</v>
      </c>
      <c r="H472" s="215">
        <v>769.10000000000002</v>
      </c>
      <c r="I472" s="216"/>
      <c r="J472" s="217">
        <f>ROUND(I472*H472,2)</f>
        <v>0</v>
      </c>
      <c r="K472" s="213" t="s">
        <v>205</v>
      </c>
      <c r="L472" s="49"/>
      <c r="M472" s="218" t="s">
        <v>35</v>
      </c>
      <c r="N472" s="219" t="s">
        <v>53</v>
      </c>
      <c r="O472" s="89"/>
      <c r="P472" s="220">
        <f>O472*H472</f>
        <v>0</v>
      </c>
      <c r="Q472" s="220">
        <v>0.00085999999999999998</v>
      </c>
      <c r="R472" s="220">
        <f>Q472*H472</f>
        <v>0.66142599999999996</v>
      </c>
      <c r="S472" s="220">
        <v>0</v>
      </c>
      <c r="T472" s="221">
        <f>S472*H472</f>
        <v>0</v>
      </c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R472" s="222" t="s">
        <v>206</v>
      </c>
      <c r="AT472" s="222" t="s">
        <v>201</v>
      </c>
      <c r="AU472" s="222" t="s">
        <v>207</v>
      </c>
      <c r="AY472" s="21" t="s">
        <v>197</v>
      </c>
      <c r="BE472" s="223">
        <f>IF(N472="základní",J472,0)</f>
        <v>0</v>
      </c>
      <c r="BF472" s="223">
        <f>IF(N472="snížená",J472,0)</f>
        <v>0</v>
      </c>
      <c r="BG472" s="223">
        <f>IF(N472="zákl. přenesená",J472,0)</f>
        <v>0</v>
      </c>
      <c r="BH472" s="223">
        <f>IF(N472="sníž. přenesená",J472,0)</f>
        <v>0</v>
      </c>
      <c r="BI472" s="223">
        <f>IF(N472="nulová",J472,0)</f>
        <v>0</v>
      </c>
      <c r="BJ472" s="21" t="s">
        <v>90</v>
      </c>
      <c r="BK472" s="223">
        <f>ROUND(I472*H472,2)</f>
        <v>0</v>
      </c>
      <c r="BL472" s="21" t="s">
        <v>206</v>
      </c>
      <c r="BM472" s="222" t="s">
        <v>622</v>
      </c>
    </row>
    <row r="473" s="2" customFormat="1">
      <c r="A473" s="43"/>
      <c r="B473" s="44"/>
      <c r="C473" s="45"/>
      <c r="D473" s="224" t="s">
        <v>209</v>
      </c>
      <c r="E473" s="45"/>
      <c r="F473" s="225" t="s">
        <v>465</v>
      </c>
      <c r="G473" s="45"/>
      <c r="H473" s="45"/>
      <c r="I473" s="226"/>
      <c r="J473" s="45"/>
      <c r="K473" s="45"/>
      <c r="L473" s="49"/>
      <c r="M473" s="227"/>
      <c r="N473" s="228"/>
      <c r="O473" s="89"/>
      <c r="P473" s="89"/>
      <c r="Q473" s="89"/>
      <c r="R473" s="89"/>
      <c r="S473" s="89"/>
      <c r="T473" s="90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T473" s="21" t="s">
        <v>209</v>
      </c>
      <c r="AU473" s="21" t="s">
        <v>207</v>
      </c>
    </row>
    <row r="474" s="2" customFormat="1">
      <c r="A474" s="43"/>
      <c r="B474" s="44"/>
      <c r="C474" s="45"/>
      <c r="D474" s="229" t="s">
        <v>211</v>
      </c>
      <c r="E474" s="45"/>
      <c r="F474" s="230" t="s">
        <v>466</v>
      </c>
      <c r="G474" s="45"/>
      <c r="H474" s="45"/>
      <c r="I474" s="226"/>
      <c r="J474" s="45"/>
      <c r="K474" s="45"/>
      <c r="L474" s="49"/>
      <c r="M474" s="227"/>
      <c r="N474" s="228"/>
      <c r="O474" s="89"/>
      <c r="P474" s="89"/>
      <c r="Q474" s="89"/>
      <c r="R474" s="89"/>
      <c r="S474" s="89"/>
      <c r="T474" s="90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T474" s="21" t="s">
        <v>211</v>
      </c>
      <c r="AU474" s="21" t="s">
        <v>207</v>
      </c>
    </row>
    <row r="475" s="2" customFormat="1" ht="21.75" customHeight="1">
      <c r="A475" s="43"/>
      <c r="B475" s="44"/>
      <c r="C475" s="211" t="s">
        <v>623</v>
      </c>
      <c r="D475" s="211" t="s">
        <v>201</v>
      </c>
      <c r="E475" s="212" t="s">
        <v>470</v>
      </c>
      <c r="F475" s="213" t="s">
        <v>471</v>
      </c>
      <c r="G475" s="214" t="s">
        <v>409</v>
      </c>
      <c r="H475" s="215">
        <v>140</v>
      </c>
      <c r="I475" s="216"/>
      <c r="J475" s="217">
        <f>ROUND(I475*H475,2)</f>
        <v>0</v>
      </c>
      <c r="K475" s="213" t="s">
        <v>205</v>
      </c>
      <c r="L475" s="49"/>
      <c r="M475" s="218" t="s">
        <v>35</v>
      </c>
      <c r="N475" s="219" t="s">
        <v>53</v>
      </c>
      <c r="O475" s="89"/>
      <c r="P475" s="220">
        <f>O475*H475</f>
        <v>0</v>
      </c>
      <c r="Q475" s="220">
        <v>0</v>
      </c>
      <c r="R475" s="220">
        <f>Q475*H475</f>
        <v>0</v>
      </c>
      <c r="S475" s="220">
        <v>0</v>
      </c>
      <c r="T475" s="221">
        <f>S475*H475</f>
        <v>0</v>
      </c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R475" s="222" t="s">
        <v>206</v>
      </c>
      <c r="AT475" s="222" t="s">
        <v>201</v>
      </c>
      <c r="AU475" s="222" t="s">
        <v>207</v>
      </c>
      <c r="AY475" s="21" t="s">
        <v>197</v>
      </c>
      <c r="BE475" s="223">
        <f>IF(N475="základní",J475,0)</f>
        <v>0</v>
      </c>
      <c r="BF475" s="223">
        <f>IF(N475="snížená",J475,0)</f>
        <v>0</v>
      </c>
      <c r="BG475" s="223">
        <f>IF(N475="zákl. přenesená",J475,0)</f>
        <v>0</v>
      </c>
      <c r="BH475" s="223">
        <f>IF(N475="sníž. přenesená",J475,0)</f>
        <v>0</v>
      </c>
      <c r="BI475" s="223">
        <f>IF(N475="nulová",J475,0)</f>
        <v>0</v>
      </c>
      <c r="BJ475" s="21" t="s">
        <v>90</v>
      </c>
      <c r="BK475" s="223">
        <f>ROUND(I475*H475,2)</f>
        <v>0</v>
      </c>
      <c r="BL475" s="21" t="s">
        <v>206</v>
      </c>
      <c r="BM475" s="222" t="s">
        <v>624</v>
      </c>
    </row>
    <row r="476" s="2" customFormat="1">
      <c r="A476" s="43"/>
      <c r="B476" s="44"/>
      <c r="C476" s="45"/>
      <c r="D476" s="224" t="s">
        <v>209</v>
      </c>
      <c r="E476" s="45"/>
      <c r="F476" s="225" t="s">
        <v>473</v>
      </c>
      <c r="G476" s="45"/>
      <c r="H476" s="45"/>
      <c r="I476" s="226"/>
      <c r="J476" s="45"/>
      <c r="K476" s="45"/>
      <c r="L476" s="49"/>
      <c r="M476" s="227"/>
      <c r="N476" s="228"/>
      <c r="O476" s="89"/>
      <c r="P476" s="89"/>
      <c r="Q476" s="89"/>
      <c r="R476" s="89"/>
      <c r="S476" s="89"/>
      <c r="T476" s="90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T476" s="21" t="s">
        <v>209</v>
      </c>
      <c r="AU476" s="21" t="s">
        <v>207</v>
      </c>
    </row>
    <row r="477" s="2" customFormat="1">
      <c r="A477" s="43"/>
      <c r="B477" s="44"/>
      <c r="C477" s="45"/>
      <c r="D477" s="229" t="s">
        <v>211</v>
      </c>
      <c r="E477" s="45"/>
      <c r="F477" s="230" t="s">
        <v>474</v>
      </c>
      <c r="G477" s="45"/>
      <c r="H477" s="45"/>
      <c r="I477" s="226"/>
      <c r="J477" s="45"/>
      <c r="K477" s="45"/>
      <c r="L477" s="49"/>
      <c r="M477" s="227"/>
      <c r="N477" s="228"/>
      <c r="O477" s="89"/>
      <c r="P477" s="89"/>
      <c r="Q477" s="89"/>
      <c r="R477" s="89"/>
      <c r="S477" s="89"/>
      <c r="T477" s="90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T477" s="21" t="s">
        <v>211</v>
      </c>
      <c r="AU477" s="21" t="s">
        <v>207</v>
      </c>
    </row>
    <row r="478" s="13" customFormat="1">
      <c r="A478" s="13"/>
      <c r="B478" s="232"/>
      <c r="C478" s="233"/>
      <c r="D478" s="224" t="s">
        <v>232</v>
      </c>
      <c r="E478" s="242" t="s">
        <v>35</v>
      </c>
      <c r="F478" s="234" t="s">
        <v>596</v>
      </c>
      <c r="G478" s="233"/>
      <c r="H478" s="235">
        <v>140</v>
      </c>
      <c r="I478" s="236"/>
      <c r="J478" s="233"/>
      <c r="K478" s="233"/>
      <c r="L478" s="237"/>
      <c r="M478" s="238"/>
      <c r="N478" s="239"/>
      <c r="O478" s="239"/>
      <c r="P478" s="239"/>
      <c r="Q478" s="239"/>
      <c r="R478" s="239"/>
      <c r="S478" s="239"/>
      <c r="T478" s="24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1" t="s">
        <v>232</v>
      </c>
      <c r="AU478" s="241" t="s">
        <v>207</v>
      </c>
      <c r="AV478" s="13" t="s">
        <v>92</v>
      </c>
      <c r="AW478" s="13" t="s">
        <v>42</v>
      </c>
      <c r="AX478" s="13" t="s">
        <v>90</v>
      </c>
      <c r="AY478" s="241" t="s">
        <v>197</v>
      </c>
    </row>
    <row r="479" s="2" customFormat="1" ht="24.15" customHeight="1">
      <c r="A479" s="43"/>
      <c r="B479" s="44"/>
      <c r="C479" s="211" t="s">
        <v>625</v>
      </c>
      <c r="D479" s="211" t="s">
        <v>201</v>
      </c>
      <c r="E479" s="212" t="s">
        <v>482</v>
      </c>
      <c r="F479" s="213" t="s">
        <v>483</v>
      </c>
      <c r="G479" s="214" t="s">
        <v>204</v>
      </c>
      <c r="H479" s="215">
        <v>208</v>
      </c>
      <c r="I479" s="216"/>
      <c r="J479" s="217">
        <f>ROUND(I479*H479,2)</f>
        <v>0</v>
      </c>
      <c r="K479" s="213" t="s">
        <v>205</v>
      </c>
      <c r="L479" s="49"/>
      <c r="M479" s="218" t="s">
        <v>35</v>
      </c>
      <c r="N479" s="219" t="s">
        <v>53</v>
      </c>
      <c r="O479" s="89"/>
      <c r="P479" s="220">
        <f>O479*H479</f>
        <v>0</v>
      </c>
      <c r="Q479" s="220">
        <v>0</v>
      </c>
      <c r="R479" s="220">
        <f>Q479*H479</f>
        <v>0</v>
      </c>
      <c r="S479" s="220">
        <v>0</v>
      </c>
      <c r="T479" s="221">
        <f>S479*H479</f>
        <v>0</v>
      </c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R479" s="222" t="s">
        <v>206</v>
      </c>
      <c r="AT479" s="222" t="s">
        <v>201</v>
      </c>
      <c r="AU479" s="222" t="s">
        <v>207</v>
      </c>
      <c r="AY479" s="21" t="s">
        <v>197</v>
      </c>
      <c r="BE479" s="223">
        <f>IF(N479="základní",J479,0)</f>
        <v>0</v>
      </c>
      <c r="BF479" s="223">
        <f>IF(N479="snížená",J479,0)</f>
        <v>0</v>
      </c>
      <c r="BG479" s="223">
        <f>IF(N479="zákl. přenesená",J479,0)</f>
        <v>0</v>
      </c>
      <c r="BH479" s="223">
        <f>IF(N479="sníž. přenesená",J479,0)</f>
        <v>0</v>
      </c>
      <c r="BI479" s="223">
        <f>IF(N479="nulová",J479,0)</f>
        <v>0</v>
      </c>
      <c r="BJ479" s="21" t="s">
        <v>90</v>
      </c>
      <c r="BK479" s="223">
        <f>ROUND(I479*H479,2)</f>
        <v>0</v>
      </c>
      <c r="BL479" s="21" t="s">
        <v>206</v>
      </c>
      <c r="BM479" s="222" t="s">
        <v>626</v>
      </c>
    </row>
    <row r="480" s="2" customFormat="1">
      <c r="A480" s="43"/>
      <c r="B480" s="44"/>
      <c r="C480" s="45"/>
      <c r="D480" s="224" t="s">
        <v>209</v>
      </c>
      <c r="E480" s="45"/>
      <c r="F480" s="225" t="s">
        <v>485</v>
      </c>
      <c r="G480" s="45"/>
      <c r="H480" s="45"/>
      <c r="I480" s="226"/>
      <c r="J480" s="45"/>
      <c r="K480" s="45"/>
      <c r="L480" s="49"/>
      <c r="M480" s="227"/>
      <c r="N480" s="228"/>
      <c r="O480" s="89"/>
      <c r="P480" s="89"/>
      <c r="Q480" s="89"/>
      <c r="R480" s="89"/>
      <c r="S480" s="89"/>
      <c r="T480" s="90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T480" s="21" t="s">
        <v>209</v>
      </c>
      <c r="AU480" s="21" t="s">
        <v>207</v>
      </c>
    </row>
    <row r="481" s="2" customFormat="1">
      <c r="A481" s="43"/>
      <c r="B481" s="44"/>
      <c r="C481" s="45"/>
      <c r="D481" s="229" t="s">
        <v>211</v>
      </c>
      <c r="E481" s="45"/>
      <c r="F481" s="230" t="s">
        <v>486</v>
      </c>
      <c r="G481" s="45"/>
      <c r="H481" s="45"/>
      <c r="I481" s="226"/>
      <c r="J481" s="45"/>
      <c r="K481" s="45"/>
      <c r="L481" s="49"/>
      <c r="M481" s="227"/>
      <c r="N481" s="228"/>
      <c r="O481" s="89"/>
      <c r="P481" s="89"/>
      <c r="Q481" s="89"/>
      <c r="R481" s="89"/>
      <c r="S481" s="89"/>
      <c r="T481" s="90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T481" s="21" t="s">
        <v>211</v>
      </c>
      <c r="AU481" s="21" t="s">
        <v>207</v>
      </c>
    </row>
    <row r="482" s="2" customFormat="1" ht="24.15" customHeight="1">
      <c r="A482" s="43"/>
      <c r="B482" s="44"/>
      <c r="C482" s="211" t="s">
        <v>627</v>
      </c>
      <c r="D482" s="211" t="s">
        <v>201</v>
      </c>
      <c r="E482" s="212" t="s">
        <v>496</v>
      </c>
      <c r="F482" s="213" t="s">
        <v>497</v>
      </c>
      <c r="G482" s="214" t="s">
        <v>204</v>
      </c>
      <c r="H482" s="215">
        <v>521</v>
      </c>
      <c r="I482" s="216"/>
      <c r="J482" s="217">
        <f>ROUND(I482*H482,2)</f>
        <v>0</v>
      </c>
      <c r="K482" s="213" t="s">
        <v>205</v>
      </c>
      <c r="L482" s="49"/>
      <c r="M482" s="218" t="s">
        <v>35</v>
      </c>
      <c r="N482" s="219" t="s">
        <v>53</v>
      </c>
      <c r="O482" s="89"/>
      <c r="P482" s="220">
        <f>O482*H482</f>
        <v>0</v>
      </c>
      <c r="Q482" s="220">
        <v>0</v>
      </c>
      <c r="R482" s="220">
        <f>Q482*H482</f>
        <v>0</v>
      </c>
      <c r="S482" s="220">
        <v>0</v>
      </c>
      <c r="T482" s="221">
        <f>S482*H482</f>
        <v>0</v>
      </c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R482" s="222" t="s">
        <v>206</v>
      </c>
      <c r="AT482" s="222" t="s">
        <v>201</v>
      </c>
      <c r="AU482" s="222" t="s">
        <v>207</v>
      </c>
      <c r="AY482" s="21" t="s">
        <v>197</v>
      </c>
      <c r="BE482" s="223">
        <f>IF(N482="základní",J482,0)</f>
        <v>0</v>
      </c>
      <c r="BF482" s="223">
        <f>IF(N482="snížená",J482,0)</f>
        <v>0</v>
      </c>
      <c r="BG482" s="223">
        <f>IF(N482="zákl. přenesená",J482,0)</f>
        <v>0</v>
      </c>
      <c r="BH482" s="223">
        <f>IF(N482="sníž. přenesená",J482,0)</f>
        <v>0</v>
      </c>
      <c r="BI482" s="223">
        <f>IF(N482="nulová",J482,0)</f>
        <v>0</v>
      </c>
      <c r="BJ482" s="21" t="s">
        <v>90</v>
      </c>
      <c r="BK482" s="223">
        <f>ROUND(I482*H482,2)</f>
        <v>0</v>
      </c>
      <c r="BL482" s="21" t="s">
        <v>206</v>
      </c>
      <c r="BM482" s="222" t="s">
        <v>628</v>
      </c>
    </row>
    <row r="483" s="2" customFormat="1">
      <c r="A483" s="43"/>
      <c r="B483" s="44"/>
      <c r="C483" s="45"/>
      <c r="D483" s="224" t="s">
        <v>209</v>
      </c>
      <c r="E483" s="45"/>
      <c r="F483" s="225" t="s">
        <v>499</v>
      </c>
      <c r="G483" s="45"/>
      <c r="H483" s="45"/>
      <c r="I483" s="226"/>
      <c r="J483" s="45"/>
      <c r="K483" s="45"/>
      <c r="L483" s="49"/>
      <c r="M483" s="227"/>
      <c r="N483" s="228"/>
      <c r="O483" s="89"/>
      <c r="P483" s="89"/>
      <c r="Q483" s="89"/>
      <c r="R483" s="89"/>
      <c r="S483" s="89"/>
      <c r="T483" s="90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T483" s="21" t="s">
        <v>209</v>
      </c>
      <c r="AU483" s="21" t="s">
        <v>207</v>
      </c>
    </row>
    <row r="484" s="2" customFormat="1">
      <c r="A484" s="43"/>
      <c r="B484" s="44"/>
      <c r="C484" s="45"/>
      <c r="D484" s="229" t="s">
        <v>211</v>
      </c>
      <c r="E484" s="45"/>
      <c r="F484" s="230" t="s">
        <v>500</v>
      </c>
      <c r="G484" s="45"/>
      <c r="H484" s="45"/>
      <c r="I484" s="226"/>
      <c r="J484" s="45"/>
      <c r="K484" s="45"/>
      <c r="L484" s="49"/>
      <c r="M484" s="227"/>
      <c r="N484" s="228"/>
      <c r="O484" s="89"/>
      <c r="P484" s="89"/>
      <c r="Q484" s="89"/>
      <c r="R484" s="89"/>
      <c r="S484" s="89"/>
      <c r="T484" s="90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T484" s="21" t="s">
        <v>211</v>
      </c>
      <c r="AU484" s="21" t="s">
        <v>207</v>
      </c>
    </row>
    <row r="485" s="2" customFormat="1">
      <c r="A485" s="43"/>
      <c r="B485" s="44"/>
      <c r="C485" s="45"/>
      <c r="D485" s="224" t="s">
        <v>219</v>
      </c>
      <c r="E485" s="45"/>
      <c r="F485" s="231" t="s">
        <v>501</v>
      </c>
      <c r="G485" s="45"/>
      <c r="H485" s="45"/>
      <c r="I485" s="226"/>
      <c r="J485" s="45"/>
      <c r="K485" s="45"/>
      <c r="L485" s="49"/>
      <c r="M485" s="227"/>
      <c r="N485" s="228"/>
      <c r="O485" s="89"/>
      <c r="P485" s="89"/>
      <c r="Q485" s="89"/>
      <c r="R485" s="89"/>
      <c r="S485" s="89"/>
      <c r="T485" s="90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T485" s="21" t="s">
        <v>219</v>
      </c>
      <c r="AU485" s="21" t="s">
        <v>207</v>
      </c>
    </row>
    <row r="486" s="13" customFormat="1">
      <c r="A486" s="13"/>
      <c r="B486" s="232"/>
      <c r="C486" s="233"/>
      <c r="D486" s="224" t="s">
        <v>232</v>
      </c>
      <c r="E486" s="242" t="s">
        <v>35</v>
      </c>
      <c r="F486" s="234" t="s">
        <v>584</v>
      </c>
      <c r="G486" s="233"/>
      <c r="H486" s="235">
        <v>47</v>
      </c>
      <c r="I486" s="236"/>
      <c r="J486" s="233"/>
      <c r="K486" s="233"/>
      <c r="L486" s="237"/>
      <c r="M486" s="238"/>
      <c r="N486" s="239"/>
      <c r="O486" s="239"/>
      <c r="P486" s="239"/>
      <c r="Q486" s="239"/>
      <c r="R486" s="239"/>
      <c r="S486" s="239"/>
      <c r="T486" s="24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1" t="s">
        <v>232</v>
      </c>
      <c r="AU486" s="241" t="s">
        <v>207</v>
      </c>
      <c r="AV486" s="13" t="s">
        <v>92</v>
      </c>
      <c r="AW486" s="13" t="s">
        <v>42</v>
      </c>
      <c r="AX486" s="13" t="s">
        <v>82</v>
      </c>
      <c r="AY486" s="241" t="s">
        <v>197</v>
      </c>
    </row>
    <row r="487" s="13" customFormat="1">
      <c r="A487" s="13"/>
      <c r="B487" s="232"/>
      <c r="C487" s="233"/>
      <c r="D487" s="224" t="s">
        <v>232</v>
      </c>
      <c r="E487" s="242" t="s">
        <v>35</v>
      </c>
      <c r="F487" s="234" t="s">
        <v>585</v>
      </c>
      <c r="G487" s="233"/>
      <c r="H487" s="235">
        <v>125</v>
      </c>
      <c r="I487" s="236"/>
      <c r="J487" s="233"/>
      <c r="K487" s="233"/>
      <c r="L487" s="237"/>
      <c r="M487" s="238"/>
      <c r="N487" s="239"/>
      <c r="O487" s="239"/>
      <c r="P487" s="239"/>
      <c r="Q487" s="239"/>
      <c r="R487" s="239"/>
      <c r="S487" s="239"/>
      <c r="T487" s="24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1" t="s">
        <v>232</v>
      </c>
      <c r="AU487" s="241" t="s">
        <v>207</v>
      </c>
      <c r="AV487" s="13" t="s">
        <v>92</v>
      </c>
      <c r="AW487" s="13" t="s">
        <v>42</v>
      </c>
      <c r="AX487" s="13" t="s">
        <v>82</v>
      </c>
      <c r="AY487" s="241" t="s">
        <v>197</v>
      </c>
    </row>
    <row r="488" s="13" customFormat="1">
      <c r="A488" s="13"/>
      <c r="B488" s="232"/>
      <c r="C488" s="233"/>
      <c r="D488" s="224" t="s">
        <v>232</v>
      </c>
      <c r="E488" s="242" t="s">
        <v>35</v>
      </c>
      <c r="F488" s="234" t="s">
        <v>586</v>
      </c>
      <c r="G488" s="233"/>
      <c r="H488" s="235">
        <v>349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1" t="s">
        <v>232</v>
      </c>
      <c r="AU488" s="241" t="s">
        <v>207</v>
      </c>
      <c r="AV488" s="13" t="s">
        <v>92</v>
      </c>
      <c r="AW488" s="13" t="s">
        <v>42</v>
      </c>
      <c r="AX488" s="13" t="s">
        <v>82</v>
      </c>
      <c r="AY488" s="241" t="s">
        <v>197</v>
      </c>
    </row>
    <row r="489" s="14" customFormat="1">
      <c r="A489" s="14"/>
      <c r="B489" s="253"/>
      <c r="C489" s="254"/>
      <c r="D489" s="224" t="s">
        <v>232</v>
      </c>
      <c r="E489" s="255" t="s">
        <v>35</v>
      </c>
      <c r="F489" s="256" t="s">
        <v>355</v>
      </c>
      <c r="G489" s="254"/>
      <c r="H489" s="257">
        <v>521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232</v>
      </c>
      <c r="AU489" s="263" t="s">
        <v>207</v>
      </c>
      <c r="AV489" s="14" t="s">
        <v>206</v>
      </c>
      <c r="AW489" s="14" t="s">
        <v>42</v>
      </c>
      <c r="AX489" s="14" t="s">
        <v>90</v>
      </c>
      <c r="AY489" s="263" t="s">
        <v>197</v>
      </c>
    </row>
    <row r="490" s="12" customFormat="1" ht="20.88" customHeight="1">
      <c r="A490" s="12"/>
      <c r="B490" s="195"/>
      <c r="C490" s="196"/>
      <c r="D490" s="197" t="s">
        <v>81</v>
      </c>
      <c r="E490" s="209" t="s">
        <v>629</v>
      </c>
      <c r="F490" s="209" t="s">
        <v>326</v>
      </c>
      <c r="G490" s="196"/>
      <c r="H490" s="196"/>
      <c r="I490" s="199"/>
      <c r="J490" s="210">
        <f>BK490</f>
        <v>0</v>
      </c>
      <c r="K490" s="196"/>
      <c r="L490" s="201"/>
      <c r="M490" s="202"/>
      <c r="N490" s="203"/>
      <c r="O490" s="203"/>
      <c r="P490" s="204">
        <f>SUM(P491:P555)</f>
        <v>0</v>
      </c>
      <c r="Q490" s="203"/>
      <c r="R490" s="204">
        <f>SUM(R491:R555)</f>
        <v>0</v>
      </c>
      <c r="S490" s="203"/>
      <c r="T490" s="205">
        <f>SUM(T491:T555)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6" t="s">
        <v>90</v>
      </c>
      <c r="AT490" s="207" t="s">
        <v>81</v>
      </c>
      <c r="AU490" s="207" t="s">
        <v>92</v>
      </c>
      <c r="AY490" s="206" t="s">
        <v>197</v>
      </c>
      <c r="BK490" s="208">
        <f>SUM(BK491:BK555)</f>
        <v>0</v>
      </c>
    </row>
    <row r="491" s="2" customFormat="1" ht="21.75" customHeight="1">
      <c r="A491" s="43"/>
      <c r="B491" s="44"/>
      <c r="C491" s="211" t="s">
        <v>630</v>
      </c>
      <c r="D491" s="211" t="s">
        <v>201</v>
      </c>
      <c r="E491" s="212" t="s">
        <v>267</v>
      </c>
      <c r="F491" s="213" t="s">
        <v>268</v>
      </c>
      <c r="G491" s="214" t="s">
        <v>269</v>
      </c>
      <c r="H491" s="215">
        <v>429.44999999999999</v>
      </c>
      <c r="I491" s="216"/>
      <c r="J491" s="217">
        <f>ROUND(I491*H491,2)</f>
        <v>0</v>
      </c>
      <c r="K491" s="213" t="s">
        <v>205</v>
      </c>
      <c r="L491" s="49"/>
      <c r="M491" s="218" t="s">
        <v>35</v>
      </c>
      <c r="N491" s="219" t="s">
        <v>53</v>
      </c>
      <c r="O491" s="89"/>
      <c r="P491" s="220">
        <f>O491*H491</f>
        <v>0</v>
      </c>
      <c r="Q491" s="220">
        <v>0</v>
      </c>
      <c r="R491" s="220">
        <f>Q491*H491</f>
        <v>0</v>
      </c>
      <c r="S491" s="220">
        <v>0</v>
      </c>
      <c r="T491" s="221">
        <f>S491*H491</f>
        <v>0</v>
      </c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R491" s="222" t="s">
        <v>206</v>
      </c>
      <c r="AT491" s="222" t="s">
        <v>201</v>
      </c>
      <c r="AU491" s="222" t="s">
        <v>207</v>
      </c>
      <c r="AY491" s="21" t="s">
        <v>197</v>
      </c>
      <c r="BE491" s="223">
        <f>IF(N491="základní",J491,0)</f>
        <v>0</v>
      </c>
      <c r="BF491" s="223">
        <f>IF(N491="snížená",J491,0)</f>
        <v>0</v>
      </c>
      <c r="BG491" s="223">
        <f>IF(N491="zákl. přenesená",J491,0)</f>
        <v>0</v>
      </c>
      <c r="BH491" s="223">
        <f>IF(N491="sníž. přenesená",J491,0)</f>
        <v>0</v>
      </c>
      <c r="BI491" s="223">
        <f>IF(N491="nulová",J491,0)</f>
        <v>0</v>
      </c>
      <c r="BJ491" s="21" t="s">
        <v>90</v>
      </c>
      <c r="BK491" s="223">
        <f>ROUND(I491*H491,2)</f>
        <v>0</v>
      </c>
      <c r="BL491" s="21" t="s">
        <v>206</v>
      </c>
      <c r="BM491" s="222" t="s">
        <v>631</v>
      </c>
    </row>
    <row r="492" s="2" customFormat="1">
      <c r="A492" s="43"/>
      <c r="B492" s="44"/>
      <c r="C492" s="45"/>
      <c r="D492" s="224" t="s">
        <v>209</v>
      </c>
      <c r="E492" s="45"/>
      <c r="F492" s="225" t="s">
        <v>271</v>
      </c>
      <c r="G492" s="45"/>
      <c r="H492" s="45"/>
      <c r="I492" s="226"/>
      <c r="J492" s="45"/>
      <c r="K492" s="45"/>
      <c r="L492" s="49"/>
      <c r="M492" s="227"/>
      <c r="N492" s="228"/>
      <c r="O492" s="89"/>
      <c r="P492" s="89"/>
      <c r="Q492" s="89"/>
      <c r="R492" s="89"/>
      <c r="S492" s="89"/>
      <c r="T492" s="90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T492" s="21" t="s">
        <v>209</v>
      </c>
      <c r="AU492" s="21" t="s">
        <v>207</v>
      </c>
    </row>
    <row r="493" s="2" customFormat="1">
      <c r="A493" s="43"/>
      <c r="B493" s="44"/>
      <c r="C493" s="45"/>
      <c r="D493" s="229" t="s">
        <v>211</v>
      </c>
      <c r="E493" s="45"/>
      <c r="F493" s="230" t="s">
        <v>272</v>
      </c>
      <c r="G493" s="45"/>
      <c r="H493" s="45"/>
      <c r="I493" s="226"/>
      <c r="J493" s="45"/>
      <c r="K493" s="45"/>
      <c r="L493" s="49"/>
      <c r="M493" s="227"/>
      <c r="N493" s="228"/>
      <c r="O493" s="89"/>
      <c r="P493" s="89"/>
      <c r="Q493" s="89"/>
      <c r="R493" s="89"/>
      <c r="S493" s="89"/>
      <c r="T493" s="90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T493" s="21" t="s">
        <v>211</v>
      </c>
      <c r="AU493" s="21" t="s">
        <v>207</v>
      </c>
    </row>
    <row r="494" s="2" customFormat="1">
      <c r="A494" s="43"/>
      <c r="B494" s="44"/>
      <c r="C494" s="45"/>
      <c r="D494" s="224" t="s">
        <v>219</v>
      </c>
      <c r="E494" s="45"/>
      <c r="F494" s="231" t="s">
        <v>529</v>
      </c>
      <c r="G494" s="45"/>
      <c r="H494" s="45"/>
      <c r="I494" s="226"/>
      <c r="J494" s="45"/>
      <c r="K494" s="45"/>
      <c r="L494" s="49"/>
      <c r="M494" s="227"/>
      <c r="N494" s="228"/>
      <c r="O494" s="89"/>
      <c r="P494" s="89"/>
      <c r="Q494" s="89"/>
      <c r="R494" s="89"/>
      <c r="S494" s="89"/>
      <c r="T494" s="90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T494" s="21" t="s">
        <v>219</v>
      </c>
      <c r="AU494" s="21" t="s">
        <v>207</v>
      </c>
    </row>
    <row r="495" s="13" customFormat="1">
      <c r="A495" s="13"/>
      <c r="B495" s="232"/>
      <c r="C495" s="233"/>
      <c r="D495" s="224" t="s">
        <v>232</v>
      </c>
      <c r="E495" s="242" t="s">
        <v>35</v>
      </c>
      <c r="F495" s="234" t="s">
        <v>632</v>
      </c>
      <c r="G495" s="233"/>
      <c r="H495" s="235">
        <v>73.950000000000003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1" t="s">
        <v>232</v>
      </c>
      <c r="AU495" s="241" t="s">
        <v>207</v>
      </c>
      <c r="AV495" s="13" t="s">
        <v>92</v>
      </c>
      <c r="AW495" s="13" t="s">
        <v>42</v>
      </c>
      <c r="AX495" s="13" t="s">
        <v>82</v>
      </c>
      <c r="AY495" s="241" t="s">
        <v>197</v>
      </c>
    </row>
    <row r="496" s="13" customFormat="1">
      <c r="A496" s="13"/>
      <c r="B496" s="232"/>
      <c r="C496" s="233"/>
      <c r="D496" s="224" t="s">
        <v>232</v>
      </c>
      <c r="E496" s="242" t="s">
        <v>35</v>
      </c>
      <c r="F496" s="234" t="s">
        <v>633</v>
      </c>
      <c r="G496" s="233"/>
      <c r="H496" s="235">
        <v>355.5</v>
      </c>
      <c r="I496" s="236"/>
      <c r="J496" s="233"/>
      <c r="K496" s="233"/>
      <c r="L496" s="237"/>
      <c r="M496" s="238"/>
      <c r="N496" s="239"/>
      <c r="O496" s="239"/>
      <c r="P496" s="239"/>
      <c r="Q496" s="239"/>
      <c r="R496" s="239"/>
      <c r="S496" s="239"/>
      <c r="T496" s="24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1" t="s">
        <v>232</v>
      </c>
      <c r="AU496" s="241" t="s">
        <v>207</v>
      </c>
      <c r="AV496" s="13" t="s">
        <v>92</v>
      </c>
      <c r="AW496" s="13" t="s">
        <v>42</v>
      </c>
      <c r="AX496" s="13" t="s">
        <v>82</v>
      </c>
      <c r="AY496" s="241" t="s">
        <v>197</v>
      </c>
    </row>
    <row r="497" s="14" customFormat="1">
      <c r="A497" s="14"/>
      <c r="B497" s="253"/>
      <c r="C497" s="254"/>
      <c r="D497" s="224" t="s">
        <v>232</v>
      </c>
      <c r="E497" s="255" t="s">
        <v>35</v>
      </c>
      <c r="F497" s="256" t="s">
        <v>355</v>
      </c>
      <c r="G497" s="254"/>
      <c r="H497" s="257">
        <v>429.44999999999999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232</v>
      </c>
      <c r="AU497" s="263" t="s">
        <v>207</v>
      </c>
      <c r="AV497" s="14" t="s">
        <v>206</v>
      </c>
      <c r="AW497" s="14" t="s">
        <v>42</v>
      </c>
      <c r="AX497" s="14" t="s">
        <v>90</v>
      </c>
      <c r="AY497" s="263" t="s">
        <v>197</v>
      </c>
    </row>
    <row r="498" s="2" customFormat="1" ht="24.15" customHeight="1">
      <c r="A498" s="43"/>
      <c r="B498" s="44"/>
      <c r="C498" s="211" t="s">
        <v>634</v>
      </c>
      <c r="D498" s="211" t="s">
        <v>201</v>
      </c>
      <c r="E498" s="212" t="s">
        <v>275</v>
      </c>
      <c r="F498" s="213" t="s">
        <v>276</v>
      </c>
      <c r="G498" s="214" t="s">
        <v>269</v>
      </c>
      <c r="H498" s="215">
        <v>716.94799999999998</v>
      </c>
      <c r="I498" s="216"/>
      <c r="J498" s="217">
        <f>ROUND(I498*H498,2)</f>
        <v>0</v>
      </c>
      <c r="K498" s="213" t="s">
        <v>205</v>
      </c>
      <c r="L498" s="49"/>
      <c r="M498" s="218" t="s">
        <v>35</v>
      </c>
      <c r="N498" s="219" t="s">
        <v>53</v>
      </c>
      <c r="O498" s="89"/>
      <c r="P498" s="220">
        <f>O498*H498</f>
        <v>0</v>
      </c>
      <c r="Q498" s="220">
        <v>0</v>
      </c>
      <c r="R498" s="220">
        <f>Q498*H498</f>
        <v>0</v>
      </c>
      <c r="S498" s="220">
        <v>0</v>
      </c>
      <c r="T498" s="221">
        <f>S498*H498</f>
        <v>0</v>
      </c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R498" s="222" t="s">
        <v>206</v>
      </c>
      <c r="AT498" s="222" t="s">
        <v>201</v>
      </c>
      <c r="AU498" s="222" t="s">
        <v>207</v>
      </c>
      <c r="AY498" s="21" t="s">
        <v>197</v>
      </c>
      <c r="BE498" s="223">
        <f>IF(N498="základní",J498,0)</f>
        <v>0</v>
      </c>
      <c r="BF498" s="223">
        <f>IF(N498="snížená",J498,0)</f>
        <v>0</v>
      </c>
      <c r="BG498" s="223">
        <f>IF(N498="zákl. přenesená",J498,0)</f>
        <v>0</v>
      </c>
      <c r="BH498" s="223">
        <f>IF(N498="sníž. přenesená",J498,0)</f>
        <v>0</v>
      </c>
      <c r="BI498" s="223">
        <f>IF(N498="nulová",J498,0)</f>
        <v>0</v>
      </c>
      <c r="BJ498" s="21" t="s">
        <v>90</v>
      </c>
      <c r="BK498" s="223">
        <f>ROUND(I498*H498,2)</f>
        <v>0</v>
      </c>
      <c r="BL498" s="21" t="s">
        <v>206</v>
      </c>
      <c r="BM498" s="222" t="s">
        <v>635</v>
      </c>
    </row>
    <row r="499" s="2" customFormat="1">
      <c r="A499" s="43"/>
      <c r="B499" s="44"/>
      <c r="C499" s="45"/>
      <c r="D499" s="224" t="s">
        <v>209</v>
      </c>
      <c r="E499" s="45"/>
      <c r="F499" s="225" t="s">
        <v>278</v>
      </c>
      <c r="G499" s="45"/>
      <c r="H499" s="45"/>
      <c r="I499" s="226"/>
      <c r="J499" s="45"/>
      <c r="K499" s="45"/>
      <c r="L499" s="49"/>
      <c r="M499" s="227"/>
      <c r="N499" s="228"/>
      <c r="O499" s="89"/>
      <c r="P499" s="89"/>
      <c r="Q499" s="89"/>
      <c r="R499" s="89"/>
      <c r="S499" s="89"/>
      <c r="T499" s="90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T499" s="21" t="s">
        <v>209</v>
      </c>
      <c r="AU499" s="21" t="s">
        <v>207</v>
      </c>
    </row>
    <row r="500" s="2" customFormat="1">
      <c r="A500" s="43"/>
      <c r="B500" s="44"/>
      <c r="C500" s="45"/>
      <c r="D500" s="229" t="s">
        <v>211</v>
      </c>
      <c r="E500" s="45"/>
      <c r="F500" s="230" t="s">
        <v>279</v>
      </c>
      <c r="G500" s="45"/>
      <c r="H500" s="45"/>
      <c r="I500" s="226"/>
      <c r="J500" s="45"/>
      <c r="K500" s="45"/>
      <c r="L500" s="49"/>
      <c r="M500" s="227"/>
      <c r="N500" s="228"/>
      <c r="O500" s="89"/>
      <c r="P500" s="89"/>
      <c r="Q500" s="89"/>
      <c r="R500" s="89"/>
      <c r="S500" s="89"/>
      <c r="T500" s="90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T500" s="21" t="s">
        <v>211</v>
      </c>
      <c r="AU500" s="21" t="s">
        <v>207</v>
      </c>
    </row>
    <row r="501" s="13" customFormat="1">
      <c r="A501" s="13"/>
      <c r="B501" s="232"/>
      <c r="C501" s="233"/>
      <c r="D501" s="224" t="s">
        <v>232</v>
      </c>
      <c r="E501" s="242" t="s">
        <v>35</v>
      </c>
      <c r="F501" s="234" t="s">
        <v>632</v>
      </c>
      <c r="G501" s="233"/>
      <c r="H501" s="235">
        <v>73.950000000000003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1" t="s">
        <v>232</v>
      </c>
      <c r="AU501" s="241" t="s">
        <v>207</v>
      </c>
      <c r="AV501" s="13" t="s">
        <v>92</v>
      </c>
      <c r="AW501" s="13" t="s">
        <v>42</v>
      </c>
      <c r="AX501" s="13" t="s">
        <v>82</v>
      </c>
      <c r="AY501" s="241" t="s">
        <v>197</v>
      </c>
    </row>
    <row r="502" s="13" customFormat="1">
      <c r="A502" s="13"/>
      <c r="B502" s="232"/>
      <c r="C502" s="233"/>
      <c r="D502" s="224" t="s">
        <v>232</v>
      </c>
      <c r="E502" s="242" t="s">
        <v>35</v>
      </c>
      <c r="F502" s="234" t="s">
        <v>633</v>
      </c>
      <c r="G502" s="233"/>
      <c r="H502" s="235">
        <v>355.5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1" t="s">
        <v>232</v>
      </c>
      <c r="AU502" s="241" t="s">
        <v>207</v>
      </c>
      <c r="AV502" s="13" t="s">
        <v>92</v>
      </c>
      <c r="AW502" s="13" t="s">
        <v>42</v>
      </c>
      <c r="AX502" s="13" t="s">
        <v>82</v>
      </c>
      <c r="AY502" s="241" t="s">
        <v>197</v>
      </c>
    </row>
    <row r="503" s="13" customFormat="1">
      <c r="A503" s="13"/>
      <c r="B503" s="232"/>
      <c r="C503" s="233"/>
      <c r="D503" s="224" t="s">
        <v>232</v>
      </c>
      <c r="E503" s="242" t="s">
        <v>35</v>
      </c>
      <c r="F503" s="234" t="s">
        <v>636</v>
      </c>
      <c r="G503" s="233"/>
      <c r="H503" s="235">
        <v>-155.40000000000001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1" t="s">
        <v>232</v>
      </c>
      <c r="AU503" s="241" t="s">
        <v>207</v>
      </c>
      <c r="AV503" s="13" t="s">
        <v>92</v>
      </c>
      <c r="AW503" s="13" t="s">
        <v>42</v>
      </c>
      <c r="AX503" s="13" t="s">
        <v>82</v>
      </c>
      <c r="AY503" s="241" t="s">
        <v>197</v>
      </c>
    </row>
    <row r="504" s="13" customFormat="1">
      <c r="A504" s="13"/>
      <c r="B504" s="232"/>
      <c r="C504" s="233"/>
      <c r="D504" s="224" t="s">
        <v>232</v>
      </c>
      <c r="E504" s="242" t="s">
        <v>35</v>
      </c>
      <c r="F504" s="234" t="s">
        <v>637</v>
      </c>
      <c r="G504" s="233"/>
      <c r="H504" s="235">
        <v>-94.813000000000002</v>
      </c>
      <c r="I504" s="236"/>
      <c r="J504" s="233"/>
      <c r="K504" s="233"/>
      <c r="L504" s="237"/>
      <c r="M504" s="238"/>
      <c r="N504" s="239"/>
      <c r="O504" s="239"/>
      <c r="P504" s="239"/>
      <c r="Q504" s="239"/>
      <c r="R504" s="239"/>
      <c r="S504" s="239"/>
      <c r="T504" s="24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1" t="s">
        <v>232</v>
      </c>
      <c r="AU504" s="241" t="s">
        <v>207</v>
      </c>
      <c r="AV504" s="13" t="s">
        <v>92</v>
      </c>
      <c r="AW504" s="13" t="s">
        <v>42</v>
      </c>
      <c r="AX504" s="13" t="s">
        <v>82</v>
      </c>
      <c r="AY504" s="241" t="s">
        <v>197</v>
      </c>
    </row>
    <row r="505" s="14" customFormat="1">
      <c r="A505" s="14"/>
      <c r="B505" s="253"/>
      <c r="C505" s="254"/>
      <c r="D505" s="224" t="s">
        <v>232</v>
      </c>
      <c r="E505" s="255" t="s">
        <v>35</v>
      </c>
      <c r="F505" s="256" t="s">
        <v>355</v>
      </c>
      <c r="G505" s="254"/>
      <c r="H505" s="257">
        <v>179.23699999999997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232</v>
      </c>
      <c r="AU505" s="263" t="s">
        <v>207</v>
      </c>
      <c r="AV505" s="14" t="s">
        <v>206</v>
      </c>
      <c r="AW505" s="14" t="s">
        <v>42</v>
      </c>
      <c r="AX505" s="14" t="s">
        <v>90</v>
      </c>
      <c r="AY505" s="263" t="s">
        <v>197</v>
      </c>
    </row>
    <row r="506" s="13" customFormat="1">
      <c r="A506" s="13"/>
      <c r="B506" s="232"/>
      <c r="C506" s="233"/>
      <c r="D506" s="224" t="s">
        <v>232</v>
      </c>
      <c r="E506" s="233"/>
      <c r="F506" s="234" t="s">
        <v>638</v>
      </c>
      <c r="G506" s="233"/>
      <c r="H506" s="235">
        <v>716.94799999999998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1" t="s">
        <v>232</v>
      </c>
      <c r="AU506" s="241" t="s">
        <v>207</v>
      </c>
      <c r="AV506" s="13" t="s">
        <v>92</v>
      </c>
      <c r="AW506" s="13" t="s">
        <v>4</v>
      </c>
      <c r="AX506" s="13" t="s">
        <v>90</v>
      </c>
      <c r="AY506" s="241" t="s">
        <v>197</v>
      </c>
    </row>
    <row r="507" s="2" customFormat="1" ht="16.5" customHeight="1">
      <c r="A507" s="43"/>
      <c r="B507" s="44"/>
      <c r="C507" s="211" t="s">
        <v>639</v>
      </c>
      <c r="D507" s="211" t="s">
        <v>201</v>
      </c>
      <c r="E507" s="212" t="s">
        <v>524</v>
      </c>
      <c r="F507" s="213" t="s">
        <v>525</v>
      </c>
      <c r="G507" s="214" t="s">
        <v>269</v>
      </c>
      <c r="H507" s="215">
        <v>717.20399999999995</v>
      </c>
      <c r="I507" s="216"/>
      <c r="J507" s="217">
        <f>ROUND(I507*H507,2)</f>
        <v>0</v>
      </c>
      <c r="K507" s="213" t="s">
        <v>205</v>
      </c>
      <c r="L507" s="49"/>
      <c r="M507" s="218" t="s">
        <v>35</v>
      </c>
      <c r="N507" s="219" t="s">
        <v>53</v>
      </c>
      <c r="O507" s="89"/>
      <c r="P507" s="220">
        <f>O507*H507</f>
        <v>0</v>
      </c>
      <c r="Q507" s="220">
        <v>0</v>
      </c>
      <c r="R507" s="220">
        <f>Q507*H507</f>
        <v>0</v>
      </c>
      <c r="S507" s="220">
        <v>0</v>
      </c>
      <c r="T507" s="221">
        <f>S507*H507</f>
        <v>0</v>
      </c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R507" s="222" t="s">
        <v>206</v>
      </c>
      <c r="AT507" s="222" t="s">
        <v>201</v>
      </c>
      <c r="AU507" s="222" t="s">
        <v>207</v>
      </c>
      <c r="AY507" s="21" t="s">
        <v>197</v>
      </c>
      <c r="BE507" s="223">
        <f>IF(N507="základní",J507,0)</f>
        <v>0</v>
      </c>
      <c r="BF507" s="223">
        <f>IF(N507="snížená",J507,0)</f>
        <v>0</v>
      </c>
      <c r="BG507" s="223">
        <f>IF(N507="zákl. přenesená",J507,0)</f>
        <v>0</v>
      </c>
      <c r="BH507" s="223">
        <f>IF(N507="sníž. přenesená",J507,0)</f>
        <v>0</v>
      </c>
      <c r="BI507" s="223">
        <f>IF(N507="nulová",J507,0)</f>
        <v>0</v>
      </c>
      <c r="BJ507" s="21" t="s">
        <v>90</v>
      </c>
      <c r="BK507" s="223">
        <f>ROUND(I507*H507,2)</f>
        <v>0</v>
      </c>
      <c r="BL507" s="21" t="s">
        <v>206</v>
      </c>
      <c r="BM507" s="222" t="s">
        <v>640</v>
      </c>
    </row>
    <row r="508" s="2" customFormat="1">
      <c r="A508" s="43"/>
      <c r="B508" s="44"/>
      <c r="C508" s="45"/>
      <c r="D508" s="224" t="s">
        <v>209</v>
      </c>
      <c r="E508" s="45"/>
      <c r="F508" s="225" t="s">
        <v>527</v>
      </c>
      <c r="G508" s="45"/>
      <c r="H508" s="45"/>
      <c r="I508" s="226"/>
      <c r="J508" s="45"/>
      <c r="K508" s="45"/>
      <c r="L508" s="49"/>
      <c r="M508" s="227"/>
      <c r="N508" s="228"/>
      <c r="O508" s="89"/>
      <c r="P508" s="89"/>
      <c r="Q508" s="89"/>
      <c r="R508" s="89"/>
      <c r="S508" s="89"/>
      <c r="T508" s="90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T508" s="21" t="s">
        <v>209</v>
      </c>
      <c r="AU508" s="21" t="s">
        <v>207</v>
      </c>
    </row>
    <row r="509" s="2" customFormat="1">
      <c r="A509" s="43"/>
      <c r="B509" s="44"/>
      <c r="C509" s="45"/>
      <c r="D509" s="229" t="s">
        <v>211</v>
      </c>
      <c r="E509" s="45"/>
      <c r="F509" s="230" t="s">
        <v>528</v>
      </c>
      <c r="G509" s="45"/>
      <c r="H509" s="45"/>
      <c r="I509" s="226"/>
      <c r="J509" s="45"/>
      <c r="K509" s="45"/>
      <c r="L509" s="49"/>
      <c r="M509" s="227"/>
      <c r="N509" s="228"/>
      <c r="O509" s="89"/>
      <c r="P509" s="89"/>
      <c r="Q509" s="89"/>
      <c r="R509" s="89"/>
      <c r="S509" s="89"/>
      <c r="T509" s="90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T509" s="21" t="s">
        <v>211</v>
      </c>
      <c r="AU509" s="21" t="s">
        <v>207</v>
      </c>
    </row>
    <row r="510" s="2" customFormat="1">
      <c r="A510" s="43"/>
      <c r="B510" s="44"/>
      <c r="C510" s="45"/>
      <c r="D510" s="224" t="s">
        <v>219</v>
      </c>
      <c r="E510" s="45"/>
      <c r="F510" s="231" t="s">
        <v>641</v>
      </c>
      <c r="G510" s="45"/>
      <c r="H510" s="45"/>
      <c r="I510" s="226"/>
      <c r="J510" s="45"/>
      <c r="K510" s="45"/>
      <c r="L510" s="49"/>
      <c r="M510" s="227"/>
      <c r="N510" s="228"/>
      <c r="O510" s="89"/>
      <c r="P510" s="89"/>
      <c r="Q510" s="89"/>
      <c r="R510" s="89"/>
      <c r="S510" s="89"/>
      <c r="T510" s="90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T510" s="21" t="s">
        <v>219</v>
      </c>
      <c r="AU510" s="21" t="s">
        <v>207</v>
      </c>
    </row>
    <row r="511" s="13" customFormat="1">
      <c r="A511" s="13"/>
      <c r="B511" s="232"/>
      <c r="C511" s="233"/>
      <c r="D511" s="224" t="s">
        <v>232</v>
      </c>
      <c r="E511" s="242" t="s">
        <v>35</v>
      </c>
      <c r="F511" s="234" t="s">
        <v>642</v>
      </c>
      <c r="G511" s="233"/>
      <c r="H511" s="235">
        <v>54.079999999999998</v>
      </c>
      <c r="I511" s="236"/>
      <c r="J511" s="233"/>
      <c r="K511" s="233"/>
      <c r="L511" s="237"/>
      <c r="M511" s="238"/>
      <c r="N511" s="239"/>
      <c r="O511" s="239"/>
      <c r="P511" s="239"/>
      <c r="Q511" s="239"/>
      <c r="R511" s="239"/>
      <c r="S511" s="239"/>
      <c r="T511" s="24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1" t="s">
        <v>232</v>
      </c>
      <c r="AU511" s="241" t="s">
        <v>207</v>
      </c>
      <c r="AV511" s="13" t="s">
        <v>92</v>
      </c>
      <c r="AW511" s="13" t="s">
        <v>42</v>
      </c>
      <c r="AX511" s="13" t="s">
        <v>82</v>
      </c>
      <c r="AY511" s="241" t="s">
        <v>197</v>
      </c>
    </row>
    <row r="512" s="13" customFormat="1">
      <c r="A512" s="13"/>
      <c r="B512" s="232"/>
      <c r="C512" s="233"/>
      <c r="D512" s="224" t="s">
        <v>232</v>
      </c>
      <c r="E512" s="242" t="s">
        <v>35</v>
      </c>
      <c r="F512" s="234" t="s">
        <v>643</v>
      </c>
      <c r="G512" s="233"/>
      <c r="H512" s="235">
        <v>470.31999999999999</v>
      </c>
      <c r="I512" s="236"/>
      <c r="J512" s="233"/>
      <c r="K512" s="233"/>
      <c r="L512" s="237"/>
      <c r="M512" s="238"/>
      <c r="N512" s="239"/>
      <c r="O512" s="239"/>
      <c r="P512" s="239"/>
      <c r="Q512" s="239"/>
      <c r="R512" s="239"/>
      <c r="S512" s="239"/>
      <c r="T512" s="24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1" t="s">
        <v>232</v>
      </c>
      <c r="AU512" s="241" t="s">
        <v>207</v>
      </c>
      <c r="AV512" s="13" t="s">
        <v>92</v>
      </c>
      <c r="AW512" s="13" t="s">
        <v>42</v>
      </c>
      <c r="AX512" s="13" t="s">
        <v>82</v>
      </c>
      <c r="AY512" s="241" t="s">
        <v>197</v>
      </c>
    </row>
    <row r="513" s="13" customFormat="1">
      <c r="A513" s="13"/>
      <c r="B513" s="232"/>
      <c r="C513" s="233"/>
      <c r="D513" s="224" t="s">
        <v>232</v>
      </c>
      <c r="E513" s="242" t="s">
        <v>35</v>
      </c>
      <c r="F513" s="234" t="s">
        <v>644</v>
      </c>
      <c r="G513" s="233"/>
      <c r="H513" s="235">
        <v>40</v>
      </c>
      <c r="I513" s="236"/>
      <c r="J513" s="233"/>
      <c r="K513" s="233"/>
      <c r="L513" s="237"/>
      <c r="M513" s="238"/>
      <c r="N513" s="239"/>
      <c r="O513" s="239"/>
      <c r="P513" s="239"/>
      <c r="Q513" s="239"/>
      <c r="R513" s="239"/>
      <c r="S513" s="239"/>
      <c r="T513" s="24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1" t="s">
        <v>232</v>
      </c>
      <c r="AU513" s="241" t="s">
        <v>207</v>
      </c>
      <c r="AV513" s="13" t="s">
        <v>92</v>
      </c>
      <c r="AW513" s="13" t="s">
        <v>42</v>
      </c>
      <c r="AX513" s="13" t="s">
        <v>82</v>
      </c>
      <c r="AY513" s="241" t="s">
        <v>197</v>
      </c>
    </row>
    <row r="514" s="13" customFormat="1">
      <c r="A514" s="13"/>
      <c r="B514" s="232"/>
      <c r="C514" s="233"/>
      <c r="D514" s="224" t="s">
        <v>232</v>
      </c>
      <c r="E514" s="242" t="s">
        <v>35</v>
      </c>
      <c r="F514" s="234" t="s">
        <v>645</v>
      </c>
      <c r="G514" s="233"/>
      <c r="H514" s="235">
        <v>111.68000000000001</v>
      </c>
      <c r="I514" s="236"/>
      <c r="J514" s="233"/>
      <c r="K514" s="233"/>
      <c r="L514" s="237"/>
      <c r="M514" s="238"/>
      <c r="N514" s="239"/>
      <c r="O514" s="239"/>
      <c r="P514" s="239"/>
      <c r="Q514" s="239"/>
      <c r="R514" s="239"/>
      <c r="S514" s="239"/>
      <c r="T514" s="24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1" t="s">
        <v>232</v>
      </c>
      <c r="AU514" s="241" t="s">
        <v>207</v>
      </c>
      <c r="AV514" s="13" t="s">
        <v>92</v>
      </c>
      <c r="AW514" s="13" t="s">
        <v>42</v>
      </c>
      <c r="AX514" s="13" t="s">
        <v>82</v>
      </c>
      <c r="AY514" s="241" t="s">
        <v>197</v>
      </c>
    </row>
    <row r="515" s="13" customFormat="1">
      <c r="A515" s="13"/>
      <c r="B515" s="232"/>
      <c r="C515" s="233"/>
      <c r="D515" s="224" t="s">
        <v>232</v>
      </c>
      <c r="E515" s="242" t="s">
        <v>35</v>
      </c>
      <c r="F515" s="234" t="s">
        <v>646</v>
      </c>
      <c r="G515" s="233"/>
      <c r="H515" s="235">
        <v>40.600000000000001</v>
      </c>
      <c r="I515" s="236"/>
      <c r="J515" s="233"/>
      <c r="K515" s="233"/>
      <c r="L515" s="237"/>
      <c r="M515" s="238"/>
      <c r="N515" s="239"/>
      <c r="O515" s="239"/>
      <c r="P515" s="239"/>
      <c r="Q515" s="239"/>
      <c r="R515" s="239"/>
      <c r="S515" s="239"/>
      <c r="T515" s="24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1" t="s">
        <v>232</v>
      </c>
      <c r="AU515" s="241" t="s">
        <v>207</v>
      </c>
      <c r="AV515" s="13" t="s">
        <v>92</v>
      </c>
      <c r="AW515" s="13" t="s">
        <v>42</v>
      </c>
      <c r="AX515" s="13" t="s">
        <v>82</v>
      </c>
      <c r="AY515" s="241" t="s">
        <v>197</v>
      </c>
    </row>
    <row r="516" s="13" customFormat="1">
      <c r="A516" s="13"/>
      <c r="B516" s="232"/>
      <c r="C516" s="233"/>
      <c r="D516" s="224" t="s">
        <v>232</v>
      </c>
      <c r="E516" s="242" t="s">
        <v>35</v>
      </c>
      <c r="F516" s="234" t="s">
        <v>647</v>
      </c>
      <c r="G516" s="233"/>
      <c r="H516" s="235">
        <v>0.52400000000000002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1" t="s">
        <v>232</v>
      </c>
      <c r="AU516" s="241" t="s">
        <v>207</v>
      </c>
      <c r="AV516" s="13" t="s">
        <v>92</v>
      </c>
      <c r="AW516" s="13" t="s">
        <v>42</v>
      </c>
      <c r="AX516" s="13" t="s">
        <v>82</v>
      </c>
      <c r="AY516" s="241" t="s">
        <v>197</v>
      </c>
    </row>
    <row r="517" s="14" customFormat="1">
      <c r="A517" s="14"/>
      <c r="B517" s="253"/>
      <c r="C517" s="254"/>
      <c r="D517" s="224" t="s">
        <v>232</v>
      </c>
      <c r="E517" s="255" t="s">
        <v>35</v>
      </c>
      <c r="F517" s="256" t="s">
        <v>355</v>
      </c>
      <c r="G517" s="254"/>
      <c r="H517" s="257">
        <v>717.20399999999995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232</v>
      </c>
      <c r="AU517" s="263" t="s">
        <v>207</v>
      </c>
      <c r="AV517" s="14" t="s">
        <v>206</v>
      </c>
      <c r="AW517" s="14" t="s">
        <v>42</v>
      </c>
      <c r="AX517" s="14" t="s">
        <v>90</v>
      </c>
      <c r="AY517" s="263" t="s">
        <v>197</v>
      </c>
    </row>
    <row r="518" s="2" customFormat="1" ht="24.15" customHeight="1">
      <c r="A518" s="43"/>
      <c r="B518" s="44"/>
      <c r="C518" s="211" t="s">
        <v>648</v>
      </c>
      <c r="D518" s="211" t="s">
        <v>201</v>
      </c>
      <c r="E518" s="212" t="s">
        <v>546</v>
      </c>
      <c r="F518" s="213" t="s">
        <v>547</v>
      </c>
      <c r="G518" s="214" t="s">
        <v>269</v>
      </c>
      <c r="H518" s="215">
        <v>222.68799999999999</v>
      </c>
      <c r="I518" s="216"/>
      <c r="J518" s="217">
        <f>ROUND(I518*H518,2)</f>
        <v>0</v>
      </c>
      <c r="K518" s="213" t="s">
        <v>205</v>
      </c>
      <c r="L518" s="49"/>
      <c r="M518" s="218" t="s">
        <v>35</v>
      </c>
      <c r="N518" s="219" t="s">
        <v>53</v>
      </c>
      <c r="O518" s="89"/>
      <c r="P518" s="220">
        <f>O518*H518</f>
        <v>0</v>
      </c>
      <c r="Q518" s="220">
        <v>0</v>
      </c>
      <c r="R518" s="220">
        <f>Q518*H518</f>
        <v>0</v>
      </c>
      <c r="S518" s="220">
        <v>0</v>
      </c>
      <c r="T518" s="221">
        <f>S518*H518</f>
        <v>0</v>
      </c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R518" s="222" t="s">
        <v>206</v>
      </c>
      <c r="AT518" s="222" t="s">
        <v>201</v>
      </c>
      <c r="AU518" s="222" t="s">
        <v>207</v>
      </c>
      <c r="AY518" s="21" t="s">
        <v>197</v>
      </c>
      <c r="BE518" s="223">
        <f>IF(N518="základní",J518,0)</f>
        <v>0</v>
      </c>
      <c r="BF518" s="223">
        <f>IF(N518="snížená",J518,0)</f>
        <v>0</v>
      </c>
      <c r="BG518" s="223">
        <f>IF(N518="zákl. přenesená",J518,0)</f>
        <v>0</v>
      </c>
      <c r="BH518" s="223">
        <f>IF(N518="sníž. přenesená",J518,0)</f>
        <v>0</v>
      </c>
      <c r="BI518" s="223">
        <f>IF(N518="nulová",J518,0)</f>
        <v>0</v>
      </c>
      <c r="BJ518" s="21" t="s">
        <v>90</v>
      </c>
      <c r="BK518" s="223">
        <f>ROUND(I518*H518,2)</f>
        <v>0</v>
      </c>
      <c r="BL518" s="21" t="s">
        <v>206</v>
      </c>
      <c r="BM518" s="222" t="s">
        <v>649</v>
      </c>
    </row>
    <row r="519" s="2" customFormat="1">
      <c r="A519" s="43"/>
      <c r="B519" s="44"/>
      <c r="C519" s="45"/>
      <c r="D519" s="224" t="s">
        <v>209</v>
      </c>
      <c r="E519" s="45"/>
      <c r="F519" s="225" t="s">
        <v>549</v>
      </c>
      <c r="G519" s="45"/>
      <c r="H519" s="45"/>
      <c r="I519" s="226"/>
      <c r="J519" s="45"/>
      <c r="K519" s="45"/>
      <c r="L519" s="49"/>
      <c r="M519" s="227"/>
      <c r="N519" s="228"/>
      <c r="O519" s="89"/>
      <c r="P519" s="89"/>
      <c r="Q519" s="89"/>
      <c r="R519" s="89"/>
      <c r="S519" s="89"/>
      <c r="T519" s="90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T519" s="21" t="s">
        <v>209</v>
      </c>
      <c r="AU519" s="21" t="s">
        <v>207</v>
      </c>
    </row>
    <row r="520" s="2" customFormat="1">
      <c r="A520" s="43"/>
      <c r="B520" s="44"/>
      <c r="C520" s="45"/>
      <c r="D520" s="229" t="s">
        <v>211</v>
      </c>
      <c r="E520" s="45"/>
      <c r="F520" s="230" t="s">
        <v>550</v>
      </c>
      <c r="G520" s="45"/>
      <c r="H520" s="45"/>
      <c r="I520" s="226"/>
      <c r="J520" s="45"/>
      <c r="K520" s="45"/>
      <c r="L520" s="49"/>
      <c r="M520" s="227"/>
      <c r="N520" s="228"/>
      <c r="O520" s="89"/>
      <c r="P520" s="89"/>
      <c r="Q520" s="89"/>
      <c r="R520" s="89"/>
      <c r="S520" s="89"/>
      <c r="T520" s="90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T520" s="21" t="s">
        <v>211</v>
      </c>
      <c r="AU520" s="21" t="s">
        <v>207</v>
      </c>
    </row>
    <row r="521" s="13" customFormat="1">
      <c r="A521" s="13"/>
      <c r="B521" s="232"/>
      <c r="C521" s="233"/>
      <c r="D521" s="224" t="s">
        <v>232</v>
      </c>
      <c r="E521" s="242" t="s">
        <v>35</v>
      </c>
      <c r="F521" s="234" t="s">
        <v>650</v>
      </c>
      <c r="G521" s="233"/>
      <c r="H521" s="235">
        <v>113.568</v>
      </c>
      <c r="I521" s="236"/>
      <c r="J521" s="233"/>
      <c r="K521" s="233"/>
      <c r="L521" s="237"/>
      <c r="M521" s="238"/>
      <c r="N521" s="239"/>
      <c r="O521" s="239"/>
      <c r="P521" s="239"/>
      <c r="Q521" s="239"/>
      <c r="R521" s="239"/>
      <c r="S521" s="239"/>
      <c r="T521" s="24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1" t="s">
        <v>232</v>
      </c>
      <c r="AU521" s="241" t="s">
        <v>207</v>
      </c>
      <c r="AV521" s="13" t="s">
        <v>92</v>
      </c>
      <c r="AW521" s="13" t="s">
        <v>42</v>
      </c>
      <c r="AX521" s="13" t="s">
        <v>82</v>
      </c>
      <c r="AY521" s="241" t="s">
        <v>197</v>
      </c>
    </row>
    <row r="522" s="13" customFormat="1">
      <c r="A522" s="13"/>
      <c r="B522" s="232"/>
      <c r="C522" s="233"/>
      <c r="D522" s="224" t="s">
        <v>232</v>
      </c>
      <c r="E522" s="242" t="s">
        <v>35</v>
      </c>
      <c r="F522" s="234" t="s">
        <v>651</v>
      </c>
      <c r="G522" s="233"/>
      <c r="H522" s="235">
        <v>78.400000000000006</v>
      </c>
      <c r="I522" s="236"/>
      <c r="J522" s="233"/>
      <c r="K522" s="233"/>
      <c r="L522" s="237"/>
      <c r="M522" s="238"/>
      <c r="N522" s="239"/>
      <c r="O522" s="239"/>
      <c r="P522" s="239"/>
      <c r="Q522" s="239"/>
      <c r="R522" s="239"/>
      <c r="S522" s="239"/>
      <c r="T522" s="24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1" t="s">
        <v>232</v>
      </c>
      <c r="AU522" s="241" t="s">
        <v>207</v>
      </c>
      <c r="AV522" s="13" t="s">
        <v>92</v>
      </c>
      <c r="AW522" s="13" t="s">
        <v>42</v>
      </c>
      <c r="AX522" s="13" t="s">
        <v>82</v>
      </c>
      <c r="AY522" s="241" t="s">
        <v>197</v>
      </c>
    </row>
    <row r="523" s="13" customFormat="1">
      <c r="A523" s="13"/>
      <c r="B523" s="232"/>
      <c r="C523" s="233"/>
      <c r="D523" s="224" t="s">
        <v>232</v>
      </c>
      <c r="E523" s="242" t="s">
        <v>35</v>
      </c>
      <c r="F523" s="234" t="s">
        <v>652</v>
      </c>
      <c r="G523" s="233"/>
      <c r="H523" s="235">
        <v>28.623000000000001</v>
      </c>
      <c r="I523" s="236"/>
      <c r="J523" s="233"/>
      <c r="K523" s="233"/>
      <c r="L523" s="237"/>
      <c r="M523" s="238"/>
      <c r="N523" s="239"/>
      <c r="O523" s="239"/>
      <c r="P523" s="239"/>
      <c r="Q523" s="239"/>
      <c r="R523" s="239"/>
      <c r="S523" s="239"/>
      <c r="T523" s="24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1" t="s">
        <v>232</v>
      </c>
      <c r="AU523" s="241" t="s">
        <v>207</v>
      </c>
      <c r="AV523" s="13" t="s">
        <v>92</v>
      </c>
      <c r="AW523" s="13" t="s">
        <v>42</v>
      </c>
      <c r="AX523" s="13" t="s">
        <v>82</v>
      </c>
      <c r="AY523" s="241" t="s">
        <v>197</v>
      </c>
    </row>
    <row r="524" s="13" customFormat="1">
      <c r="A524" s="13"/>
      <c r="B524" s="232"/>
      <c r="C524" s="233"/>
      <c r="D524" s="224" t="s">
        <v>232</v>
      </c>
      <c r="E524" s="242" t="s">
        <v>35</v>
      </c>
      <c r="F524" s="234" t="s">
        <v>653</v>
      </c>
      <c r="G524" s="233"/>
      <c r="H524" s="235">
        <v>2.097</v>
      </c>
      <c r="I524" s="236"/>
      <c r="J524" s="233"/>
      <c r="K524" s="233"/>
      <c r="L524" s="237"/>
      <c r="M524" s="238"/>
      <c r="N524" s="239"/>
      <c r="O524" s="239"/>
      <c r="P524" s="239"/>
      <c r="Q524" s="239"/>
      <c r="R524" s="239"/>
      <c r="S524" s="239"/>
      <c r="T524" s="24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1" t="s">
        <v>232</v>
      </c>
      <c r="AU524" s="241" t="s">
        <v>207</v>
      </c>
      <c r="AV524" s="13" t="s">
        <v>92</v>
      </c>
      <c r="AW524" s="13" t="s">
        <v>42</v>
      </c>
      <c r="AX524" s="13" t="s">
        <v>82</v>
      </c>
      <c r="AY524" s="241" t="s">
        <v>197</v>
      </c>
    </row>
    <row r="525" s="14" customFormat="1">
      <c r="A525" s="14"/>
      <c r="B525" s="253"/>
      <c r="C525" s="254"/>
      <c r="D525" s="224" t="s">
        <v>232</v>
      </c>
      <c r="E525" s="255" t="s">
        <v>35</v>
      </c>
      <c r="F525" s="256" t="s">
        <v>355</v>
      </c>
      <c r="G525" s="254"/>
      <c r="H525" s="257">
        <v>222.68800000000002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232</v>
      </c>
      <c r="AU525" s="263" t="s">
        <v>207</v>
      </c>
      <c r="AV525" s="14" t="s">
        <v>206</v>
      </c>
      <c r="AW525" s="14" t="s">
        <v>42</v>
      </c>
      <c r="AX525" s="14" t="s">
        <v>90</v>
      </c>
      <c r="AY525" s="263" t="s">
        <v>197</v>
      </c>
    </row>
    <row r="526" s="2" customFormat="1" ht="24.15" customHeight="1">
      <c r="A526" s="43"/>
      <c r="B526" s="44"/>
      <c r="C526" s="211" t="s">
        <v>654</v>
      </c>
      <c r="D526" s="211" t="s">
        <v>201</v>
      </c>
      <c r="E526" s="212" t="s">
        <v>540</v>
      </c>
      <c r="F526" s="213" t="s">
        <v>541</v>
      </c>
      <c r="G526" s="214" t="s">
        <v>269</v>
      </c>
      <c r="H526" s="215">
        <v>429.44999999999999</v>
      </c>
      <c r="I526" s="216"/>
      <c r="J526" s="217">
        <f>ROUND(I526*H526,2)</f>
        <v>0</v>
      </c>
      <c r="K526" s="213" t="s">
        <v>205</v>
      </c>
      <c r="L526" s="49"/>
      <c r="M526" s="218" t="s">
        <v>35</v>
      </c>
      <c r="N526" s="219" t="s">
        <v>53</v>
      </c>
      <c r="O526" s="89"/>
      <c r="P526" s="220">
        <f>O526*H526</f>
        <v>0</v>
      </c>
      <c r="Q526" s="220">
        <v>0</v>
      </c>
      <c r="R526" s="220">
        <f>Q526*H526</f>
        <v>0</v>
      </c>
      <c r="S526" s="220">
        <v>0</v>
      </c>
      <c r="T526" s="221">
        <f>S526*H526</f>
        <v>0</v>
      </c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R526" s="222" t="s">
        <v>206</v>
      </c>
      <c r="AT526" s="222" t="s">
        <v>201</v>
      </c>
      <c r="AU526" s="222" t="s">
        <v>207</v>
      </c>
      <c r="AY526" s="21" t="s">
        <v>197</v>
      </c>
      <c r="BE526" s="223">
        <f>IF(N526="základní",J526,0)</f>
        <v>0</v>
      </c>
      <c r="BF526" s="223">
        <f>IF(N526="snížená",J526,0)</f>
        <v>0</v>
      </c>
      <c r="BG526" s="223">
        <f>IF(N526="zákl. přenesená",J526,0)</f>
        <v>0</v>
      </c>
      <c r="BH526" s="223">
        <f>IF(N526="sníž. přenesená",J526,0)</f>
        <v>0</v>
      </c>
      <c r="BI526" s="223">
        <f>IF(N526="nulová",J526,0)</f>
        <v>0</v>
      </c>
      <c r="BJ526" s="21" t="s">
        <v>90</v>
      </c>
      <c r="BK526" s="223">
        <f>ROUND(I526*H526,2)</f>
        <v>0</v>
      </c>
      <c r="BL526" s="21" t="s">
        <v>206</v>
      </c>
      <c r="BM526" s="222" t="s">
        <v>655</v>
      </c>
    </row>
    <row r="527" s="2" customFormat="1">
      <c r="A527" s="43"/>
      <c r="B527" s="44"/>
      <c r="C527" s="45"/>
      <c r="D527" s="224" t="s">
        <v>209</v>
      </c>
      <c r="E527" s="45"/>
      <c r="F527" s="225" t="s">
        <v>543</v>
      </c>
      <c r="G527" s="45"/>
      <c r="H527" s="45"/>
      <c r="I527" s="226"/>
      <c r="J527" s="45"/>
      <c r="K527" s="45"/>
      <c r="L527" s="49"/>
      <c r="M527" s="227"/>
      <c r="N527" s="228"/>
      <c r="O527" s="89"/>
      <c r="P527" s="89"/>
      <c r="Q527" s="89"/>
      <c r="R527" s="89"/>
      <c r="S527" s="89"/>
      <c r="T527" s="90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T527" s="21" t="s">
        <v>209</v>
      </c>
      <c r="AU527" s="21" t="s">
        <v>207</v>
      </c>
    </row>
    <row r="528" s="2" customFormat="1">
      <c r="A528" s="43"/>
      <c r="B528" s="44"/>
      <c r="C528" s="45"/>
      <c r="D528" s="229" t="s">
        <v>211</v>
      </c>
      <c r="E528" s="45"/>
      <c r="F528" s="230" t="s">
        <v>544</v>
      </c>
      <c r="G528" s="45"/>
      <c r="H528" s="45"/>
      <c r="I528" s="226"/>
      <c r="J528" s="45"/>
      <c r="K528" s="45"/>
      <c r="L528" s="49"/>
      <c r="M528" s="227"/>
      <c r="N528" s="228"/>
      <c r="O528" s="89"/>
      <c r="P528" s="89"/>
      <c r="Q528" s="89"/>
      <c r="R528" s="89"/>
      <c r="S528" s="89"/>
      <c r="T528" s="90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T528" s="21" t="s">
        <v>211</v>
      </c>
      <c r="AU528" s="21" t="s">
        <v>207</v>
      </c>
    </row>
    <row r="529" s="13" customFormat="1">
      <c r="A529" s="13"/>
      <c r="B529" s="232"/>
      <c r="C529" s="233"/>
      <c r="D529" s="224" t="s">
        <v>232</v>
      </c>
      <c r="E529" s="242" t="s">
        <v>35</v>
      </c>
      <c r="F529" s="234" t="s">
        <v>632</v>
      </c>
      <c r="G529" s="233"/>
      <c r="H529" s="235">
        <v>73.950000000000003</v>
      </c>
      <c r="I529" s="236"/>
      <c r="J529" s="233"/>
      <c r="K529" s="233"/>
      <c r="L529" s="237"/>
      <c r="M529" s="238"/>
      <c r="N529" s="239"/>
      <c r="O529" s="239"/>
      <c r="P529" s="239"/>
      <c r="Q529" s="239"/>
      <c r="R529" s="239"/>
      <c r="S529" s="239"/>
      <c r="T529" s="24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1" t="s">
        <v>232</v>
      </c>
      <c r="AU529" s="241" t="s">
        <v>207</v>
      </c>
      <c r="AV529" s="13" t="s">
        <v>92</v>
      </c>
      <c r="AW529" s="13" t="s">
        <v>42</v>
      </c>
      <c r="AX529" s="13" t="s">
        <v>82</v>
      </c>
      <c r="AY529" s="241" t="s">
        <v>197</v>
      </c>
    </row>
    <row r="530" s="13" customFormat="1">
      <c r="A530" s="13"/>
      <c r="B530" s="232"/>
      <c r="C530" s="233"/>
      <c r="D530" s="224" t="s">
        <v>232</v>
      </c>
      <c r="E530" s="242" t="s">
        <v>35</v>
      </c>
      <c r="F530" s="234" t="s">
        <v>633</v>
      </c>
      <c r="G530" s="233"/>
      <c r="H530" s="235">
        <v>355.5</v>
      </c>
      <c r="I530" s="236"/>
      <c r="J530" s="233"/>
      <c r="K530" s="233"/>
      <c r="L530" s="237"/>
      <c r="M530" s="238"/>
      <c r="N530" s="239"/>
      <c r="O530" s="239"/>
      <c r="P530" s="239"/>
      <c r="Q530" s="239"/>
      <c r="R530" s="239"/>
      <c r="S530" s="239"/>
      <c r="T530" s="24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1" t="s">
        <v>232</v>
      </c>
      <c r="AU530" s="241" t="s">
        <v>207</v>
      </c>
      <c r="AV530" s="13" t="s">
        <v>92</v>
      </c>
      <c r="AW530" s="13" t="s">
        <v>42</v>
      </c>
      <c r="AX530" s="13" t="s">
        <v>82</v>
      </c>
      <c r="AY530" s="241" t="s">
        <v>197</v>
      </c>
    </row>
    <row r="531" s="14" customFormat="1">
      <c r="A531" s="14"/>
      <c r="B531" s="253"/>
      <c r="C531" s="254"/>
      <c r="D531" s="224" t="s">
        <v>232</v>
      </c>
      <c r="E531" s="255" t="s">
        <v>35</v>
      </c>
      <c r="F531" s="256" t="s">
        <v>355</v>
      </c>
      <c r="G531" s="254"/>
      <c r="H531" s="257">
        <v>429.44999999999999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232</v>
      </c>
      <c r="AU531" s="263" t="s">
        <v>207</v>
      </c>
      <c r="AV531" s="14" t="s">
        <v>206</v>
      </c>
      <c r="AW531" s="14" t="s">
        <v>42</v>
      </c>
      <c r="AX531" s="14" t="s">
        <v>90</v>
      </c>
      <c r="AY531" s="263" t="s">
        <v>197</v>
      </c>
    </row>
    <row r="532" s="2" customFormat="1" ht="24.15" customHeight="1">
      <c r="A532" s="43"/>
      <c r="B532" s="44"/>
      <c r="C532" s="211" t="s">
        <v>656</v>
      </c>
      <c r="D532" s="211" t="s">
        <v>201</v>
      </c>
      <c r="E532" s="212" t="s">
        <v>558</v>
      </c>
      <c r="F532" s="213" t="s">
        <v>559</v>
      </c>
      <c r="G532" s="214" t="s">
        <v>269</v>
      </c>
      <c r="H532" s="215">
        <v>717.20399999999995</v>
      </c>
      <c r="I532" s="216"/>
      <c r="J532" s="217">
        <f>ROUND(I532*H532,2)</f>
        <v>0</v>
      </c>
      <c r="K532" s="213" t="s">
        <v>205</v>
      </c>
      <c r="L532" s="49"/>
      <c r="M532" s="218" t="s">
        <v>35</v>
      </c>
      <c r="N532" s="219" t="s">
        <v>53</v>
      </c>
      <c r="O532" s="89"/>
      <c r="P532" s="220">
        <f>O532*H532</f>
        <v>0</v>
      </c>
      <c r="Q532" s="220">
        <v>0</v>
      </c>
      <c r="R532" s="220">
        <f>Q532*H532</f>
        <v>0</v>
      </c>
      <c r="S532" s="220">
        <v>0</v>
      </c>
      <c r="T532" s="221">
        <f>S532*H532</f>
        <v>0</v>
      </c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R532" s="222" t="s">
        <v>206</v>
      </c>
      <c r="AT532" s="222" t="s">
        <v>201</v>
      </c>
      <c r="AU532" s="222" t="s">
        <v>207</v>
      </c>
      <c r="AY532" s="21" t="s">
        <v>197</v>
      </c>
      <c r="BE532" s="223">
        <f>IF(N532="základní",J532,0)</f>
        <v>0</v>
      </c>
      <c r="BF532" s="223">
        <f>IF(N532="snížená",J532,0)</f>
        <v>0</v>
      </c>
      <c r="BG532" s="223">
        <f>IF(N532="zákl. přenesená",J532,0)</f>
        <v>0</v>
      </c>
      <c r="BH532" s="223">
        <f>IF(N532="sníž. přenesená",J532,0)</f>
        <v>0</v>
      </c>
      <c r="BI532" s="223">
        <f>IF(N532="nulová",J532,0)</f>
        <v>0</v>
      </c>
      <c r="BJ532" s="21" t="s">
        <v>90</v>
      </c>
      <c r="BK532" s="223">
        <f>ROUND(I532*H532,2)</f>
        <v>0</v>
      </c>
      <c r="BL532" s="21" t="s">
        <v>206</v>
      </c>
      <c r="BM532" s="222" t="s">
        <v>657</v>
      </c>
    </row>
    <row r="533" s="2" customFormat="1">
      <c r="A533" s="43"/>
      <c r="B533" s="44"/>
      <c r="C533" s="45"/>
      <c r="D533" s="224" t="s">
        <v>209</v>
      </c>
      <c r="E533" s="45"/>
      <c r="F533" s="225" t="s">
        <v>561</v>
      </c>
      <c r="G533" s="45"/>
      <c r="H533" s="45"/>
      <c r="I533" s="226"/>
      <c r="J533" s="45"/>
      <c r="K533" s="45"/>
      <c r="L533" s="49"/>
      <c r="M533" s="227"/>
      <c r="N533" s="228"/>
      <c r="O533" s="89"/>
      <c r="P533" s="89"/>
      <c r="Q533" s="89"/>
      <c r="R533" s="89"/>
      <c r="S533" s="89"/>
      <c r="T533" s="90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T533" s="21" t="s">
        <v>209</v>
      </c>
      <c r="AU533" s="21" t="s">
        <v>207</v>
      </c>
    </row>
    <row r="534" s="2" customFormat="1">
      <c r="A534" s="43"/>
      <c r="B534" s="44"/>
      <c r="C534" s="45"/>
      <c r="D534" s="229" t="s">
        <v>211</v>
      </c>
      <c r="E534" s="45"/>
      <c r="F534" s="230" t="s">
        <v>562</v>
      </c>
      <c r="G534" s="45"/>
      <c r="H534" s="45"/>
      <c r="I534" s="226"/>
      <c r="J534" s="45"/>
      <c r="K534" s="45"/>
      <c r="L534" s="49"/>
      <c r="M534" s="227"/>
      <c r="N534" s="228"/>
      <c r="O534" s="89"/>
      <c r="P534" s="89"/>
      <c r="Q534" s="89"/>
      <c r="R534" s="89"/>
      <c r="S534" s="89"/>
      <c r="T534" s="90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T534" s="21" t="s">
        <v>211</v>
      </c>
      <c r="AU534" s="21" t="s">
        <v>207</v>
      </c>
    </row>
    <row r="535" s="13" customFormat="1">
      <c r="A535" s="13"/>
      <c r="B535" s="232"/>
      <c r="C535" s="233"/>
      <c r="D535" s="224" t="s">
        <v>232</v>
      </c>
      <c r="E535" s="242" t="s">
        <v>35</v>
      </c>
      <c r="F535" s="234" t="s">
        <v>642</v>
      </c>
      <c r="G535" s="233"/>
      <c r="H535" s="235">
        <v>54.079999999999998</v>
      </c>
      <c r="I535" s="236"/>
      <c r="J535" s="233"/>
      <c r="K535" s="233"/>
      <c r="L535" s="237"/>
      <c r="M535" s="238"/>
      <c r="N535" s="239"/>
      <c r="O535" s="239"/>
      <c r="P535" s="239"/>
      <c r="Q535" s="239"/>
      <c r="R535" s="239"/>
      <c r="S535" s="239"/>
      <c r="T535" s="24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1" t="s">
        <v>232</v>
      </c>
      <c r="AU535" s="241" t="s">
        <v>207</v>
      </c>
      <c r="AV535" s="13" t="s">
        <v>92</v>
      </c>
      <c r="AW535" s="13" t="s">
        <v>42</v>
      </c>
      <c r="AX535" s="13" t="s">
        <v>82</v>
      </c>
      <c r="AY535" s="241" t="s">
        <v>197</v>
      </c>
    </row>
    <row r="536" s="13" customFormat="1">
      <c r="A536" s="13"/>
      <c r="B536" s="232"/>
      <c r="C536" s="233"/>
      <c r="D536" s="224" t="s">
        <v>232</v>
      </c>
      <c r="E536" s="242" t="s">
        <v>35</v>
      </c>
      <c r="F536" s="234" t="s">
        <v>643</v>
      </c>
      <c r="G536" s="233"/>
      <c r="H536" s="235">
        <v>470.31999999999999</v>
      </c>
      <c r="I536" s="236"/>
      <c r="J536" s="233"/>
      <c r="K536" s="233"/>
      <c r="L536" s="237"/>
      <c r="M536" s="238"/>
      <c r="N536" s="239"/>
      <c r="O536" s="239"/>
      <c r="P536" s="239"/>
      <c r="Q536" s="239"/>
      <c r="R536" s="239"/>
      <c r="S536" s="239"/>
      <c r="T536" s="24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1" t="s">
        <v>232</v>
      </c>
      <c r="AU536" s="241" t="s">
        <v>207</v>
      </c>
      <c r="AV536" s="13" t="s">
        <v>92</v>
      </c>
      <c r="AW536" s="13" t="s">
        <v>42</v>
      </c>
      <c r="AX536" s="13" t="s">
        <v>82</v>
      </c>
      <c r="AY536" s="241" t="s">
        <v>197</v>
      </c>
    </row>
    <row r="537" s="13" customFormat="1">
      <c r="A537" s="13"/>
      <c r="B537" s="232"/>
      <c r="C537" s="233"/>
      <c r="D537" s="224" t="s">
        <v>232</v>
      </c>
      <c r="E537" s="242" t="s">
        <v>35</v>
      </c>
      <c r="F537" s="234" t="s">
        <v>644</v>
      </c>
      <c r="G537" s="233"/>
      <c r="H537" s="235">
        <v>40</v>
      </c>
      <c r="I537" s="236"/>
      <c r="J537" s="233"/>
      <c r="K537" s="233"/>
      <c r="L537" s="237"/>
      <c r="M537" s="238"/>
      <c r="N537" s="239"/>
      <c r="O537" s="239"/>
      <c r="P537" s="239"/>
      <c r="Q537" s="239"/>
      <c r="R537" s="239"/>
      <c r="S537" s="239"/>
      <c r="T537" s="24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1" t="s">
        <v>232</v>
      </c>
      <c r="AU537" s="241" t="s">
        <v>207</v>
      </c>
      <c r="AV537" s="13" t="s">
        <v>92</v>
      </c>
      <c r="AW537" s="13" t="s">
        <v>42</v>
      </c>
      <c r="AX537" s="13" t="s">
        <v>82</v>
      </c>
      <c r="AY537" s="241" t="s">
        <v>197</v>
      </c>
    </row>
    <row r="538" s="13" customFormat="1">
      <c r="A538" s="13"/>
      <c r="B538" s="232"/>
      <c r="C538" s="233"/>
      <c r="D538" s="224" t="s">
        <v>232</v>
      </c>
      <c r="E538" s="242" t="s">
        <v>35</v>
      </c>
      <c r="F538" s="234" t="s">
        <v>645</v>
      </c>
      <c r="G538" s="233"/>
      <c r="H538" s="235">
        <v>111.68000000000001</v>
      </c>
      <c r="I538" s="236"/>
      <c r="J538" s="233"/>
      <c r="K538" s="233"/>
      <c r="L538" s="237"/>
      <c r="M538" s="238"/>
      <c r="N538" s="239"/>
      <c r="O538" s="239"/>
      <c r="P538" s="239"/>
      <c r="Q538" s="239"/>
      <c r="R538" s="239"/>
      <c r="S538" s="239"/>
      <c r="T538" s="24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1" t="s">
        <v>232</v>
      </c>
      <c r="AU538" s="241" t="s">
        <v>207</v>
      </c>
      <c r="AV538" s="13" t="s">
        <v>92</v>
      </c>
      <c r="AW538" s="13" t="s">
        <v>42</v>
      </c>
      <c r="AX538" s="13" t="s">
        <v>82</v>
      </c>
      <c r="AY538" s="241" t="s">
        <v>197</v>
      </c>
    </row>
    <row r="539" s="13" customFormat="1">
      <c r="A539" s="13"/>
      <c r="B539" s="232"/>
      <c r="C539" s="233"/>
      <c r="D539" s="224" t="s">
        <v>232</v>
      </c>
      <c r="E539" s="242" t="s">
        <v>35</v>
      </c>
      <c r="F539" s="234" t="s">
        <v>646</v>
      </c>
      <c r="G539" s="233"/>
      <c r="H539" s="235">
        <v>40.600000000000001</v>
      </c>
      <c r="I539" s="236"/>
      <c r="J539" s="233"/>
      <c r="K539" s="233"/>
      <c r="L539" s="237"/>
      <c r="M539" s="238"/>
      <c r="N539" s="239"/>
      <c r="O539" s="239"/>
      <c r="P539" s="239"/>
      <c r="Q539" s="239"/>
      <c r="R539" s="239"/>
      <c r="S539" s="239"/>
      <c r="T539" s="24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1" t="s">
        <v>232</v>
      </c>
      <c r="AU539" s="241" t="s">
        <v>207</v>
      </c>
      <c r="AV539" s="13" t="s">
        <v>92</v>
      </c>
      <c r="AW539" s="13" t="s">
        <v>42</v>
      </c>
      <c r="AX539" s="13" t="s">
        <v>82</v>
      </c>
      <c r="AY539" s="241" t="s">
        <v>197</v>
      </c>
    </row>
    <row r="540" s="13" customFormat="1">
      <c r="A540" s="13"/>
      <c r="B540" s="232"/>
      <c r="C540" s="233"/>
      <c r="D540" s="224" t="s">
        <v>232</v>
      </c>
      <c r="E540" s="242" t="s">
        <v>35</v>
      </c>
      <c r="F540" s="234" t="s">
        <v>647</v>
      </c>
      <c r="G540" s="233"/>
      <c r="H540" s="235">
        <v>0.52400000000000002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1" t="s">
        <v>232</v>
      </c>
      <c r="AU540" s="241" t="s">
        <v>207</v>
      </c>
      <c r="AV540" s="13" t="s">
        <v>92</v>
      </c>
      <c r="AW540" s="13" t="s">
        <v>42</v>
      </c>
      <c r="AX540" s="13" t="s">
        <v>82</v>
      </c>
      <c r="AY540" s="241" t="s">
        <v>197</v>
      </c>
    </row>
    <row r="541" s="14" customFormat="1">
      <c r="A541" s="14"/>
      <c r="B541" s="253"/>
      <c r="C541" s="254"/>
      <c r="D541" s="224" t="s">
        <v>232</v>
      </c>
      <c r="E541" s="255" t="s">
        <v>35</v>
      </c>
      <c r="F541" s="256" t="s">
        <v>355</v>
      </c>
      <c r="G541" s="254"/>
      <c r="H541" s="257">
        <v>717.20399999999995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232</v>
      </c>
      <c r="AU541" s="263" t="s">
        <v>207</v>
      </c>
      <c r="AV541" s="14" t="s">
        <v>206</v>
      </c>
      <c r="AW541" s="14" t="s">
        <v>42</v>
      </c>
      <c r="AX541" s="14" t="s">
        <v>90</v>
      </c>
      <c r="AY541" s="263" t="s">
        <v>197</v>
      </c>
    </row>
    <row r="542" s="2" customFormat="1" ht="44.25" customHeight="1">
      <c r="A542" s="43"/>
      <c r="B542" s="44"/>
      <c r="C542" s="211" t="s">
        <v>658</v>
      </c>
      <c r="D542" s="211" t="s">
        <v>201</v>
      </c>
      <c r="E542" s="212" t="s">
        <v>564</v>
      </c>
      <c r="F542" s="213" t="s">
        <v>565</v>
      </c>
      <c r="G542" s="214" t="s">
        <v>269</v>
      </c>
      <c r="H542" s="215">
        <v>179.237</v>
      </c>
      <c r="I542" s="216"/>
      <c r="J542" s="217">
        <f>ROUND(I542*H542,2)</f>
        <v>0</v>
      </c>
      <c r="K542" s="213" t="s">
        <v>205</v>
      </c>
      <c r="L542" s="49"/>
      <c r="M542" s="218" t="s">
        <v>35</v>
      </c>
      <c r="N542" s="219" t="s">
        <v>53</v>
      </c>
      <c r="O542" s="89"/>
      <c r="P542" s="220">
        <f>O542*H542</f>
        <v>0</v>
      </c>
      <c r="Q542" s="220">
        <v>0</v>
      </c>
      <c r="R542" s="220">
        <f>Q542*H542</f>
        <v>0</v>
      </c>
      <c r="S542" s="220">
        <v>0</v>
      </c>
      <c r="T542" s="221">
        <f>S542*H542</f>
        <v>0</v>
      </c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R542" s="222" t="s">
        <v>206</v>
      </c>
      <c r="AT542" s="222" t="s">
        <v>201</v>
      </c>
      <c r="AU542" s="222" t="s">
        <v>207</v>
      </c>
      <c r="AY542" s="21" t="s">
        <v>197</v>
      </c>
      <c r="BE542" s="223">
        <f>IF(N542="základní",J542,0)</f>
        <v>0</v>
      </c>
      <c r="BF542" s="223">
        <f>IF(N542="snížená",J542,0)</f>
        <v>0</v>
      </c>
      <c r="BG542" s="223">
        <f>IF(N542="zákl. přenesená",J542,0)</f>
        <v>0</v>
      </c>
      <c r="BH542" s="223">
        <f>IF(N542="sníž. přenesená",J542,0)</f>
        <v>0</v>
      </c>
      <c r="BI542" s="223">
        <f>IF(N542="nulová",J542,0)</f>
        <v>0</v>
      </c>
      <c r="BJ542" s="21" t="s">
        <v>90</v>
      </c>
      <c r="BK542" s="223">
        <f>ROUND(I542*H542,2)</f>
        <v>0</v>
      </c>
      <c r="BL542" s="21" t="s">
        <v>206</v>
      </c>
      <c r="BM542" s="222" t="s">
        <v>659</v>
      </c>
    </row>
    <row r="543" s="2" customFormat="1">
      <c r="A543" s="43"/>
      <c r="B543" s="44"/>
      <c r="C543" s="45"/>
      <c r="D543" s="224" t="s">
        <v>209</v>
      </c>
      <c r="E543" s="45"/>
      <c r="F543" s="225" t="s">
        <v>284</v>
      </c>
      <c r="G543" s="45"/>
      <c r="H543" s="45"/>
      <c r="I543" s="226"/>
      <c r="J543" s="45"/>
      <c r="K543" s="45"/>
      <c r="L543" s="49"/>
      <c r="M543" s="227"/>
      <c r="N543" s="228"/>
      <c r="O543" s="89"/>
      <c r="P543" s="89"/>
      <c r="Q543" s="89"/>
      <c r="R543" s="89"/>
      <c r="S543" s="89"/>
      <c r="T543" s="90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T543" s="21" t="s">
        <v>209</v>
      </c>
      <c r="AU543" s="21" t="s">
        <v>207</v>
      </c>
    </row>
    <row r="544" s="2" customFormat="1">
      <c r="A544" s="43"/>
      <c r="B544" s="44"/>
      <c r="C544" s="45"/>
      <c r="D544" s="229" t="s">
        <v>211</v>
      </c>
      <c r="E544" s="45"/>
      <c r="F544" s="230" t="s">
        <v>567</v>
      </c>
      <c r="G544" s="45"/>
      <c r="H544" s="45"/>
      <c r="I544" s="226"/>
      <c r="J544" s="45"/>
      <c r="K544" s="45"/>
      <c r="L544" s="49"/>
      <c r="M544" s="227"/>
      <c r="N544" s="228"/>
      <c r="O544" s="89"/>
      <c r="P544" s="89"/>
      <c r="Q544" s="89"/>
      <c r="R544" s="89"/>
      <c r="S544" s="89"/>
      <c r="T544" s="90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T544" s="21" t="s">
        <v>211</v>
      </c>
      <c r="AU544" s="21" t="s">
        <v>207</v>
      </c>
    </row>
    <row r="545" s="13" customFormat="1">
      <c r="A545" s="13"/>
      <c r="B545" s="232"/>
      <c r="C545" s="233"/>
      <c r="D545" s="224" t="s">
        <v>232</v>
      </c>
      <c r="E545" s="242" t="s">
        <v>35</v>
      </c>
      <c r="F545" s="234" t="s">
        <v>632</v>
      </c>
      <c r="G545" s="233"/>
      <c r="H545" s="235">
        <v>73.950000000000003</v>
      </c>
      <c r="I545" s="236"/>
      <c r="J545" s="233"/>
      <c r="K545" s="233"/>
      <c r="L545" s="237"/>
      <c r="M545" s="238"/>
      <c r="N545" s="239"/>
      <c r="O545" s="239"/>
      <c r="P545" s="239"/>
      <c r="Q545" s="239"/>
      <c r="R545" s="239"/>
      <c r="S545" s="239"/>
      <c r="T545" s="24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1" t="s">
        <v>232</v>
      </c>
      <c r="AU545" s="241" t="s">
        <v>207</v>
      </c>
      <c r="AV545" s="13" t="s">
        <v>92</v>
      </c>
      <c r="AW545" s="13" t="s">
        <v>42</v>
      </c>
      <c r="AX545" s="13" t="s">
        <v>82</v>
      </c>
      <c r="AY545" s="241" t="s">
        <v>197</v>
      </c>
    </row>
    <row r="546" s="13" customFormat="1">
      <c r="A546" s="13"/>
      <c r="B546" s="232"/>
      <c r="C546" s="233"/>
      <c r="D546" s="224" t="s">
        <v>232</v>
      </c>
      <c r="E546" s="242" t="s">
        <v>35</v>
      </c>
      <c r="F546" s="234" t="s">
        <v>633</v>
      </c>
      <c r="G546" s="233"/>
      <c r="H546" s="235">
        <v>355.5</v>
      </c>
      <c r="I546" s="236"/>
      <c r="J546" s="233"/>
      <c r="K546" s="233"/>
      <c r="L546" s="237"/>
      <c r="M546" s="238"/>
      <c r="N546" s="239"/>
      <c r="O546" s="239"/>
      <c r="P546" s="239"/>
      <c r="Q546" s="239"/>
      <c r="R546" s="239"/>
      <c r="S546" s="239"/>
      <c r="T546" s="24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1" t="s">
        <v>232</v>
      </c>
      <c r="AU546" s="241" t="s">
        <v>207</v>
      </c>
      <c r="AV546" s="13" t="s">
        <v>92</v>
      </c>
      <c r="AW546" s="13" t="s">
        <v>42</v>
      </c>
      <c r="AX546" s="13" t="s">
        <v>82</v>
      </c>
      <c r="AY546" s="241" t="s">
        <v>197</v>
      </c>
    </row>
    <row r="547" s="13" customFormat="1">
      <c r="A547" s="13"/>
      <c r="B547" s="232"/>
      <c r="C547" s="233"/>
      <c r="D547" s="224" t="s">
        <v>232</v>
      </c>
      <c r="E547" s="242" t="s">
        <v>35</v>
      </c>
      <c r="F547" s="234" t="s">
        <v>636</v>
      </c>
      <c r="G547" s="233"/>
      <c r="H547" s="235">
        <v>-155.40000000000001</v>
      </c>
      <c r="I547" s="236"/>
      <c r="J547" s="233"/>
      <c r="K547" s="233"/>
      <c r="L547" s="237"/>
      <c r="M547" s="238"/>
      <c r="N547" s="239"/>
      <c r="O547" s="239"/>
      <c r="P547" s="239"/>
      <c r="Q547" s="239"/>
      <c r="R547" s="239"/>
      <c r="S547" s="239"/>
      <c r="T547" s="24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1" t="s">
        <v>232</v>
      </c>
      <c r="AU547" s="241" t="s">
        <v>207</v>
      </c>
      <c r="AV547" s="13" t="s">
        <v>92</v>
      </c>
      <c r="AW547" s="13" t="s">
        <v>42</v>
      </c>
      <c r="AX547" s="13" t="s">
        <v>82</v>
      </c>
      <c r="AY547" s="241" t="s">
        <v>197</v>
      </c>
    </row>
    <row r="548" s="13" customFormat="1">
      <c r="A548" s="13"/>
      <c r="B548" s="232"/>
      <c r="C548" s="233"/>
      <c r="D548" s="224" t="s">
        <v>232</v>
      </c>
      <c r="E548" s="242" t="s">
        <v>35</v>
      </c>
      <c r="F548" s="234" t="s">
        <v>637</v>
      </c>
      <c r="G548" s="233"/>
      <c r="H548" s="235">
        <v>-94.813000000000002</v>
      </c>
      <c r="I548" s="236"/>
      <c r="J548" s="233"/>
      <c r="K548" s="233"/>
      <c r="L548" s="237"/>
      <c r="M548" s="238"/>
      <c r="N548" s="239"/>
      <c r="O548" s="239"/>
      <c r="P548" s="239"/>
      <c r="Q548" s="239"/>
      <c r="R548" s="239"/>
      <c r="S548" s="239"/>
      <c r="T548" s="24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1" t="s">
        <v>232</v>
      </c>
      <c r="AU548" s="241" t="s">
        <v>207</v>
      </c>
      <c r="AV548" s="13" t="s">
        <v>92</v>
      </c>
      <c r="AW548" s="13" t="s">
        <v>42</v>
      </c>
      <c r="AX548" s="13" t="s">
        <v>82</v>
      </c>
      <c r="AY548" s="241" t="s">
        <v>197</v>
      </c>
    </row>
    <row r="549" s="14" customFormat="1">
      <c r="A549" s="14"/>
      <c r="B549" s="253"/>
      <c r="C549" s="254"/>
      <c r="D549" s="224" t="s">
        <v>232</v>
      </c>
      <c r="E549" s="255" t="s">
        <v>35</v>
      </c>
      <c r="F549" s="256" t="s">
        <v>355</v>
      </c>
      <c r="G549" s="254"/>
      <c r="H549" s="257">
        <v>179.23699999999997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232</v>
      </c>
      <c r="AU549" s="263" t="s">
        <v>207</v>
      </c>
      <c r="AV549" s="14" t="s">
        <v>206</v>
      </c>
      <c r="AW549" s="14" t="s">
        <v>42</v>
      </c>
      <c r="AX549" s="14" t="s">
        <v>90</v>
      </c>
      <c r="AY549" s="263" t="s">
        <v>197</v>
      </c>
    </row>
    <row r="550" s="2" customFormat="1" ht="37.8" customHeight="1">
      <c r="A550" s="43"/>
      <c r="B550" s="44"/>
      <c r="C550" s="211" t="s">
        <v>660</v>
      </c>
      <c r="D550" s="211" t="s">
        <v>201</v>
      </c>
      <c r="E550" s="212" t="s">
        <v>661</v>
      </c>
      <c r="F550" s="213" t="s">
        <v>571</v>
      </c>
      <c r="G550" s="214" t="s">
        <v>269</v>
      </c>
      <c r="H550" s="215">
        <v>20.123999999999999</v>
      </c>
      <c r="I550" s="216"/>
      <c r="J550" s="217">
        <f>ROUND(I550*H550,2)</f>
        <v>0</v>
      </c>
      <c r="K550" s="213" t="s">
        <v>205</v>
      </c>
      <c r="L550" s="49"/>
      <c r="M550" s="218" t="s">
        <v>35</v>
      </c>
      <c r="N550" s="219" t="s">
        <v>53</v>
      </c>
      <c r="O550" s="89"/>
      <c r="P550" s="220">
        <f>O550*H550</f>
        <v>0</v>
      </c>
      <c r="Q550" s="220">
        <v>0</v>
      </c>
      <c r="R550" s="220">
        <f>Q550*H550</f>
        <v>0</v>
      </c>
      <c r="S550" s="220">
        <v>0</v>
      </c>
      <c r="T550" s="221">
        <f>S550*H550</f>
        <v>0</v>
      </c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R550" s="222" t="s">
        <v>206</v>
      </c>
      <c r="AT550" s="222" t="s">
        <v>201</v>
      </c>
      <c r="AU550" s="222" t="s">
        <v>207</v>
      </c>
      <c r="AY550" s="21" t="s">
        <v>197</v>
      </c>
      <c r="BE550" s="223">
        <f>IF(N550="základní",J550,0)</f>
        <v>0</v>
      </c>
      <c r="BF550" s="223">
        <f>IF(N550="snížená",J550,0)</f>
        <v>0</v>
      </c>
      <c r="BG550" s="223">
        <f>IF(N550="zákl. přenesená",J550,0)</f>
        <v>0</v>
      </c>
      <c r="BH550" s="223">
        <f>IF(N550="sníž. přenesená",J550,0)</f>
        <v>0</v>
      </c>
      <c r="BI550" s="223">
        <f>IF(N550="nulová",J550,0)</f>
        <v>0</v>
      </c>
      <c r="BJ550" s="21" t="s">
        <v>90</v>
      </c>
      <c r="BK550" s="223">
        <f>ROUND(I550*H550,2)</f>
        <v>0</v>
      </c>
      <c r="BL550" s="21" t="s">
        <v>206</v>
      </c>
      <c r="BM550" s="222" t="s">
        <v>662</v>
      </c>
    </row>
    <row r="551" s="2" customFormat="1">
      <c r="A551" s="43"/>
      <c r="B551" s="44"/>
      <c r="C551" s="45"/>
      <c r="D551" s="224" t="s">
        <v>209</v>
      </c>
      <c r="E551" s="45"/>
      <c r="F551" s="225" t="s">
        <v>573</v>
      </c>
      <c r="G551" s="45"/>
      <c r="H551" s="45"/>
      <c r="I551" s="226"/>
      <c r="J551" s="45"/>
      <c r="K551" s="45"/>
      <c r="L551" s="49"/>
      <c r="M551" s="227"/>
      <c r="N551" s="228"/>
      <c r="O551" s="89"/>
      <c r="P551" s="89"/>
      <c r="Q551" s="89"/>
      <c r="R551" s="89"/>
      <c r="S551" s="89"/>
      <c r="T551" s="90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T551" s="21" t="s">
        <v>209</v>
      </c>
      <c r="AU551" s="21" t="s">
        <v>207</v>
      </c>
    </row>
    <row r="552" s="2" customFormat="1">
      <c r="A552" s="43"/>
      <c r="B552" s="44"/>
      <c r="C552" s="45"/>
      <c r="D552" s="229" t="s">
        <v>211</v>
      </c>
      <c r="E552" s="45"/>
      <c r="F552" s="230" t="s">
        <v>663</v>
      </c>
      <c r="G552" s="45"/>
      <c r="H552" s="45"/>
      <c r="I552" s="226"/>
      <c r="J552" s="45"/>
      <c r="K552" s="45"/>
      <c r="L552" s="49"/>
      <c r="M552" s="227"/>
      <c r="N552" s="228"/>
      <c r="O552" s="89"/>
      <c r="P552" s="89"/>
      <c r="Q552" s="89"/>
      <c r="R552" s="89"/>
      <c r="S552" s="89"/>
      <c r="T552" s="90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T552" s="21" t="s">
        <v>211</v>
      </c>
      <c r="AU552" s="21" t="s">
        <v>207</v>
      </c>
    </row>
    <row r="553" s="13" customFormat="1">
      <c r="A553" s="13"/>
      <c r="B553" s="232"/>
      <c r="C553" s="233"/>
      <c r="D553" s="224" t="s">
        <v>232</v>
      </c>
      <c r="E553" s="242" t="s">
        <v>35</v>
      </c>
      <c r="F553" s="234" t="s">
        <v>647</v>
      </c>
      <c r="G553" s="233"/>
      <c r="H553" s="235">
        <v>0.52400000000000002</v>
      </c>
      <c r="I553" s="236"/>
      <c r="J553" s="233"/>
      <c r="K553" s="233"/>
      <c r="L553" s="237"/>
      <c r="M553" s="238"/>
      <c r="N553" s="239"/>
      <c r="O553" s="239"/>
      <c r="P553" s="239"/>
      <c r="Q553" s="239"/>
      <c r="R553" s="239"/>
      <c r="S553" s="239"/>
      <c r="T553" s="24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1" t="s">
        <v>232</v>
      </c>
      <c r="AU553" s="241" t="s">
        <v>207</v>
      </c>
      <c r="AV553" s="13" t="s">
        <v>92</v>
      </c>
      <c r="AW553" s="13" t="s">
        <v>42</v>
      </c>
      <c r="AX553" s="13" t="s">
        <v>82</v>
      </c>
      <c r="AY553" s="241" t="s">
        <v>197</v>
      </c>
    </row>
    <row r="554" s="13" customFormat="1">
      <c r="A554" s="13"/>
      <c r="B554" s="232"/>
      <c r="C554" s="233"/>
      <c r="D554" s="224" t="s">
        <v>232</v>
      </c>
      <c r="E554" s="242" t="s">
        <v>35</v>
      </c>
      <c r="F554" s="234" t="s">
        <v>664</v>
      </c>
      <c r="G554" s="233"/>
      <c r="H554" s="235">
        <v>19.600000000000001</v>
      </c>
      <c r="I554" s="236"/>
      <c r="J554" s="233"/>
      <c r="K554" s="233"/>
      <c r="L554" s="237"/>
      <c r="M554" s="238"/>
      <c r="N554" s="239"/>
      <c r="O554" s="239"/>
      <c r="P554" s="239"/>
      <c r="Q554" s="239"/>
      <c r="R554" s="239"/>
      <c r="S554" s="239"/>
      <c r="T554" s="24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1" t="s">
        <v>232</v>
      </c>
      <c r="AU554" s="241" t="s">
        <v>207</v>
      </c>
      <c r="AV554" s="13" t="s">
        <v>92</v>
      </c>
      <c r="AW554" s="13" t="s">
        <v>42</v>
      </c>
      <c r="AX554" s="13" t="s">
        <v>82</v>
      </c>
      <c r="AY554" s="241" t="s">
        <v>197</v>
      </c>
    </row>
    <row r="555" s="14" customFormat="1">
      <c r="A555" s="14"/>
      <c r="B555" s="253"/>
      <c r="C555" s="254"/>
      <c r="D555" s="224" t="s">
        <v>232</v>
      </c>
      <c r="E555" s="255" t="s">
        <v>35</v>
      </c>
      <c r="F555" s="256" t="s">
        <v>355</v>
      </c>
      <c r="G555" s="254"/>
      <c r="H555" s="257">
        <v>20.124000000000002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232</v>
      </c>
      <c r="AU555" s="263" t="s">
        <v>207</v>
      </c>
      <c r="AV555" s="14" t="s">
        <v>206</v>
      </c>
      <c r="AW555" s="14" t="s">
        <v>42</v>
      </c>
      <c r="AX555" s="14" t="s">
        <v>90</v>
      </c>
      <c r="AY555" s="263" t="s">
        <v>197</v>
      </c>
    </row>
    <row r="556" s="12" customFormat="1" ht="22.8" customHeight="1">
      <c r="A556" s="12"/>
      <c r="B556" s="195"/>
      <c r="C556" s="196"/>
      <c r="D556" s="197" t="s">
        <v>81</v>
      </c>
      <c r="E556" s="209" t="s">
        <v>665</v>
      </c>
      <c r="F556" s="209" t="s">
        <v>101</v>
      </c>
      <c r="G556" s="196"/>
      <c r="H556" s="196"/>
      <c r="I556" s="199"/>
      <c r="J556" s="210">
        <f>BK556</f>
        <v>0</v>
      </c>
      <c r="K556" s="196"/>
      <c r="L556" s="201"/>
      <c r="M556" s="202"/>
      <c r="N556" s="203"/>
      <c r="O556" s="203"/>
      <c r="P556" s="204">
        <f>P557+P612+P616+P621+P642+P712</f>
        <v>0</v>
      </c>
      <c r="Q556" s="203"/>
      <c r="R556" s="204">
        <f>R557+R612+R616+R621+R642+R712</f>
        <v>0.1075</v>
      </c>
      <c r="S556" s="203"/>
      <c r="T556" s="205">
        <f>T557+T612+T616+T621+T642+T712</f>
        <v>88.394659999999988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06" t="s">
        <v>90</v>
      </c>
      <c r="AT556" s="207" t="s">
        <v>81</v>
      </c>
      <c r="AU556" s="207" t="s">
        <v>90</v>
      </c>
      <c r="AY556" s="206" t="s">
        <v>197</v>
      </c>
      <c r="BK556" s="208">
        <f>BK557+BK612+BK616+BK621+BK642+BK712</f>
        <v>0</v>
      </c>
    </row>
    <row r="557" s="12" customFormat="1" ht="20.88" customHeight="1">
      <c r="A557" s="12"/>
      <c r="B557" s="195"/>
      <c r="C557" s="196"/>
      <c r="D557" s="197" t="s">
        <v>81</v>
      </c>
      <c r="E557" s="209" t="s">
        <v>666</v>
      </c>
      <c r="F557" s="209" t="s">
        <v>200</v>
      </c>
      <c r="G557" s="196"/>
      <c r="H557" s="196"/>
      <c r="I557" s="199"/>
      <c r="J557" s="210">
        <f>BK557</f>
        <v>0</v>
      </c>
      <c r="K557" s="196"/>
      <c r="L557" s="201"/>
      <c r="M557" s="202"/>
      <c r="N557" s="203"/>
      <c r="O557" s="203"/>
      <c r="P557" s="204">
        <f>SUM(P558:P611)</f>
        <v>0</v>
      </c>
      <c r="Q557" s="203"/>
      <c r="R557" s="204">
        <f>SUM(R558:R611)</f>
        <v>0</v>
      </c>
      <c r="S557" s="203"/>
      <c r="T557" s="205">
        <f>SUM(T558:T611)</f>
        <v>81.301999999999992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06" t="s">
        <v>90</v>
      </c>
      <c r="AT557" s="207" t="s">
        <v>81</v>
      </c>
      <c r="AU557" s="207" t="s">
        <v>92</v>
      </c>
      <c r="AY557" s="206" t="s">
        <v>197</v>
      </c>
      <c r="BK557" s="208">
        <f>SUM(BK558:BK611)</f>
        <v>0</v>
      </c>
    </row>
    <row r="558" s="2" customFormat="1" ht="24.15" customHeight="1">
      <c r="A558" s="43"/>
      <c r="B558" s="44"/>
      <c r="C558" s="211" t="s">
        <v>667</v>
      </c>
      <c r="D558" s="211" t="s">
        <v>201</v>
      </c>
      <c r="E558" s="212" t="s">
        <v>357</v>
      </c>
      <c r="F558" s="213" t="s">
        <v>358</v>
      </c>
      <c r="G558" s="214" t="s">
        <v>204</v>
      </c>
      <c r="H558" s="215">
        <v>90</v>
      </c>
      <c r="I558" s="216"/>
      <c r="J558" s="217">
        <f>ROUND(I558*H558,2)</f>
        <v>0</v>
      </c>
      <c r="K558" s="213" t="s">
        <v>205</v>
      </c>
      <c r="L558" s="49"/>
      <c r="M558" s="218" t="s">
        <v>35</v>
      </c>
      <c r="N558" s="219" t="s">
        <v>53</v>
      </c>
      <c r="O558" s="89"/>
      <c r="P558" s="220">
        <f>O558*H558</f>
        <v>0</v>
      </c>
      <c r="Q558" s="220">
        <v>0</v>
      </c>
      <c r="R558" s="220">
        <f>Q558*H558</f>
        <v>0</v>
      </c>
      <c r="S558" s="220">
        <v>0.26000000000000001</v>
      </c>
      <c r="T558" s="221">
        <f>S558*H558</f>
        <v>23.400000000000002</v>
      </c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R558" s="222" t="s">
        <v>206</v>
      </c>
      <c r="AT558" s="222" t="s">
        <v>201</v>
      </c>
      <c r="AU558" s="222" t="s">
        <v>207</v>
      </c>
      <c r="AY558" s="21" t="s">
        <v>197</v>
      </c>
      <c r="BE558" s="223">
        <f>IF(N558="základní",J558,0)</f>
        <v>0</v>
      </c>
      <c r="BF558" s="223">
        <f>IF(N558="snížená",J558,0)</f>
        <v>0</v>
      </c>
      <c r="BG558" s="223">
        <f>IF(N558="zákl. přenesená",J558,0)</f>
        <v>0</v>
      </c>
      <c r="BH558" s="223">
        <f>IF(N558="sníž. přenesená",J558,0)</f>
        <v>0</v>
      </c>
      <c r="BI558" s="223">
        <f>IF(N558="nulová",J558,0)</f>
        <v>0</v>
      </c>
      <c r="BJ558" s="21" t="s">
        <v>90</v>
      </c>
      <c r="BK558" s="223">
        <f>ROUND(I558*H558,2)</f>
        <v>0</v>
      </c>
      <c r="BL558" s="21" t="s">
        <v>206</v>
      </c>
      <c r="BM558" s="222" t="s">
        <v>668</v>
      </c>
    </row>
    <row r="559" s="2" customFormat="1">
      <c r="A559" s="43"/>
      <c r="B559" s="44"/>
      <c r="C559" s="45"/>
      <c r="D559" s="224" t="s">
        <v>209</v>
      </c>
      <c r="E559" s="45"/>
      <c r="F559" s="225" t="s">
        <v>360</v>
      </c>
      <c r="G559" s="45"/>
      <c r="H559" s="45"/>
      <c r="I559" s="226"/>
      <c r="J559" s="45"/>
      <c r="K559" s="45"/>
      <c r="L559" s="49"/>
      <c r="M559" s="227"/>
      <c r="N559" s="228"/>
      <c r="O559" s="89"/>
      <c r="P559" s="89"/>
      <c r="Q559" s="89"/>
      <c r="R559" s="89"/>
      <c r="S559" s="89"/>
      <c r="T559" s="90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T559" s="21" t="s">
        <v>209</v>
      </c>
      <c r="AU559" s="21" t="s">
        <v>207</v>
      </c>
    </row>
    <row r="560" s="2" customFormat="1">
      <c r="A560" s="43"/>
      <c r="B560" s="44"/>
      <c r="C560" s="45"/>
      <c r="D560" s="229" t="s">
        <v>211</v>
      </c>
      <c r="E560" s="45"/>
      <c r="F560" s="230" t="s">
        <v>361</v>
      </c>
      <c r="G560" s="45"/>
      <c r="H560" s="45"/>
      <c r="I560" s="226"/>
      <c r="J560" s="45"/>
      <c r="K560" s="45"/>
      <c r="L560" s="49"/>
      <c r="M560" s="227"/>
      <c r="N560" s="228"/>
      <c r="O560" s="89"/>
      <c r="P560" s="89"/>
      <c r="Q560" s="89"/>
      <c r="R560" s="89"/>
      <c r="S560" s="89"/>
      <c r="T560" s="90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T560" s="21" t="s">
        <v>211</v>
      </c>
      <c r="AU560" s="21" t="s">
        <v>207</v>
      </c>
    </row>
    <row r="561" s="2" customFormat="1">
      <c r="A561" s="43"/>
      <c r="B561" s="44"/>
      <c r="C561" s="45"/>
      <c r="D561" s="224" t="s">
        <v>219</v>
      </c>
      <c r="E561" s="45"/>
      <c r="F561" s="231" t="s">
        <v>669</v>
      </c>
      <c r="G561" s="45"/>
      <c r="H561" s="45"/>
      <c r="I561" s="226"/>
      <c r="J561" s="45"/>
      <c r="K561" s="45"/>
      <c r="L561" s="49"/>
      <c r="M561" s="227"/>
      <c r="N561" s="228"/>
      <c r="O561" s="89"/>
      <c r="P561" s="89"/>
      <c r="Q561" s="89"/>
      <c r="R561" s="89"/>
      <c r="S561" s="89"/>
      <c r="T561" s="90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T561" s="21" t="s">
        <v>219</v>
      </c>
      <c r="AU561" s="21" t="s">
        <v>207</v>
      </c>
    </row>
    <row r="562" s="2" customFormat="1" ht="24.15" customHeight="1">
      <c r="A562" s="43"/>
      <c r="B562" s="44"/>
      <c r="C562" s="211" t="s">
        <v>670</v>
      </c>
      <c r="D562" s="211" t="s">
        <v>201</v>
      </c>
      <c r="E562" s="212" t="s">
        <v>384</v>
      </c>
      <c r="F562" s="213" t="s">
        <v>385</v>
      </c>
      <c r="G562" s="214" t="s">
        <v>204</v>
      </c>
      <c r="H562" s="215">
        <v>90</v>
      </c>
      <c r="I562" s="216"/>
      <c r="J562" s="217">
        <f>ROUND(I562*H562,2)</f>
        <v>0</v>
      </c>
      <c r="K562" s="213" t="s">
        <v>205</v>
      </c>
      <c r="L562" s="49"/>
      <c r="M562" s="218" t="s">
        <v>35</v>
      </c>
      <c r="N562" s="219" t="s">
        <v>53</v>
      </c>
      <c r="O562" s="89"/>
      <c r="P562" s="220">
        <f>O562*H562</f>
        <v>0</v>
      </c>
      <c r="Q562" s="220">
        <v>0</v>
      </c>
      <c r="R562" s="220">
        <f>Q562*H562</f>
        <v>0</v>
      </c>
      <c r="S562" s="220">
        <v>0.28999999999999998</v>
      </c>
      <c r="T562" s="221">
        <f>S562*H562</f>
        <v>26.099999999999998</v>
      </c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R562" s="222" t="s">
        <v>206</v>
      </c>
      <c r="AT562" s="222" t="s">
        <v>201</v>
      </c>
      <c r="AU562" s="222" t="s">
        <v>207</v>
      </c>
      <c r="AY562" s="21" t="s">
        <v>197</v>
      </c>
      <c r="BE562" s="223">
        <f>IF(N562="základní",J562,0)</f>
        <v>0</v>
      </c>
      <c r="BF562" s="223">
        <f>IF(N562="snížená",J562,0)</f>
        <v>0</v>
      </c>
      <c r="BG562" s="223">
        <f>IF(N562="zákl. přenesená",J562,0)</f>
        <v>0</v>
      </c>
      <c r="BH562" s="223">
        <f>IF(N562="sníž. přenesená",J562,0)</f>
        <v>0</v>
      </c>
      <c r="BI562" s="223">
        <f>IF(N562="nulová",J562,0)</f>
        <v>0</v>
      </c>
      <c r="BJ562" s="21" t="s">
        <v>90</v>
      </c>
      <c r="BK562" s="223">
        <f>ROUND(I562*H562,2)</f>
        <v>0</v>
      </c>
      <c r="BL562" s="21" t="s">
        <v>206</v>
      </c>
      <c r="BM562" s="222" t="s">
        <v>671</v>
      </c>
    </row>
    <row r="563" s="2" customFormat="1">
      <c r="A563" s="43"/>
      <c r="B563" s="44"/>
      <c r="C563" s="45"/>
      <c r="D563" s="224" t="s">
        <v>209</v>
      </c>
      <c r="E563" s="45"/>
      <c r="F563" s="225" t="s">
        <v>387</v>
      </c>
      <c r="G563" s="45"/>
      <c r="H563" s="45"/>
      <c r="I563" s="226"/>
      <c r="J563" s="45"/>
      <c r="K563" s="45"/>
      <c r="L563" s="49"/>
      <c r="M563" s="227"/>
      <c r="N563" s="228"/>
      <c r="O563" s="89"/>
      <c r="P563" s="89"/>
      <c r="Q563" s="89"/>
      <c r="R563" s="89"/>
      <c r="S563" s="89"/>
      <c r="T563" s="90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T563" s="21" t="s">
        <v>209</v>
      </c>
      <c r="AU563" s="21" t="s">
        <v>207</v>
      </c>
    </row>
    <row r="564" s="2" customFormat="1">
      <c r="A564" s="43"/>
      <c r="B564" s="44"/>
      <c r="C564" s="45"/>
      <c r="D564" s="229" t="s">
        <v>211</v>
      </c>
      <c r="E564" s="45"/>
      <c r="F564" s="230" t="s">
        <v>388</v>
      </c>
      <c r="G564" s="45"/>
      <c r="H564" s="45"/>
      <c r="I564" s="226"/>
      <c r="J564" s="45"/>
      <c r="K564" s="45"/>
      <c r="L564" s="49"/>
      <c r="M564" s="227"/>
      <c r="N564" s="228"/>
      <c r="O564" s="89"/>
      <c r="P564" s="89"/>
      <c r="Q564" s="89"/>
      <c r="R564" s="89"/>
      <c r="S564" s="89"/>
      <c r="T564" s="90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T564" s="21" t="s">
        <v>211</v>
      </c>
      <c r="AU564" s="21" t="s">
        <v>207</v>
      </c>
    </row>
    <row r="565" s="13" customFormat="1">
      <c r="A565" s="13"/>
      <c r="B565" s="232"/>
      <c r="C565" s="233"/>
      <c r="D565" s="224" t="s">
        <v>232</v>
      </c>
      <c r="E565" s="242" t="s">
        <v>35</v>
      </c>
      <c r="F565" s="234" t="s">
        <v>672</v>
      </c>
      <c r="G565" s="233"/>
      <c r="H565" s="235">
        <v>90</v>
      </c>
      <c r="I565" s="236"/>
      <c r="J565" s="233"/>
      <c r="K565" s="233"/>
      <c r="L565" s="237"/>
      <c r="M565" s="238"/>
      <c r="N565" s="239"/>
      <c r="O565" s="239"/>
      <c r="P565" s="239"/>
      <c r="Q565" s="239"/>
      <c r="R565" s="239"/>
      <c r="S565" s="239"/>
      <c r="T565" s="24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1" t="s">
        <v>232</v>
      </c>
      <c r="AU565" s="241" t="s">
        <v>207</v>
      </c>
      <c r="AV565" s="13" t="s">
        <v>92</v>
      </c>
      <c r="AW565" s="13" t="s">
        <v>42</v>
      </c>
      <c r="AX565" s="13" t="s">
        <v>90</v>
      </c>
      <c r="AY565" s="241" t="s">
        <v>197</v>
      </c>
    </row>
    <row r="566" s="2" customFormat="1" ht="24.15" customHeight="1">
      <c r="A566" s="43"/>
      <c r="B566" s="44"/>
      <c r="C566" s="211" t="s">
        <v>673</v>
      </c>
      <c r="D566" s="211" t="s">
        <v>201</v>
      </c>
      <c r="E566" s="212" t="s">
        <v>364</v>
      </c>
      <c r="F566" s="213" t="s">
        <v>365</v>
      </c>
      <c r="G566" s="214" t="s">
        <v>204</v>
      </c>
      <c r="H566" s="215">
        <v>16</v>
      </c>
      <c r="I566" s="216"/>
      <c r="J566" s="217">
        <f>ROUND(I566*H566,2)</f>
        <v>0</v>
      </c>
      <c r="K566" s="213" t="s">
        <v>205</v>
      </c>
      <c r="L566" s="49"/>
      <c r="M566" s="218" t="s">
        <v>35</v>
      </c>
      <c r="N566" s="219" t="s">
        <v>53</v>
      </c>
      <c r="O566" s="89"/>
      <c r="P566" s="220">
        <f>O566*H566</f>
        <v>0</v>
      </c>
      <c r="Q566" s="220">
        <v>0</v>
      </c>
      <c r="R566" s="220">
        <f>Q566*H566</f>
        <v>0</v>
      </c>
      <c r="S566" s="220">
        <v>0.41699999999999998</v>
      </c>
      <c r="T566" s="221">
        <f>S566*H566</f>
        <v>6.6719999999999997</v>
      </c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R566" s="222" t="s">
        <v>206</v>
      </c>
      <c r="AT566" s="222" t="s">
        <v>201</v>
      </c>
      <c r="AU566" s="222" t="s">
        <v>207</v>
      </c>
      <c r="AY566" s="21" t="s">
        <v>197</v>
      </c>
      <c r="BE566" s="223">
        <f>IF(N566="základní",J566,0)</f>
        <v>0</v>
      </c>
      <c r="BF566" s="223">
        <f>IF(N566="snížená",J566,0)</f>
        <v>0</v>
      </c>
      <c r="BG566" s="223">
        <f>IF(N566="zákl. přenesená",J566,0)</f>
        <v>0</v>
      </c>
      <c r="BH566" s="223">
        <f>IF(N566="sníž. přenesená",J566,0)</f>
        <v>0</v>
      </c>
      <c r="BI566" s="223">
        <f>IF(N566="nulová",J566,0)</f>
        <v>0</v>
      </c>
      <c r="BJ566" s="21" t="s">
        <v>90</v>
      </c>
      <c r="BK566" s="223">
        <f>ROUND(I566*H566,2)</f>
        <v>0</v>
      </c>
      <c r="BL566" s="21" t="s">
        <v>206</v>
      </c>
      <c r="BM566" s="222" t="s">
        <v>674</v>
      </c>
    </row>
    <row r="567" s="2" customFormat="1">
      <c r="A567" s="43"/>
      <c r="B567" s="44"/>
      <c r="C567" s="45"/>
      <c r="D567" s="224" t="s">
        <v>209</v>
      </c>
      <c r="E567" s="45"/>
      <c r="F567" s="225" t="s">
        <v>367</v>
      </c>
      <c r="G567" s="45"/>
      <c r="H567" s="45"/>
      <c r="I567" s="226"/>
      <c r="J567" s="45"/>
      <c r="K567" s="45"/>
      <c r="L567" s="49"/>
      <c r="M567" s="227"/>
      <c r="N567" s="228"/>
      <c r="O567" s="89"/>
      <c r="P567" s="89"/>
      <c r="Q567" s="89"/>
      <c r="R567" s="89"/>
      <c r="S567" s="89"/>
      <c r="T567" s="90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T567" s="21" t="s">
        <v>209</v>
      </c>
      <c r="AU567" s="21" t="s">
        <v>207</v>
      </c>
    </row>
    <row r="568" s="2" customFormat="1">
      <c r="A568" s="43"/>
      <c r="B568" s="44"/>
      <c r="C568" s="45"/>
      <c r="D568" s="229" t="s">
        <v>211</v>
      </c>
      <c r="E568" s="45"/>
      <c r="F568" s="230" t="s">
        <v>368</v>
      </c>
      <c r="G568" s="45"/>
      <c r="H568" s="45"/>
      <c r="I568" s="226"/>
      <c r="J568" s="45"/>
      <c r="K568" s="45"/>
      <c r="L568" s="49"/>
      <c r="M568" s="227"/>
      <c r="N568" s="228"/>
      <c r="O568" s="89"/>
      <c r="P568" s="89"/>
      <c r="Q568" s="89"/>
      <c r="R568" s="89"/>
      <c r="S568" s="89"/>
      <c r="T568" s="90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T568" s="21" t="s">
        <v>211</v>
      </c>
      <c r="AU568" s="21" t="s">
        <v>207</v>
      </c>
    </row>
    <row r="569" s="2" customFormat="1" ht="24.15" customHeight="1">
      <c r="A569" s="43"/>
      <c r="B569" s="44"/>
      <c r="C569" s="211" t="s">
        <v>675</v>
      </c>
      <c r="D569" s="211" t="s">
        <v>201</v>
      </c>
      <c r="E569" s="212" t="s">
        <v>400</v>
      </c>
      <c r="F569" s="213" t="s">
        <v>401</v>
      </c>
      <c r="G569" s="214" t="s">
        <v>204</v>
      </c>
      <c r="H569" s="215">
        <v>16</v>
      </c>
      <c r="I569" s="216"/>
      <c r="J569" s="217">
        <f>ROUND(I569*H569,2)</f>
        <v>0</v>
      </c>
      <c r="K569" s="213" t="s">
        <v>205</v>
      </c>
      <c r="L569" s="49"/>
      <c r="M569" s="218" t="s">
        <v>35</v>
      </c>
      <c r="N569" s="219" t="s">
        <v>53</v>
      </c>
      <c r="O569" s="89"/>
      <c r="P569" s="220">
        <f>O569*H569</f>
        <v>0</v>
      </c>
      <c r="Q569" s="220">
        <v>0</v>
      </c>
      <c r="R569" s="220">
        <f>Q569*H569</f>
        <v>0</v>
      </c>
      <c r="S569" s="220">
        <v>0.75</v>
      </c>
      <c r="T569" s="221">
        <f>S569*H569</f>
        <v>12</v>
      </c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R569" s="222" t="s">
        <v>206</v>
      </c>
      <c r="AT569" s="222" t="s">
        <v>201</v>
      </c>
      <c r="AU569" s="222" t="s">
        <v>207</v>
      </c>
      <c r="AY569" s="21" t="s">
        <v>197</v>
      </c>
      <c r="BE569" s="223">
        <f>IF(N569="základní",J569,0)</f>
        <v>0</v>
      </c>
      <c r="BF569" s="223">
        <f>IF(N569="snížená",J569,0)</f>
        <v>0</v>
      </c>
      <c r="BG569" s="223">
        <f>IF(N569="zákl. přenesená",J569,0)</f>
        <v>0</v>
      </c>
      <c r="BH569" s="223">
        <f>IF(N569="sníž. přenesená",J569,0)</f>
        <v>0</v>
      </c>
      <c r="BI569" s="223">
        <f>IF(N569="nulová",J569,0)</f>
        <v>0</v>
      </c>
      <c r="BJ569" s="21" t="s">
        <v>90</v>
      </c>
      <c r="BK569" s="223">
        <f>ROUND(I569*H569,2)</f>
        <v>0</v>
      </c>
      <c r="BL569" s="21" t="s">
        <v>206</v>
      </c>
      <c r="BM569" s="222" t="s">
        <v>676</v>
      </c>
    </row>
    <row r="570" s="2" customFormat="1">
      <c r="A570" s="43"/>
      <c r="B570" s="44"/>
      <c r="C570" s="45"/>
      <c r="D570" s="224" t="s">
        <v>209</v>
      </c>
      <c r="E570" s="45"/>
      <c r="F570" s="225" t="s">
        <v>403</v>
      </c>
      <c r="G570" s="45"/>
      <c r="H570" s="45"/>
      <c r="I570" s="226"/>
      <c r="J570" s="45"/>
      <c r="K570" s="45"/>
      <c r="L570" s="49"/>
      <c r="M570" s="227"/>
      <c r="N570" s="228"/>
      <c r="O570" s="89"/>
      <c r="P570" s="89"/>
      <c r="Q570" s="89"/>
      <c r="R570" s="89"/>
      <c r="S570" s="89"/>
      <c r="T570" s="90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T570" s="21" t="s">
        <v>209</v>
      </c>
      <c r="AU570" s="21" t="s">
        <v>207</v>
      </c>
    </row>
    <row r="571" s="2" customFormat="1">
      <c r="A571" s="43"/>
      <c r="B571" s="44"/>
      <c r="C571" s="45"/>
      <c r="D571" s="229" t="s">
        <v>211</v>
      </c>
      <c r="E571" s="45"/>
      <c r="F571" s="230" t="s">
        <v>404</v>
      </c>
      <c r="G571" s="45"/>
      <c r="H571" s="45"/>
      <c r="I571" s="226"/>
      <c r="J571" s="45"/>
      <c r="K571" s="45"/>
      <c r="L571" s="49"/>
      <c r="M571" s="227"/>
      <c r="N571" s="228"/>
      <c r="O571" s="89"/>
      <c r="P571" s="89"/>
      <c r="Q571" s="89"/>
      <c r="R571" s="89"/>
      <c r="S571" s="89"/>
      <c r="T571" s="90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T571" s="21" t="s">
        <v>211</v>
      </c>
      <c r="AU571" s="21" t="s">
        <v>207</v>
      </c>
    </row>
    <row r="572" s="13" customFormat="1">
      <c r="A572" s="13"/>
      <c r="B572" s="232"/>
      <c r="C572" s="233"/>
      <c r="D572" s="224" t="s">
        <v>232</v>
      </c>
      <c r="E572" s="242" t="s">
        <v>35</v>
      </c>
      <c r="F572" s="234" t="s">
        <v>677</v>
      </c>
      <c r="G572" s="233"/>
      <c r="H572" s="235">
        <v>16</v>
      </c>
      <c r="I572" s="236"/>
      <c r="J572" s="233"/>
      <c r="K572" s="233"/>
      <c r="L572" s="237"/>
      <c r="M572" s="238"/>
      <c r="N572" s="239"/>
      <c r="O572" s="239"/>
      <c r="P572" s="239"/>
      <c r="Q572" s="239"/>
      <c r="R572" s="239"/>
      <c r="S572" s="239"/>
      <c r="T572" s="24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1" t="s">
        <v>232</v>
      </c>
      <c r="AU572" s="241" t="s">
        <v>207</v>
      </c>
      <c r="AV572" s="13" t="s">
        <v>92</v>
      </c>
      <c r="AW572" s="13" t="s">
        <v>42</v>
      </c>
      <c r="AX572" s="13" t="s">
        <v>90</v>
      </c>
      <c r="AY572" s="241" t="s">
        <v>197</v>
      </c>
    </row>
    <row r="573" s="2" customFormat="1" ht="24.15" customHeight="1">
      <c r="A573" s="43"/>
      <c r="B573" s="44"/>
      <c r="C573" s="211" t="s">
        <v>678</v>
      </c>
      <c r="D573" s="211" t="s">
        <v>201</v>
      </c>
      <c r="E573" s="212" t="s">
        <v>679</v>
      </c>
      <c r="F573" s="213" t="s">
        <v>680</v>
      </c>
      <c r="G573" s="214" t="s">
        <v>204</v>
      </c>
      <c r="H573" s="215">
        <v>19</v>
      </c>
      <c r="I573" s="216"/>
      <c r="J573" s="217">
        <f>ROUND(I573*H573,2)</f>
        <v>0</v>
      </c>
      <c r="K573" s="213" t="s">
        <v>205</v>
      </c>
      <c r="L573" s="49"/>
      <c r="M573" s="218" t="s">
        <v>35</v>
      </c>
      <c r="N573" s="219" t="s">
        <v>53</v>
      </c>
      <c r="O573" s="89"/>
      <c r="P573" s="220">
        <f>O573*H573</f>
        <v>0</v>
      </c>
      <c r="Q573" s="220">
        <v>0</v>
      </c>
      <c r="R573" s="220">
        <f>Q573*H573</f>
        <v>0</v>
      </c>
      <c r="S573" s="220">
        <v>0.63</v>
      </c>
      <c r="T573" s="221">
        <f>S573*H573</f>
        <v>11.970000000000001</v>
      </c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R573" s="222" t="s">
        <v>206</v>
      </c>
      <c r="AT573" s="222" t="s">
        <v>201</v>
      </c>
      <c r="AU573" s="222" t="s">
        <v>207</v>
      </c>
      <c r="AY573" s="21" t="s">
        <v>197</v>
      </c>
      <c r="BE573" s="223">
        <f>IF(N573="základní",J573,0)</f>
        <v>0</v>
      </c>
      <c r="BF573" s="223">
        <f>IF(N573="snížená",J573,0)</f>
        <v>0</v>
      </c>
      <c r="BG573" s="223">
        <f>IF(N573="zákl. přenesená",J573,0)</f>
        <v>0</v>
      </c>
      <c r="BH573" s="223">
        <f>IF(N573="sníž. přenesená",J573,0)</f>
        <v>0</v>
      </c>
      <c r="BI573" s="223">
        <f>IF(N573="nulová",J573,0)</f>
        <v>0</v>
      </c>
      <c r="BJ573" s="21" t="s">
        <v>90</v>
      </c>
      <c r="BK573" s="223">
        <f>ROUND(I573*H573,2)</f>
        <v>0</v>
      </c>
      <c r="BL573" s="21" t="s">
        <v>206</v>
      </c>
      <c r="BM573" s="222" t="s">
        <v>681</v>
      </c>
    </row>
    <row r="574" s="2" customFormat="1">
      <c r="A574" s="43"/>
      <c r="B574" s="44"/>
      <c r="C574" s="45"/>
      <c r="D574" s="224" t="s">
        <v>209</v>
      </c>
      <c r="E574" s="45"/>
      <c r="F574" s="225" t="s">
        <v>682</v>
      </c>
      <c r="G574" s="45"/>
      <c r="H574" s="45"/>
      <c r="I574" s="226"/>
      <c r="J574" s="45"/>
      <c r="K574" s="45"/>
      <c r="L574" s="49"/>
      <c r="M574" s="227"/>
      <c r="N574" s="228"/>
      <c r="O574" s="89"/>
      <c r="P574" s="89"/>
      <c r="Q574" s="89"/>
      <c r="R574" s="89"/>
      <c r="S574" s="89"/>
      <c r="T574" s="90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T574" s="21" t="s">
        <v>209</v>
      </c>
      <c r="AU574" s="21" t="s">
        <v>207</v>
      </c>
    </row>
    <row r="575" s="2" customFormat="1">
      <c r="A575" s="43"/>
      <c r="B575" s="44"/>
      <c r="C575" s="45"/>
      <c r="D575" s="229" t="s">
        <v>211</v>
      </c>
      <c r="E575" s="45"/>
      <c r="F575" s="230" t="s">
        <v>683</v>
      </c>
      <c r="G575" s="45"/>
      <c r="H575" s="45"/>
      <c r="I575" s="226"/>
      <c r="J575" s="45"/>
      <c r="K575" s="45"/>
      <c r="L575" s="49"/>
      <c r="M575" s="227"/>
      <c r="N575" s="228"/>
      <c r="O575" s="89"/>
      <c r="P575" s="89"/>
      <c r="Q575" s="89"/>
      <c r="R575" s="89"/>
      <c r="S575" s="89"/>
      <c r="T575" s="90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T575" s="21" t="s">
        <v>211</v>
      </c>
      <c r="AU575" s="21" t="s">
        <v>207</v>
      </c>
    </row>
    <row r="576" s="13" customFormat="1">
      <c r="A576" s="13"/>
      <c r="B576" s="232"/>
      <c r="C576" s="233"/>
      <c r="D576" s="224" t="s">
        <v>232</v>
      </c>
      <c r="E576" s="242" t="s">
        <v>35</v>
      </c>
      <c r="F576" s="234" t="s">
        <v>684</v>
      </c>
      <c r="G576" s="233"/>
      <c r="H576" s="235">
        <v>19</v>
      </c>
      <c r="I576" s="236"/>
      <c r="J576" s="233"/>
      <c r="K576" s="233"/>
      <c r="L576" s="237"/>
      <c r="M576" s="238"/>
      <c r="N576" s="239"/>
      <c r="O576" s="239"/>
      <c r="P576" s="239"/>
      <c r="Q576" s="239"/>
      <c r="R576" s="239"/>
      <c r="S576" s="239"/>
      <c r="T576" s="24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1" t="s">
        <v>232</v>
      </c>
      <c r="AU576" s="241" t="s">
        <v>207</v>
      </c>
      <c r="AV576" s="13" t="s">
        <v>92</v>
      </c>
      <c r="AW576" s="13" t="s">
        <v>42</v>
      </c>
      <c r="AX576" s="13" t="s">
        <v>90</v>
      </c>
      <c r="AY576" s="241" t="s">
        <v>197</v>
      </c>
    </row>
    <row r="577" s="2" customFormat="1" ht="16.5" customHeight="1">
      <c r="A577" s="43"/>
      <c r="B577" s="44"/>
      <c r="C577" s="211" t="s">
        <v>685</v>
      </c>
      <c r="D577" s="211" t="s">
        <v>201</v>
      </c>
      <c r="E577" s="212" t="s">
        <v>407</v>
      </c>
      <c r="F577" s="213" t="s">
        <v>408</v>
      </c>
      <c r="G577" s="214" t="s">
        <v>409</v>
      </c>
      <c r="H577" s="215">
        <v>4</v>
      </c>
      <c r="I577" s="216"/>
      <c r="J577" s="217">
        <f>ROUND(I577*H577,2)</f>
        <v>0</v>
      </c>
      <c r="K577" s="213" t="s">
        <v>205</v>
      </c>
      <c r="L577" s="49"/>
      <c r="M577" s="218" t="s">
        <v>35</v>
      </c>
      <c r="N577" s="219" t="s">
        <v>53</v>
      </c>
      <c r="O577" s="89"/>
      <c r="P577" s="220">
        <f>O577*H577</f>
        <v>0</v>
      </c>
      <c r="Q577" s="220">
        <v>0</v>
      </c>
      <c r="R577" s="220">
        <f>Q577*H577</f>
        <v>0</v>
      </c>
      <c r="S577" s="220">
        <v>0.28999999999999998</v>
      </c>
      <c r="T577" s="221">
        <f>S577*H577</f>
        <v>1.1599999999999999</v>
      </c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R577" s="222" t="s">
        <v>206</v>
      </c>
      <c r="AT577" s="222" t="s">
        <v>201</v>
      </c>
      <c r="AU577" s="222" t="s">
        <v>207</v>
      </c>
      <c r="AY577" s="21" t="s">
        <v>197</v>
      </c>
      <c r="BE577" s="223">
        <f>IF(N577="základní",J577,0)</f>
        <v>0</v>
      </c>
      <c r="BF577" s="223">
        <f>IF(N577="snížená",J577,0)</f>
        <v>0</v>
      </c>
      <c r="BG577" s="223">
        <f>IF(N577="zákl. přenesená",J577,0)</f>
        <v>0</v>
      </c>
      <c r="BH577" s="223">
        <f>IF(N577="sníž. přenesená",J577,0)</f>
        <v>0</v>
      </c>
      <c r="BI577" s="223">
        <f>IF(N577="nulová",J577,0)</f>
        <v>0</v>
      </c>
      <c r="BJ577" s="21" t="s">
        <v>90</v>
      </c>
      <c r="BK577" s="223">
        <f>ROUND(I577*H577,2)</f>
        <v>0</v>
      </c>
      <c r="BL577" s="21" t="s">
        <v>206</v>
      </c>
      <c r="BM577" s="222" t="s">
        <v>686</v>
      </c>
    </row>
    <row r="578" s="2" customFormat="1">
      <c r="A578" s="43"/>
      <c r="B578" s="44"/>
      <c r="C578" s="45"/>
      <c r="D578" s="224" t="s">
        <v>209</v>
      </c>
      <c r="E578" s="45"/>
      <c r="F578" s="225" t="s">
        <v>411</v>
      </c>
      <c r="G578" s="45"/>
      <c r="H578" s="45"/>
      <c r="I578" s="226"/>
      <c r="J578" s="45"/>
      <c r="K578" s="45"/>
      <c r="L578" s="49"/>
      <c r="M578" s="227"/>
      <c r="N578" s="228"/>
      <c r="O578" s="89"/>
      <c r="P578" s="89"/>
      <c r="Q578" s="89"/>
      <c r="R578" s="89"/>
      <c r="S578" s="89"/>
      <c r="T578" s="90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T578" s="21" t="s">
        <v>209</v>
      </c>
      <c r="AU578" s="21" t="s">
        <v>207</v>
      </c>
    </row>
    <row r="579" s="2" customFormat="1">
      <c r="A579" s="43"/>
      <c r="B579" s="44"/>
      <c r="C579" s="45"/>
      <c r="D579" s="229" t="s">
        <v>211</v>
      </c>
      <c r="E579" s="45"/>
      <c r="F579" s="230" t="s">
        <v>412</v>
      </c>
      <c r="G579" s="45"/>
      <c r="H579" s="45"/>
      <c r="I579" s="226"/>
      <c r="J579" s="45"/>
      <c r="K579" s="45"/>
      <c r="L579" s="49"/>
      <c r="M579" s="227"/>
      <c r="N579" s="228"/>
      <c r="O579" s="89"/>
      <c r="P579" s="89"/>
      <c r="Q579" s="89"/>
      <c r="R579" s="89"/>
      <c r="S579" s="89"/>
      <c r="T579" s="90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T579" s="21" t="s">
        <v>211</v>
      </c>
      <c r="AU579" s="21" t="s">
        <v>207</v>
      </c>
    </row>
    <row r="580" s="13" customFormat="1">
      <c r="A580" s="13"/>
      <c r="B580" s="232"/>
      <c r="C580" s="233"/>
      <c r="D580" s="224" t="s">
        <v>232</v>
      </c>
      <c r="E580" s="242" t="s">
        <v>35</v>
      </c>
      <c r="F580" s="234" t="s">
        <v>687</v>
      </c>
      <c r="G580" s="233"/>
      <c r="H580" s="235">
        <v>4</v>
      </c>
      <c r="I580" s="236"/>
      <c r="J580" s="233"/>
      <c r="K580" s="233"/>
      <c r="L580" s="237"/>
      <c r="M580" s="238"/>
      <c r="N580" s="239"/>
      <c r="O580" s="239"/>
      <c r="P580" s="239"/>
      <c r="Q580" s="239"/>
      <c r="R580" s="239"/>
      <c r="S580" s="239"/>
      <c r="T580" s="24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1" t="s">
        <v>232</v>
      </c>
      <c r="AU580" s="241" t="s">
        <v>207</v>
      </c>
      <c r="AV580" s="13" t="s">
        <v>92</v>
      </c>
      <c r="AW580" s="13" t="s">
        <v>42</v>
      </c>
      <c r="AX580" s="13" t="s">
        <v>90</v>
      </c>
      <c r="AY580" s="241" t="s">
        <v>197</v>
      </c>
    </row>
    <row r="581" s="2" customFormat="1" ht="24.15" customHeight="1">
      <c r="A581" s="43"/>
      <c r="B581" s="44"/>
      <c r="C581" s="211" t="s">
        <v>688</v>
      </c>
      <c r="D581" s="211" t="s">
        <v>201</v>
      </c>
      <c r="E581" s="212" t="s">
        <v>598</v>
      </c>
      <c r="F581" s="213" t="s">
        <v>599</v>
      </c>
      <c r="G581" s="214" t="s">
        <v>320</v>
      </c>
      <c r="H581" s="215">
        <v>33.899999999999999</v>
      </c>
      <c r="I581" s="216"/>
      <c r="J581" s="217">
        <f>ROUND(I581*H581,2)</f>
        <v>0</v>
      </c>
      <c r="K581" s="213" t="s">
        <v>205</v>
      </c>
      <c r="L581" s="49"/>
      <c r="M581" s="218" t="s">
        <v>35</v>
      </c>
      <c r="N581" s="219" t="s">
        <v>53</v>
      </c>
      <c r="O581" s="89"/>
      <c r="P581" s="220">
        <f>O581*H581</f>
        <v>0</v>
      </c>
      <c r="Q581" s="220">
        <v>0</v>
      </c>
      <c r="R581" s="220">
        <f>Q581*H581</f>
        <v>0</v>
      </c>
      <c r="S581" s="220">
        <v>0</v>
      </c>
      <c r="T581" s="221">
        <f>S581*H581</f>
        <v>0</v>
      </c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R581" s="222" t="s">
        <v>206</v>
      </c>
      <c r="AT581" s="222" t="s">
        <v>201</v>
      </c>
      <c r="AU581" s="222" t="s">
        <v>207</v>
      </c>
      <c r="AY581" s="21" t="s">
        <v>197</v>
      </c>
      <c r="BE581" s="223">
        <f>IF(N581="základní",J581,0)</f>
        <v>0</v>
      </c>
      <c r="BF581" s="223">
        <f>IF(N581="snížená",J581,0)</f>
        <v>0</v>
      </c>
      <c r="BG581" s="223">
        <f>IF(N581="zákl. přenesená",J581,0)</f>
        <v>0</v>
      </c>
      <c r="BH581" s="223">
        <f>IF(N581="sníž. přenesená",J581,0)</f>
        <v>0</v>
      </c>
      <c r="BI581" s="223">
        <f>IF(N581="nulová",J581,0)</f>
        <v>0</v>
      </c>
      <c r="BJ581" s="21" t="s">
        <v>90</v>
      </c>
      <c r="BK581" s="223">
        <f>ROUND(I581*H581,2)</f>
        <v>0</v>
      </c>
      <c r="BL581" s="21" t="s">
        <v>206</v>
      </c>
      <c r="BM581" s="222" t="s">
        <v>689</v>
      </c>
    </row>
    <row r="582" s="2" customFormat="1">
      <c r="A582" s="43"/>
      <c r="B582" s="44"/>
      <c r="C582" s="45"/>
      <c r="D582" s="224" t="s">
        <v>209</v>
      </c>
      <c r="E582" s="45"/>
      <c r="F582" s="225" t="s">
        <v>601</v>
      </c>
      <c r="G582" s="45"/>
      <c r="H582" s="45"/>
      <c r="I582" s="226"/>
      <c r="J582" s="45"/>
      <c r="K582" s="45"/>
      <c r="L582" s="49"/>
      <c r="M582" s="227"/>
      <c r="N582" s="228"/>
      <c r="O582" s="89"/>
      <c r="P582" s="89"/>
      <c r="Q582" s="89"/>
      <c r="R582" s="89"/>
      <c r="S582" s="89"/>
      <c r="T582" s="90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T582" s="21" t="s">
        <v>209</v>
      </c>
      <c r="AU582" s="21" t="s">
        <v>207</v>
      </c>
    </row>
    <row r="583" s="2" customFormat="1">
      <c r="A583" s="43"/>
      <c r="B583" s="44"/>
      <c r="C583" s="45"/>
      <c r="D583" s="229" t="s">
        <v>211</v>
      </c>
      <c r="E583" s="45"/>
      <c r="F583" s="230" t="s">
        <v>602</v>
      </c>
      <c r="G583" s="45"/>
      <c r="H583" s="45"/>
      <c r="I583" s="226"/>
      <c r="J583" s="45"/>
      <c r="K583" s="45"/>
      <c r="L583" s="49"/>
      <c r="M583" s="227"/>
      <c r="N583" s="228"/>
      <c r="O583" s="89"/>
      <c r="P583" s="89"/>
      <c r="Q583" s="89"/>
      <c r="R583" s="89"/>
      <c r="S583" s="89"/>
      <c r="T583" s="90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T583" s="21" t="s">
        <v>211</v>
      </c>
      <c r="AU583" s="21" t="s">
        <v>207</v>
      </c>
    </row>
    <row r="584" s="2" customFormat="1">
      <c r="A584" s="43"/>
      <c r="B584" s="44"/>
      <c r="C584" s="45"/>
      <c r="D584" s="224" t="s">
        <v>219</v>
      </c>
      <c r="E584" s="45"/>
      <c r="F584" s="231" t="s">
        <v>603</v>
      </c>
      <c r="G584" s="45"/>
      <c r="H584" s="45"/>
      <c r="I584" s="226"/>
      <c r="J584" s="45"/>
      <c r="K584" s="45"/>
      <c r="L584" s="49"/>
      <c r="M584" s="227"/>
      <c r="N584" s="228"/>
      <c r="O584" s="89"/>
      <c r="P584" s="89"/>
      <c r="Q584" s="89"/>
      <c r="R584" s="89"/>
      <c r="S584" s="89"/>
      <c r="T584" s="90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T584" s="21" t="s">
        <v>219</v>
      </c>
      <c r="AU584" s="21" t="s">
        <v>207</v>
      </c>
    </row>
    <row r="585" s="13" customFormat="1">
      <c r="A585" s="13"/>
      <c r="B585" s="232"/>
      <c r="C585" s="233"/>
      <c r="D585" s="224" t="s">
        <v>232</v>
      </c>
      <c r="E585" s="242" t="s">
        <v>35</v>
      </c>
      <c r="F585" s="234" t="s">
        <v>690</v>
      </c>
      <c r="G585" s="233"/>
      <c r="H585" s="235">
        <v>27</v>
      </c>
      <c r="I585" s="236"/>
      <c r="J585" s="233"/>
      <c r="K585" s="233"/>
      <c r="L585" s="237"/>
      <c r="M585" s="238"/>
      <c r="N585" s="239"/>
      <c r="O585" s="239"/>
      <c r="P585" s="239"/>
      <c r="Q585" s="239"/>
      <c r="R585" s="239"/>
      <c r="S585" s="239"/>
      <c r="T585" s="24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1" t="s">
        <v>232</v>
      </c>
      <c r="AU585" s="241" t="s">
        <v>207</v>
      </c>
      <c r="AV585" s="13" t="s">
        <v>92</v>
      </c>
      <c r="AW585" s="13" t="s">
        <v>42</v>
      </c>
      <c r="AX585" s="13" t="s">
        <v>82</v>
      </c>
      <c r="AY585" s="241" t="s">
        <v>197</v>
      </c>
    </row>
    <row r="586" s="13" customFormat="1">
      <c r="A586" s="13"/>
      <c r="B586" s="232"/>
      <c r="C586" s="233"/>
      <c r="D586" s="224" t="s">
        <v>232</v>
      </c>
      <c r="E586" s="242" t="s">
        <v>35</v>
      </c>
      <c r="F586" s="234" t="s">
        <v>691</v>
      </c>
      <c r="G586" s="233"/>
      <c r="H586" s="235">
        <v>1.8999999999999999</v>
      </c>
      <c r="I586" s="236"/>
      <c r="J586" s="233"/>
      <c r="K586" s="233"/>
      <c r="L586" s="237"/>
      <c r="M586" s="238"/>
      <c r="N586" s="239"/>
      <c r="O586" s="239"/>
      <c r="P586" s="239"/>
      <c r="Q586" s="239"/>
      <c r="R586" s="239"/>
      <c r="S586" s="239"/>
      <c r="T586" s="24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1" t="s">
        <v>232</v>
      </c>
      <c r="AU586" s="241" t="s">
        <v>207</v>
      </c>
      <c r="AV586" s="13" t="s">
        <v>92</v>
      </c>
      <c r="AW586" s="13" t="s">
        <v>42</v>
      </c>
      <c r="AX586" s="13" t="s">
        <v>82</v>
      </c>
      <c r="AY586" s="241" t="s">
        <v>197</v>
      </c>
    </row>
    <row r="587" s="13" customFormat="1">
      <c r="A587" s="13"/>
      <c r="B587" s="232"/>
      <c r="C587" s="233"/>
      <c r="D587" s="224" t="s">
        <v>232</v>
      </c>
      <c r="E587" s="242" t="s">
        <v>35</v>
      </c>
      <c r="F587" s="234" t="s">
        <v>692</v>
      </c>
      <c r="G587" s="233"/>
      <c r="H587" s="235">
        <v>5</v>
      </c>
      <c r="I587" s="236"/>
      <c r="J587" s="233"/>
      <c r="K587" s="233"/>
      <c r="L587" s="237"/>
      <c r="M587" s="238"/>
      <c r="N587" s="239"/>
      <c r="O587" s="239"/>
      <c r="P587" s="239"/>
      <c r="Q587" s="239"/>
      <c r="R587" s="239"/>
      <c r="S587" s="239"/>
      <c r="T587" s="24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1" t="s">
        <v>232</v>
      </c>
      <c r="AU587" s="241" t="s">
        <v>207</v>
      </c>
      <c r="AV587" s="13" t="s">
        <v>92</v>
      </c>
      <c r="AW587" s="13" t="s">
        <v>42</v>
      </c>
      <c r="AX587" s="13" t="s">
        <v>82</v>
      </c>
      <c r="AY587" s="241" t="s">
        <v>197</v>
      </c>
    </row>
    <row r="588" s="14" customFormat="1">
      <c r="A588" s="14"/>
      <c r="B588" s="253"/>
      <c r="C588" s="254"/>
      <c r="D588" s="224" t="s">
        <v>232</v>
      </c>
      <c r="E588" s="255" t="s">
        <v>35</v>
      </c>
      <c r="F588" s="256" t="s">
        <v>355</v>
      </c>
      <c r="G588" s="254"/>
      <c r="H588" s="257">
        <v>33.899999999999999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232</v>
      </c>
      <c r="AU588" s="263" t="s">
        <v>207</v>
      </c>
      <c r="AV588" s="14" t="s">
        <v>206</v>
      </c>
      <c r="AW588" s="14" t="s">
        <v>42</v>
      </c>
      <c r="AX588" s="14" t="s">
        <v>90</v>
      </c>
      <c r="AY588" s="263" t="s">
        <v>197</v>
      </c>
    </row>
    <row r="589" s="2" customFormat="1" ht="37.8" customHeight="1">
      <c r="A589" s="43"/>
      <c r="B589" s="44"/>
      <c r="C589" s="211" t="s">
        <v>693</v>
      </c>
      <c r="D589" s="211" t="s">
        <v>201</v>
      </c>
      <c r="E589" s="212" t="s">
        <v>433</v>
      </c>
      <c r="F589" s="213" t="s">
        <v>434</v>
      </c>
      <c r="G589" s="214" t="s">
        <v>320</v>
      </c>
      <c r="H589" s="215">
        <v>44.07</v>
      </c>
      <c r="I589" s="216"/>
      <c r="J589" s="217">
        <f>ROUND(I589*H589,2)</f>
        <v>0</v>
      </c>
      <c r="K589" s="213" t="s">
        <v>205</v>
      </c>
      <c r="L589" s="49"/>
      <c r="M589" s="218" t="s">
        <v>35</v>
      </c>
      <c r="N589" s="219" t="s">
        <v>53</v>
      </c>
      <c r="O589" s="89"/>
      <c r="P589" s="220">
        <f>O589*H589</f>
        <v>0</v>
      </c>
      <c r="Q589" s="220">
        <v>0</v>
      </c>
      <c r="R589" s="220">
        <f>Q589*H589</f>
        <v>0</v>
      </c>
      <c r="S589" s="220">
        <v>0</v>
      </c>
      <c r="T589" s="221">
        <f>S589*H589</f>
        <v>0</v>
      </c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R589" s="222" t="s">
        <v>206</v>
      </c>
      <c r="AT589" s="222" t="s">
        <v>201</v>
      </c>
      <c r="AU589" s="222" t="s">
        <v>207</v>
      </c>
      <c r="AY589" s="21" t="s">
        <v>197</v>
      </c>
      <c r="BE589" s="223">
        <f>IF(N589="základní",J589,0)</f>
        <v>0</v>
      </c>
      <c r="BF589" s="223">
        <f>IF(N589="snížená",J589,0)</f>
        <v>0</v>
      </c>
      <c r="BG589" s="223">
        <f>IF(N589="zákl. přenesená",J589,0)</f>
        <v>0</v>
      </c>
      <c r="BH589" s="223">
        <f>IF(N589="sníž. přenesená",J589,0)</f>
        <v>0</v>
      </c>
      <c r="BI589" s="223">
        <f>IF(N589="nulová",J589,0)</f>
        <v>0</v>
      </c>
      <c r="BJ589" s="21" t="s">
        <v>90</v>
      </c>
      <c r="BK589" s="223">
        <f>ROUND(I589*H589,2)</f>
        <v>0</v>
      </c>
      <c r="BL589" s="21" t="s">
        <v>206</v>
      </c>
      <c r="BM589" s="222" t="s">
        <v>694</v>
      </c>
    </row>
    <row r="590" s="2" customFormat="1">
      <c r="A590" s="43"/>
      <c r="B590" s="44"/>
      <c r="C590" s="45"/>
      <c r="D590" s="224" t="s">
        <v>209</v>
      </c>
      <c r="E590" s="45"/>
      <c r="F590" s="225" t="s">
        <v>436</v>
      </c>
      <c r="G590" s="45"/>
      <c r="H590" s="45"/>
      <c r="I590" s="226"/>
      <c r="J590" s="45"/>
      <c r="K590" s="45"/>
      <c r="L590" s="49"/>
      <c r="M590" s="227"/>
      <c r="N590" s="228"/>
      <c r="O590" s="89"/>
      <c r="P590" s="89"/>
      <c r="Q590" s="89"/>
      <c r="R590" s="89"/>
      <c r="S590" s="89"/>
      <c r="T590" s="90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T590" s="21" t="s">
        <v>209</v>
      </c>
      <c r="AU590" s="21" t="s">
        <v>207</v>
      </c>
    </row>
    <row r="591" s="2" customFormat="1">
      <c r="A591" s="43"/>
      <c r="B591" s="44"/>
      <c r="C591" s="45"/>
      <c r="D591" s="229" t="s">
        <v>211</v>
      </c>
      <c r="E591" s="45"/>
      <c r="F591" s="230" t="s">
        <v>437</v>
      </c>
      <c r="G591" s="45"/>
      <c r="H591" s="45"/>
      <c r="I591" s="226"/>
      <c r="J591" s="45"/>
      <c r="K591" s="45"/>
      <c r="L591" s="49"/>
      <c r="M591" s="227"/>
      <c r="N591" s="228"/>
      <c r="O591" s="89"/>
      <c r="P591" s="89"/>
      <c r="Q591" s="89"/>
      <c r="R591" s="89"/>
      <c r="S591" s="89"/>
      <c r="T591" s="90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T591" s="21" t="s">
        <v>211</v>
      </c>
      <c r="AU591" s="21" t="s">
        <v>207</v>
      </c>
    </row>
    <row r="592" s="2" customFormat="1">
      <c r="A592" s="43"/>
      <c r="B592" s="44"/>
      <c r="C592" s="45"/>
      <c r="D592" s="224" t="s">
        <v>219</v>
      </c>
      <c r="E592" s="45"/>
      <c r="F592" s="231" t="s">
        <v>438</v>
      </c>
      <c r="G592" s="45"/>
      <c r="H592" s="45"/>
      <c r="I592" s="226"/>
      <c r="J592" s="45"/>
      <c r="K592" s="45"/>
      <c r="L592" s="49"/>
      <c r="M592" s="227"/>
      <c r="N592" s="228"/>
      <c r="O592" s="89"/>
      <c r="P592" s="89"/>
      <c r="Q592" s="89"/>
      <c r="R592" s="89"/>
      <c r="S592" s="89"/>
      <c r="T592" s="90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T592" s="21" t="s">
        <v>219</v>
      </c>
      <c r="AU592" s="21" t="s">
        <v>207</v>
      </c>
    </row>
    <row r="593" s="15" customFormat="1">
      <c r="A593" s="15"/>
      <c r="B593" s="264"/>
      <c r="C593" s="265"/>
      <c r="D593" s="224" t="s">
        <v>232</v>
      </c>
      <c r="E593" s="266" t="s">
        <v>35</v>
      </c>
      <c r="F593" s="267" t="s">
        <v>442</v>
      </c>
      <c r="G593" s="265"/>
      <c r="H593" s="266" t="s">
        <v>35</v>
      </c>
      <c r="I593" s="268"/>
      <c r="J593" s="265"/>
      <c r="K593" s="265"/>
      <c r="L593" s="269"/>
      <c r="M593" s="270"/>
      <c r="N593" s="271"/>
      <c r="O593" s="271"/>
      <c r="P593" s="271"/>
      <c r="Q593" s="271"/>
      <c r="R593" s="271"/>
      <c r="S593" s="271"/>
      <c r="T593" s="27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3" t="s">
        <v>232</v>
      </c>
      <c r="AU593" s="273" t="s">
        <v>207</v>
      </c>
      <c r="AV593" s="15" t="s">
        <v>90</v>
      </c>
      <c r="AW593" s="15" t="s">
        <v>42</v>
      </c>
      <c r="AX593" s="15" t="s">
        <v>82</v>
      </c>
      <c r="AY593" s="273" t="s">
        <v>197</v>
      </c>
    </row>
    <row r="594" s="13" customFormat="1">
      <c r="A594" s="13"/>
      <c r="B594" s="232"/>
      <c r="C594" s="233"/>
      <c r="D594" s="224" t="s">
        <v>232</v>
      </c>
      <c r="E594" s="242" t="s">
        <v>35</v>
      </c>
      <c r="F594" s="234" t="s">
        <v>690</v>
      </c>
      <c r="G594" s="233"/>
      <c r="H594" s="235">
        <v>27</v>
      </c>
      <c r="I594" s="236"/>
      <c r="J594" s="233"/>
      <c r="K594" s="233"/>
      <c r="L594" s="237"/>
      <c r="M594" s="238"/>
      <c r="N594" s="239"/>
      <c r="O594" s="239"/>
      <c r="P594" s="239"/>
      <c r="Q594" s="239"/>
      <c r="R594" s="239"/>
      <c r="S594" s="239"/>
      <c r="T594" s="24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1" t="s">
        <v>232</v>
      </c>
      <c r="AU594" s="241" t="s">
        <v>207</v>
      </c>
      <c r="AV594" s="13" t="s">
        <v>92</v>
      </c>
      <c r="AW594" s="13" t="s">
        <v>42</v>
      </c>
      <c r="AX594" s="13" t="s">
        <v>82</v>
      </c>
      <c r="AY594" s="241" t="s">
        <v>197</v>
      </c>
    </row>
    <row r="595" s="13" customFormat="1">
      <c r="A595" s="13"/>
      <c r="B595" s="232"/>
      <c r="C595" s="233"/>
      <c r="D595" s="224" t="s">
        <v>232</v>
      </c>
      <c r="E595" s="242" t="s">
        <v>35</v>
      </c>
      <c r="F595" s="234" t="s">
        <v>691</v>
      </c>
      <c r="G595" s="233"/>
      <c r="H595" s="235">
        <v>1.8999999999999999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1" t="s">
        <v>232</v>
      </c>
      <c r="AU595" s="241" t="s">
        <v>207</v>
      </c>
      <c r="AV595" s="13" t="s">
        <v>92</v>
      </c>
      <c r="AW595" s="13" t="s">
        <v>42</v>
      </c>
      <c r="AX595" s="13" t="s">
        <v>82</v>
      </c>
      <c r="AY595" s="241" t="s">
        <v>197</v>
      </c>
    </row>
    <row r="596" s="13" customFormat="1">
      <c r="A596" s="13"/>
      <c r="B596" s="232"/>
      <c r="C596" s="233"/>
      <c r="D596" s="224" t="s">
        <v>232</v>
      </c>
      <c r="E596" s="242" t="s">
        <v>35</v>
      </c>
      <c r="F596" s="234" t="s">
        <v>695</v>
      </c>
      <c r="G596" s="233"/>
      <c r="H596" s="235">
        <v>5</v>
      </c>
      <c r="I596" s="236"/>
      <c r="J596" s="233"/>
      <c r="K596" s="233"/>
      <c r="L596" s="237"/>
      <c r="M596" s="238"/>
      <c r="N596" s="239"/>
      <c r="O596" s="239"/>
      <c r="P596" s="239"/>
      <c r="Q596" s="239"/>
      <c r="R596" s="239"/>
      <c r="S596" s="239"/>
      <c r="T596" s="24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1" t="s">
        <v>232</v>
      </c>
      <c r="AU596" s="241" t="s">
        <v>207</v>
      </c>
      <c r="AV596" s="13" t="s">
        <v>92</v>
      </c>
      <c r="AW596" s="13" t="s">
        <v>42</v>
      </c>
      <c r="AX596" s="13" t="s">
        <v>82</v>
      </c>
      <c r="AY596" s="241" t="s">
        <v>197</v>
      </c>
    </row>
    <row r="597" s="14" customFormat="1">
      <c r="A597" s="14"/>
      <c r="B597" s="253"/>
      <c r="C597" s="254"/>
      <c r="D597" s="224" t="s">
        <v>232</v>
      </c>
      <c r="E597" s="255" t="s">
        <v>35</v>
      </c>
      <c r="F597" s="256" t="s">
        <v>355</v>
      </c>
      <c r="G597" s="254"/>
      <c r="H597" s="257">
        <v>33.899999999999999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232</v>
      </c>
      <c r="AU597" s="263" t="s">
        <v>207</v>
      </c>
      <c r="AV597" s="14" t="s">
        <v>206</v>
      </c>
      <c r="AW597" s="14" t="s">
        <v>42</v>
      </c>
      <c r="AX597" s="14" t="s">
        <v>90</v>
      </c>
      <c r="AY597" s="263" t="s">
        <v>197</v>
      </c>
    </row>
    <row r="598" s="13" customFormat="1">
      <c r="A598" s="13"/>
      <c r="B598" s="232"/>
      <c r="C598" s="233"/>
      <c r="D598" s="224" t="s">
        <v>232</v>
      </c>
      <c r="E598" s="233"/>
      <c r="F598" s="234" t="s">
        <v>696</v>
      </c>
      <c r="G598" s="233"/>
      <c r="H598" s="235">
        <v>44.07</v>
      </c>
      <c r="I598" s="236"/>
      <c r="J598" s="233"/>
      <c r="K598" s="233"/>
      <c r="L598" s="237"/>
      <c r="M598" s="238"/>
      <c r="N598" s="239"/>
      <c r="O598" s="239"/>
      <c r="P598" s="239"/>
      <c r="Q598" s="239"/>
      <c r="R598" s="239"/>
      <c r="S598" s="239"/>
      <c r="T598" s="24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1" t="s">
        <v>232</v>
      </c>
      <c r="AU598" s="241" t="s">
        <v>207</v>
      </c>
      <c r="AV598" s="13" t="s">
        <v>92</v>
      </c>
      <c r="AW598" s="13" t="s">
        <v>4</v>
      </c>
      <c r="AX598" s="13" t="s">
        <v>90</v>
      </c>
      <c r="AY598" s="241" t="s">
        <v>197</v>
      </c>
    </row>
    <row r="599" s="2" customFormat="1" ht="33" customHeight="1">
      <c r="A599" s="43"/>
      <c r="B599" s="44"/>
      <c r="C599" s="211" t="s">
        <v>697</v>
      </c>
      <c r="D599" s="211" t="s">
        <v>201</v>
      </c>
      <c r="E599" s="212" t="s">
        <v>281</v>
      </c>
      <c r="F599" s="213" t="s">
        <v>282</v>
      </c>
      <c r="G599" s="214" t="s">
        <v>269</v>
      </c>
      <c r="H599" s="215">
        <v>61.020000000000003</v>
      </c>
      <c r="I599" s="216"/>
      <c r="J599" s="217">
        <f>ROUND(I599*H599,2)</f>
        <v>0</v>
      </c>
      <c r="K599" s="213" t="s">
        <v>205</v>
      </c>
      <c r="L599" s="49"/>
      <c r="M599" s="218" t="s">
        <v>35</v>
      </c>
      <c r="N599" s="219" t="s">
        <v>53</v>
      </c>
      <c r="O599" s="89"/>
      <c r="P599" s="220">
        <f>O599*H599</f>
        <v>0</v>
      </c>
      <c r="Q599" s="220">
        <v>0</v>
      </c>
      <c r="R599" s="220">
        <f>Q599*H599</f>
        <v>0</v>
      </c>
      <c r="S599" s="220">
        <v>0</v>
      </c>
      <c r="T599" s="221">
        <f>S599*H599</f>
        <v>0</v>
      </c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R599" s="222" t="s">
        <v>206</v>
      </c>
      <c r="AT599" s="222" t="s">
        <v>201</v>
      </c>
      <c r="AU599" s="222" t="s">
        <v>207</v>
      </c>
      <c r="AY599" s="21" t="s">
        <v>197</v>
      </c>
      <c r="BE599" s="223">
        <f>IF(N599="základní",J599,0)</f>
        <v>0</v>
      </c>
      <c r="BF599" s="223">
        <f>IF(N599="snížená",J599,0)</f>
        <v>0</v>
      </c>
      <c r="BG599" s="223">
        <f>IF(N599="zákl. přenesená",J599,0)</f>
        <v>0</v>
      </c>
      <c r="BH599" s="223">
        <f>IF(N599="sníž. přenesená",J599,0)</f>
        <v>0</v>
      </c>
      <c r="BI599" s="223">
        <f>IF(N599="nulová",J599,0)</f>
        <v>0</v>
      </c>
      <c r="BJ599" s="21" t="s">
        <v>90</v>
      </c>
      <c r="BK599" s="223">
        <f>ROUND(I599*H599,2)</f>
        <v>0</v>
      </c>
      <c r="BL599" s="21" t="s">
        <v>206</v>
      </c>
      <c r="BM599" s="222" t="s">
        <v>698</v>
      </c>
    </row>
    <row r="600" s="2" customFormat="1">
      <c r="A600" s="43"/>
      <c r="B600" s="44"/>
      <c r="C600" s="45"/>
      <c r="D600" s="224" t="s">
        <v>209</v>
      </c>
      <c r="E600" s="45"/>
      <c r="F600" s="225" t="s">
        <v>284</v>
      </c>
      <c r="G600" s="45"/>
      <c r="H600" s="45"/>
      <c r="I600" s="226"/>
      <c r="J600" s="45"/>
      <c r="K600" s="45"/>
      <c r="L600" s="49"/>
      <c r="M600" s="227"/>
      <c r="N600" s="228"/>
      <c r="O600" s="89"/>
      <c r="P600" s="89"/>
      <c r="Q600" s="89"/>
      <c r="R600" s="89"/>
      <c r="S600" s="89"/>
      <c r="T600" s="90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T600" s="21" t="s">
        <v>209</v>
      </c>
      <c r="AU600" s="21" t="s">
        <v>207</v>
      </c>
    </row>
    <row r="601" s="2" customFormat="1">
      <c r="A601" s="43"/>
      <c r="B601" s="44"/>
      <c r="C601" s="45"/>
      <c r="D601" s="229" t="s">
        <v>211</v>
      </c>
      <c r="E601" s="45"/>
      <c r="F601" s="230" t="s">
        <v>285</v>
      </c>
      <c r="G601" s="45"/>
      <c r="H601" s="45"/>
      <c r="I601" s="226"/>
      <c r="J601" s="45"/>
      <c r="K601" s="45"/>
      <c r="L601" s="49"/>
      <c r="M601" s="227"/>
      <c r="N601" s="228"/>
      <c r="O601" s="89"/>
      <c r="P601" s="89"/>
      <c r="Q601" s="89"/>
      <c r="R601" s="89"/>
      <c r="S601" s="89"/>
      <c r="T601" s="90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T601" s="21" t="s">
        <v>211</v>
      </c>
      <c r="AU601" s="21" t="s">
        <v>207</v>
      </c>
    </row>
    <row r="602" s="15" customFormat="1">
      <c r="A602" s="15"/>
      <c r="B602" s="264"/>
      <c r="C602" s="265"/>
      <c r="D602" s="224" t="s">
        <v>232</v>
      </c>
      <c r="E602" s="266" t="s">
        <v>35</v>
      </c>
      <c r="F602" s="267" t="s">
        <v>442</v>
      </c>
      <c r="G602" s="265"/>
      <c r="H602" s="266" t="s">
        <v>35</v>
      </c>
      <c r="I602" s="268"/>
      <c r="J602" s="265"/>
      <c r="K602" s="265"/>
      <c r="L602" s="269"/>
      <c r="M602" s="270"/>
      <c r="N602" s="271"/>
      <c r="O602" s="271"/>
      <c r="P602" s="271"/>
      <c r="Q602" s="271"/>
      <c r="R602" s="271"/>
      <c r="S602" s="271"/>
      <c r="T602" s="27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3" t="s">
        <v>232</v>
      </c>
      <c r="AU602" s="273" t="s">
        <v>207</v>
      </c>
      <c r="AV602" s="15" t="s">
        <v>90</v>
      </c>
      <c r="AW602" s="15" t="s">
        <v>42</v>
      </c>
      <c r="AX602" s="15" t="s">
        <v>82</v>
      </c>
      <c r="AY602" s="273" t="s">
        <v>197</v>
      </c>
    </row>
    <row r="603" s="13" customFormat="1">
      <c r="A603" s="13"/>
      <c r="B603" s="232"/>
      <c r="C603" s="233"/>
      <c r="D603" s="224" t="s">
        <v>232</v>
      </c>
      <c r="E603" s="242" t="s">
        <v>35</v>
      </c>
      <c r="F603" s="234" t="s">
        <v>690</v>
      </c>
      <c r="G603" s="233"/>
      <c r="H603" s="235">
        <v>27</v>
      </c>
      <c r="I603" s="236"/>
      <c r="J603" s="233"/>
      <c r="K603" s="233"/>
      <c r="L603" s="237"/>
      <c r="M603" s="238"/>
      <c r="N603" s="239"/>
      <c r="O603" s="239"/>
      <c r="P603" s="239"/>
      <c r="Q603" s="239"/>
      <c r="R603" s="239"/>
      <c r="S603" s="239"/>
      <c r="T603" s="24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1" t="s">
        <v>232</v>
      </c>
      <c r="AU603" s="241" t="s">
        <v>207</v>
      </c>
      <c r="AV603" s="13" t="s">
        <v>92</v>
      </c>
      <c r="AW603" s="13" t="s">
        <v>42</v>
      </c>
      <c r="AX603" s="13" t="s">
        <v>82</v>
      </c>
      <c r="AY603" s="241" t="s">
        <v>197</v>
      </c>
    </row>
    <row r="604" s="13" customFormat="1">
      <c r="A604" s="13"/>
      <c r="B604" s="232"/>
      <c r="C604" s="233"/>
      <c r="D604" s="224" t="s">
        <v>232</v>
      </c>
      <c r="E604" s="242" t="s">
        <v>35</v>
      </c>
      <c r="F604" s="234" t="s">
        <v>691</v>
      </c>
      <c r="G604" s="233"/>
      <c r="H604" s="235">
        <v>1.8999999999999999</v>
      </c>
      <c r="I604" s="236"/>
      <c r="J604" s="233"/>
      <c r="K604" s="233"/>
      <c r="L604" s="237"/>
      <c r="M604" s="238"/>
      <c r="N604" s="239"/>
      <c r="O604" s="239"/>
      <c r="P604" s="239"/>
      <c r="Q604" s="239"/>
      <c r="R604" s="239"/>
      <c r="S604" s="239"/>
      <c r="T604" s="24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1" t="s">
        <v>232</v>
      </c>
      <c r="AU604" s="241" t="s">
        <v>207</v>
      </c>
      <c r="AV604" s="13" t="s">
        <v>92</v>
      </c>
      <c r="AW604" s="13" t="s">
        <v>42</v>
      </c>
      <c r="AX604" s="13" t="s">
        <v>82</v>
      </c>
      <c r="AY604" s="241" t="s">
        <v>197</v>
      </c>
    </row>
    <row r="605" s="13" customFormat="1">
      <c r="A605" s="13"/>
      <c r="B605" s="232"/>
      <c r="C605" s="233"/>
      <c r="D605" s="224" t="s">
        <v>232</v>
      </c>
      <c r="E605" s="242" t="s">
        <v>35</v>
      </c>
      <c r="F605" s="234" t="s">
        <v>695</v>
      </c>
      <c r="G605" s="233"/>
      <c r="H605" s="235">
        <v>5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1" t="s">
        <v>232</v>
      </c>
      <c r="AU605" s="241" t="s">
        <v>207</v>
      </c>
      <c r="AV605" s="13" t="s">
        <v>92</v>
      </c>
      <c r="AW605" s="13" t="s">
        <v>42</v>
      </c>
      <c r="AX605" s="13" t="s">
        <v>82</v>
      </c>
      <c r="AY605" s="241" t="s">
        <v>197</v>
      </c>
    </row>
    <row r="606" s="14" customFormat="1">
      <c r="A606" s="14"/>
      <c r="B606" s="253"/>
      <c r="C606" s="254"/>
      <c r="D606" s="224" t="s">
        <v>232</v>
      </c>
      <c r="E606" s="255" t="s">
        <v>35</v>
      </c>
      <c r="F606" s="256" t="s">
        <v>355</v>
      </c>
      <c r="G606" s="254"/>
      <c r="H606" s="257">
        <v>33.899999999999999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232</v>
      </c>
      <c r="AU606" s="263" t="s">
        <v>207</v>
      </c>
      <c r="AV606" s="14" t="s">
        <v>206</v>
      </c>
      <c r="AW606" s="14" t="s">
        <v>42</v>
      </c>
      <c r="AX606" s="14" t="s">
        <v>90</v>
      </c>
      <c r="AY606" s="263" t="s">
        <v>197</v>
      </c>
    </row>
    <row r="607" s="13" customFormat="1">
      <c r="A607" s="13"/>
      <c r="B607" s="232"/>
      <c r="C607" s="233"/>
      <c r="D607" s="224" t="s">
        <v>232</v>
      </c>
      <c r="E607" s="233"/>
      <c r="F607" s="234" t="s">
        <v>699</v>
      </c>
      <c r="G607" s="233"/>
      <c r="H607" s="235">
        <v>61.020000000000003</v>
      </c>
      <c r="I607" s="236"/>
      <c r="J607" s="233"/>
      <c r="K607" s="233"/>
      <c r="L607" s="237"/>
      <c r="M607" s="238"/>
      <c r="N607" s="239"/>
      <c r="O607" s="239"/>
      <c r="P607" s="239"/>
      <c r="Q607" s="239"/>
      <c r="R607" s="239"/>
      <c r="S607" s="239"/>
      <c r="T607" s="24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1" t="s">
        <v>232</v>
      </c>
      <c r="AU607" s="241" t="s">
        <v>207</v>
      </c>
      <c r="AV607" s="13" t="s">
        <v>92</v>
      </c>
      <c r="AW607" s="13" t="s">
        <v>4</v>
      </c>
      <c r="AX607" s="13" t="s">
        <v>90</v>
      </c>
      <c r="AY607" s="241" t="s">
        <v>197</v>
      </c>
    </row>
    <row r="608" s="2" customFormat="1" ht="24.15" customHeight="1">
      <c r="A608" s="43"/>
      <c r="B608" s="44"/>
      <c r="C608" s="211" t="s">
        <v>700</v>
      </c>
      <c r="D608" s="211" t="s">
        <v>201</v>
      </c>
      <c r="E608" s="212" t="s">
        <v>287</v>
      </c>
      <c r="F608" s="213" t="s">
        <v>288</v>
      </c>
      <c r="G608" s="214" t="s">
        <v>204</v>
      </c>
      <c r="H608" s="215">
        <v>125</v>
      </c>
      <c r="I608" s="216"/>
      <c r="J608" s="217">
        <f>ROUND(I608*H608,2)</f>
        <v>0</v>
      </c>
      <c r="K608" s="213" t="s">
        <v>205</v>
      </c>
      <c r="L608" s="49"/>
      <c r="M608" s="218" t="s">
        <v>35</v>
      </c>
      <c r="N608" s="219" t="s">
        <v>53</v>
      </c>
      <c r="O608" s="89"/>
      <c r="P608" s="220">
        <f>O608*H608</f>
        <v>0</v>
      </c>
      <c r="Q608" s="220">
        <v>0</v>
      </c>
      <c r="R608" s="220">
        <f>Q608*H608</f>
        <v>0</v>
      </c>
      <c r="S608" s="220">
        <v>0</v>
      </c>
      <c r="T608" s="221">
        <f>S608*H608</f>
        <v>0</v>
      </c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R608" s="222" t="s">
        <v>206</v>
      </c>
      <c r="AT608" s="222" t="s">
        <v>201</v>
      </c>
      <c r="AU608" s="222" t="s">
        <v>207</v>
      </c>
      <c r="AY608" s="21" t="s">
        <v>197</v>
      </c>
      <c r="BE608" s="223">
        <f>IF(N608="základní",J608,0)</f>
        <v>0</v>
      </c>
      <c r="BF608" s="223">
        <f>IF(N608="snížená",J608,0)</f>
        <v>0</v>
      </c>
      <c r="BG608" s="223">
        <f>IF(N608="zákl. přenesená",J608,0)</f>
        <v>0</v>
      </c>
      <c r="BH608" s="223">
        <f>IF(N608="sníž. přenesená",J608,0)</f>
        <v>0</v>
      </c>
      <c r="BI608" s="223">
        <f>IF(N608="nulová",J608,0)</f>
        <v>0</v>
      </c>
      <c r="BJ608" s="21" t="s">
        <v>90</v>
      </c>
      <c r="BK608" s="223">
        <f>ROUND(I608*H608,2)</f>
        <v>0</v>
      </c>
      <c r="BL608" s="21" t="s">
        <v>206</v>
      </c>
      <c r="BM608" s="222" t="s">
        <v>701</v>
      </c>
    </row>
    <row r="609" s="2" customFormat="1">
      <c r="A609" s="43"/>
      <c r="B609" s="44"/>
      <c r="C609" s="45"/>
      <c r="D609" s="224" t="s">
        <v>209</v>
      </c>
      <c r="E609" s="45"/>
      <c r="F609" s="225" t="s">
        <v>290</v>
      </c>
      <c r="G609" s="45"/>
      <c r="H609" s="45"/>
      <c r="I609" s="226"/>
      <c r="J609" s="45"/>
      <c r="K609" s="45"/>
      <c r="L609" s="49"/>
      <c r="M609" s="227"/>
      <c r="N609" s="228"/>
      <c r="O609" s="89"/>
      <c r="P609" s="89"/>
      <c r="Q609" s="89"/>
      <c r="R609" s="89"/>
      <c r="S609" s="89"/>
      <c r="T609" s="90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T609" s="21" t="s">
        <v>209</v>
      </c>
      <c r="AU609" s="21" t="s">
        <v>207</v>
      </c>
    </row>
    <row r="610" s="2" customFormat="1">
      <c r="A610" s="43"/>
      <c r="B610" s="44"/>
      <c r="C610" s="45"/>
      <c r="D610" s="229" t="s">
        <v>211</v>
      </c>
      <c r="E610" s="45"/>
      <c r="F610" s="230" t="s">
        <v>291</v>
      </c>
      <c r="G610" s="45"/>
      <c r="H610" s="45"/>
      <c r="I610" s="226"/>
      <c r="J610" s="45"/>
      <c r="K610" s="45"/>
      <c r="L610" s="49"/>
      <c r="M610" s="227"/>
      <c r="N610" s="228"/>
      <c r="O610" s="89"/>
      <c r="P610" s="89"/>
      <c r="Q610" s="89"/>
      <c r="R610" s="89"/>
      <c r="S610" s="89"/>
      <c r="T610" s="90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T610" s="21" t="s">
        <v>211</v>
      </c>
      <c r="AU610" s="21" t="s">
        <v>207</v>
      </c>
    </row>
    <row r="611" s="13" customFormat="1">
      <c r="A611" s="13"/>
      <c r="B611" s="232"/>
      <c r="C611" s="233"/>
      <c r="D611" s="224" t="s">
        <v>232</v>
      </c>
      <c r="E611" s="242" t="s">
        <v>35</v>
      </c>
      <c r="F611" s="234" t="s">
        <v>702</v>
      </c>
      <c r="G611" s="233"/>
      <c r="H611" s="235">
        <v>125</v>
      </c>
      <c r="I611" s="236"/>
      <c r="J611" s="233"/>
      <c r="K611" s="233"/>
      <c r="L611" s="237"/>
      <c r="M611" s="238"/>
      <c r="N611" s="239"/>
      <c r="O611" s="239"/>
      <c r="P611" s="239"/>
      <c r="Q611" s="239"/>
      <c r="R611" s="239"/>
      <c r="S611" s="239"/>
      <c r="T611" s="24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1" t="s">
        <v>232</v>
      </c>
      <c r="AU611" s="241" t="s">
        <v>207</v>
      </c>
      <c r="AV611" s="13" t="s">
        <v>92</v>
      </c>
      <c r="AW611" s="13" t="s">
        <v>42</v>
      </c>
      <c r="AX611" s="13" t="s">
        <v>90</v>
      </c>
      <c r="AY611" s="241" t="s">
        <v>197</v>
      </c>
    </row>
    <row r="612" s="12" customFormat="1" ht="20.88" customHeight="1">
      <c r="A612" s="12"/>
      <c r="B612" s="195"/>
      <c r="C612" s="196"/>
      <c r="D612" s="197" t="s">
        <v>81</v>
      </c>
      <c r="E612" s="209" t="s">
        <v>703</v>
      </c>
      <c r="F612" s="209" t="s">
        <v>704</v>
      </c>
      <c r="G612" s="196"/>
      <c r="H612" s="196"/>
      <c r="I612" s="199"/>
      <c r="J612" s="210">
        <f>BK612</f>
        <v>0</v>
      </c>
      <c r="K612" s="196"/>
      <c r="L612" s="201"/>
      <c r="M612" s="202"/>
      <c r="N612" s="203"/>
      <c r="O612" s="203"/>
      <c r="P612" s="204">
        <f>SUM(P613:P615)</f>
        <v>0</v>
      </c>
      <c r="Q612" s="203"/>
      <c r="R612" s="204">
        <f>SUM(R613:R615)</f>
        <v>0</v>
      </c>
      <c r="S612" s="203"/>
      <c r="T612" s="205">
        <f>SUM(T613:T615)</f>
        <v>0.016500000000000001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06" t="s">
        <v>90</v>
      </c>
      <c r="AT612" s="207" t="s">
        <v>81</v>
      </c>
      <c r="AU612" s="207" t="s">
        <v>92</v>
      </c>
      <c r="AY612" s="206" t="s">
        <v>197</v>
      </c>
      <c r="BK612" s="208">
        <f>SUM(BK613:BK615)</f>
        <v>0</v>
      </c>
    </row>
    <row r="613" s="2" customFormat="1" ht="16.5" customHeight="1">
      <c r="A613" s="43"/>
      <c r="B613" s="44"/>
      <c r="C613" s="211" t="s">
        <v>705</v>
      </c>
      <c r="D613" s="211" t="s">
        <v>201</v>
      </c>
      <c r="E613" s="212" t="s">
        <v>706</v>
      </c>
      <c r="F613" s="213" t="s">
        <v>707</v>
      </c>
      <c r="G613" s="214" t="s">
        <v>409</v>
      </c>
      <c r="H613" s="215">
        <v>5.5</v>
      </c>
      <c r="I613" s="216"/>
      <c r="J613" s="217">
        <f>ROUND(I613*H613,2)</f>
        <v>0</v>
      </c>
      <c r="K613" s="213" t="s">
        <v>205</v>
      </c>
      <c r="L613" s="49"/>
      <c r="M613" s="218" t="s">
        <v>35</v>
      </c>
      <c r="N613" s="219" t="s">
        <v>53</v>
      </c>
      <c r="O613" s="89"/>
      <c r="P613" s="220">
        <f>O613*H613</f>
        <v>0</v>
      </c>
      <c r="Q613" s="220">
        <v>0</v>
      </c>
      <c r="R613" s="220">
        <f>Q613*H613</f>
        <v>0</v>
      </c>
      <c r="S613" s="220">
        <v>0.0030000000000000001</v>
      </c>
      <c r="T613" s="221">
        <f>S613*H613</f>
        <v>0.016500000000000001</v>
      </c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R613" s="222" t="s">
        <v>304</v>
      </c>
      <c r="AT613" s="222" t="s">
        <v>201</v>
      </c>
      <c r="AU613" s="222" t="s">
        <v>207</v>
      </c>
      <c r="AY613" s="21" t="s">
        <v>197</v>
      </c>
      <c r="BE613" s="223">
        <f>IF(N613="základní",J613,0)</f>
        <v>0</v>
      </c>
      <c r="BF613" s="223">
        <f>IF(N613="snížená",J613,0)</f>
        <v>0</v>
      </c>
      <c r="BG613" s="223">
        <f>IF(N613="zákl. přenesená",J613,0)</f>
        <v>0</v>
      </c>
      <c r="BH613" s="223">
        <f>IF(N613="sníž. přenesená",J613,0)</f>
        <v>0</v>
      </c>
      <c r="BI613" s="223">
        <f>IF(N613="nulová",J613,0)</f>
        <v>0</v>
      </c>
      <c r="BJ613" s="21" t="s">
        <v>90</v>
      </c>
      <c r="BK613" s="223">
        <f>ROUND(I613*H613,2)</f>
        <v>0</v>
      </c>
      <c r="BL613" s="21" t="s">
        <v>304</v>
      </c>
      <c r="BM613" s="222" t="s">
        <v>708</v>
      </c>
    </row>
    <row r="614" s="2" customFormat="1">
      <c r="A614" s="43"/>
      <c r="B614" s="44"/>
      <c r="C614" s="45"/>
      <c r="D614" s="224" t="s">
        <v>209</v>
      </c>
      <c r="E614" s="45"/>
      <c r="F614" s="225" t="s">
        <v>709</v>
      </c>
      <c r="G614" s="45"/>
      <c r="H614" s="45"/>
      <c r="I614" s="226"/>
      <c r="J614" s="45"/>
      <c r="K614" s="45"/>
      <c r="L614" s="49"/>
      <c r="M614" s="227"/>
      <c r="N614" s="228"/>
      <c r="O614" s="89"/>
      <c r="P614" s="89"/>
      <c r="Q614" s="89"/>
      <c r="R614" s="89"/>
      <c r="S614" s="89"/>
      <c r="T614" s="90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T614" s="21" t="s">
        <v>209</v>
      </c>
      <c r="AU614" s="21" t="s">
        <v>207</v>
      </c>
    </row>
    <row r="615" s="2" customFormat="1">
      <c r="A615" s="43"/>
      <c r="B615" s="44"/>
      <c r="C615" s="45"/>
      <c r="D615" s="229" t="s">
        <v>211</v>
      </c>
      <c r="E615" s="45"/>
      <c r="F615" s="230" t="s">
        <v>710</v>
      </c>
      <c r="G615" s="45"/>
      <c r="H615" s="45"/>
      <c r="I615" s="226"/>
      <c r="J615" s="45"/>
      <c r="K615" s="45"/>
      <c r="L615" s="49"/>
      <c r="M615" s="227"/>
      <c r="N615" s="228"/>
      <c r="O615" s="89"/>
      <c r="P615" s="89"/>
      <c r="Q615" s="89"/>
      <c r="R615" s="89"/>
      <c r="S615" s="89"/>
      <c r="T615" s="90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T615" s="21" t="s">
        <v>211</v>
      </c>
      <c r="AU615" s="21" t="s">
        <v>207</v>
      </c>
    </row>
    <row r="616" s="12" customFormat="1" ht="20.88" customHeight="1">
      <c r="A616" s="12"/>
      <c r="B616" s="195"/>
      <c r="C616" s="196"/>
      <c r="D616" s="197" t="s">
        <v>81</v>
      </c>
      <c r="E616" s="209" t="s">
        <v>711</v>
      </c>
      <c r="F616" s="209" t="s">
        <v>451</v>
      </c>
      <c r="G616" s="196"/>
      <c r="H616" s="196"/>
      <c r="I616" s="199"/>
      <c r="J616" s="210">
        <f>BK616</f>
        <v>0</v>
      </c>
      <c r="K616" s="196"/>
      <c r="L616" s="201"/>
      <c r="M616" s="202"/>
      <c r="N616" s="203"/>
      <c r="O616" s="203"/>
      <c r="P616" s="204">
        <f>SUM(P617:P620)</f>
        <v>0</v>
      </c>
      <c r="Q616" s="203"/>
      <c r="R616" s="204">
        <f>SUM(R617:R620)</f>
        <v>0</v>
      </c>
      <c r="S616" s="203"/>
      <c r="T616" s="205">
        <f>SUM(T617:T620)</f>
        <v>0.52416000000000007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06" t="s">
        <v>90</v>
      </c>
      <c r="AT616" s="207" t="s">
        <v>81</v>
      </c>
      <c r="AU616" s="207" t="s">
        <v>92</v>
      </c>
      <c r="AY616" s="206" t="s">
        <v>197</v>
      </c>
      <c r="BK616" s="208">
        <f>SUM(BK617:BK620)</f>
        <v>0</v>
      </c>
    </row>
    <row r="617" s="2" customFormat="1" ht="24.15" customHeight="1">
      <c r="A617" s="43"/>
      <c r="B617" s="44"/>
      <c r="C617" s="211" t="s">
        <v>712</v>
      </c>
      <c r="D617" s="211" t="s">
        <v>201</v>
      </c>
      <c r="E617" s="212" t="s">
        <v>453</v>
      </c>
      <c r="F617" s="213" t="s">
        <v>454</v>
      </c>
      <c r="G617" s="214" t="s">
        <v>320</v>
      </c>
      <c r="H617" s="215">
        <v>0.27300000000000002</v>
      </c>
      <c r="I617" s="216"/>
      <c r="J617" s="217">
        <f>ROUND(I617*H617,2)</f>
        <v>0</v>
      </c>
      <c r="K617" s="213" t="s">
        <v>205</v>
      </c>
      <c r="L617" s="49"/>
      <c r="M617" s="218" t="s">
        <v>35</v>
      </c>
      <c r="N617" s="219" t="s">
        <v>53</v>
      </c>
      <c r="O617" s="89"/>
      <c r="P617" s="220">
        <f>O617*H617</f>
        <v>0</v>
      </c>
      <c r="Q617" s="220">
        <v>0</v>
      </c>
      <c r="R617" s="220">
        <f>Q617*H617</f>
        <v>0</v>
      </c>
      <c r="S617" s="220">
        <v>1.9199999999999999</v>
      </c>
      <c r="T617" s="221">
        <f>S617*H617</f>
        <v>0.52416000000000007</v>
      </c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R617" s="222" t="s">
        <v>206</v>
      </c>
      <c r="AT617" s="222" t="s">
        <v>201</v>
      </c>
      <c r="AU617" s="222" t="s">
        <v>207</v>
      </c>
      <c r="AY617" s="21" t="s">
        <v>197</v>
      </c>
      <c r="BE617" s="223">
        <f>IF(N617="základní",J617,0)</f>
        <v>0</v>
      </c>
      <c r="BF617" s="223">
        <f>IF(N617="snížená",J617,0)</f>
        <v>0</v>
      </c>
      <c r="BG617" s="223">
        <f>IF(N617="zákl. přenesená",J617,0)</f>
        <v>0</v>
      </c>
      <c r="BH617" s="223">
        <f>IF(N617="sníž. přenesená",J617,0)</f>
        <v>0</v>
      </c>
      <c r="BI617" s="223">
        <f>IF(N617="nulová",J617,0)</f>
        <v>0</v>
      </c>
      <c r="BJ617" s="21" t="s">
        <v>90</v>
      </c>
      <c r="BK617" s="223">
        <f>ROUND(I617*H617,2)</f>
        <v>0</v>
      </c>
      <c r="BL617" s="21" t="s">
        <v>206</v>
      </c>
      <c r="BM617" s="222" t="s">
        <v>713</v>
      </c>
    </row>
    <row r="618" s="2" customFormat="1">
      <c r="A618" s="43"/>
      <c r="B618" s="44"/>
      <c r="C618" s="45"/>
      <c r="D618" s="224" t="s">
        <v>209</v>
      </c>
      <c r="E618" s="45"/>
      <c r="F618" s="225" t="s">
        <v>456</v>
      </c>
      <c r="G618" s="45"/>
      <c r="H618" s="45"/>
      <c r="I618" s="226"/>
      <c r="J618" s="45"/>
      <c r="K618" s="45"/>
      <c r="L618" s="49"/>
      <c r="M618" s="227"/>
      <c r="N618" s="228"/>
      <c r="O618" s="89"/>
      <c r="P618" s="89"/>
      <c r="Q618" s="89"/>
      <c r="R618" s="89"/>
      <c r="S618" s="89"/>
      <c r="T618" s="90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T618" s="21" t="s">
        <v>209</v>
      </c>
      <c r="AU618" s="21" t="s">
        <v>207</v>
      </c>
    </row>
    <row r="619" s="2" customFormat="1">
      <c r="A619" s="43"/>
      <c r="B619" s="44"/>
      <c r="C619" s="45"/>
      <c r="D619" s="229" t="s">
        <v>211</v>
      </c>
      <c r="E619" s="45"/>
      <c r="F619" s="230" t="s">
        <v>457</v>
      </c>
      <c r="G619" s="45"/>
      <c r="H619" s="45"/>
      <c r="I619" s="226"/>
      <c r="J619" s="45"/>
      <c r="K619" s="45"/>
      <c r="L619" s="49"/>
      <c r="M619" s="227"/>
      <c r="N619" s="228"/>
      <c r="O619" s="89"/>
      <c r="P619" s="89"/>
      <c r="Q619" s="89"/>
      <c r="R619" s="89"/>
      <c r="S619" s="89"/>
      <c r="T619" s="90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T619" s="21" t="s">
        <v>211</v>
      </c>
      <c r="AU619" s="21" t="s">
        <v>207</v>
      </c>
    </row>
    <row r="620" s="13" customFormat="1">
      <c r="A620" s="13"/>
      <c r="B620" s="232"/>
      <c r="C620" s="233"/>
      <c r="D620" s="224" t="s">
        <v>232</v>
      </c>
      <c r="E620" s="242" t="s">
        <v>35</v>
      </c>
      <c r="F620" s="234" t="s">
        <v>619</v>
      </c>
      <c r="G620" s="233"/>
      <c r="H620" s="235">
        <v>0.27300000000000002</v>
      </c>
      <c r="I620" s="236"/>
      <c r="J620" s="233"/>
      <c r="K620" s="233"/>
      <c r="L620" s="237"/>
      <c r="M620" s="238"/>
      <c r="N620" s="239"/>
      <c r="O620" s="239"/>
      <c r="P620" s="239"/>
      <c r="Q620" s="239"/>
      <c r="R620" s="239"/>
      <c r="S620" s="239"/>
      <c r="T620" s="24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1" t="s">
        <v>232</v>
      </c>
      <c r="AU620" s="241" t="s">
        <v>207</v>
      </c>
      <c r="AV620" s="13" t="s">
        <v>92</v>
      </c>
      <c r="AW620" s="13" t="s">
        <v>42</v>
      </c>
      <c r="AX620" s="13" t="s">
        <v>90</v>
      </c>
      <c r="AY620" s="241" t="s">
        <v>197</v>
      </c>
    </row>
    <row r="621" s="12" customFormat="1" ht="20.88" customHeight="1">
      <c r="A621" s="12"/>
      <c r="B621" s="195"/>
      <c r="C621" s="196"/>
      <c r="D621" s="197" t="s">
        <v>81</v>
      </c>
      <c r="E621" s="209" t="s">
        <v>714</v>
      </c>
      <c r="F621" s="209" t="s">
        <v>460</v>
      </c>
      <c r="G621" s="196"/>
      <c r="H621" s="196"/>
      <c r="I621" s="199"/>
      <c r="J621" s="210">
        <f>BK621</f>
        <v>0</v>
      </c>
      <c r="K621" s="196"/>
      <c r="L621" s="201"/>
      <c r="M621" s="202"/>
      <c r="N621" s="203"/>
      <c r="O621" s="203"/>
      <c r="P621" s="204">
        <f>SUM(P622:P641)</f>
        <v>0</v>
      </c>
      <c r="Q621" s="203"/>
      <c r="R621" s="204">
        <f>SUM(R622:R641)</f>
        <v>0.1075</v>
      </c>
      <c r="S621" s="203"/>
      <c r="T621" s="205">
        <f>SUM(T622:T641)</f>
        <v>6.5520000000000005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06" t="s">
        <v>90</v>
      </c>
      <c r="AT621" s="207" t="s">
        <v>81</v>
      </c>
      <c r="AU621" s="207" t="s">
        <v>92</v>
      </c>
      <c r="AY621" s="206" t="s">
        <v>197</v>
      </c>
      <c r="BK621" s="208">
        <f>SUM(BK622:BK641)</f>
        <v>0</v>
      </c>
    </row>
    <row r="622" s="2" customFormat="1" ht="33" customHeight="1">
      <c r="A622" s="43"/>
      <c r="B622" s="44"/>
      <c r="C622" s="211" t="s">
        <v>715</v>
      </c>
      <c r="D622" s="211" t="s">
        <v>201</v>
      </c>
      <c r="E622" s="212" t="s">
        <v>462</v>
      </c>
      <c r="F622" s="213" t="s">
        <v>463</v>
      </c>
      <c r="G622" s="214" t="s">
        <v>204</v>
      </c>
      <c r="H622" s="215">
        <v>125</v>
      </c>
      <c r="I622" s="216"/>
      <c r="J622" s="217">
        <f>ROUND(I622*H622,2)</f>
        <v>0</v>
      </c>
      <c r="K622" s="213" t="s">
        <v>205</v>
      </c>
      <c r="L622" s="49"/>
      <c r="M622" s="218" t="s">
        <v>35</v>
      </c>
      <c r="N622" s="219" t="s">
        <v>53</v>
      </c>
      <c r="O622" s="89"/>
      <c r="P622" s="220">
        <f>O622*H622</f>
        <v>0</v>
      </c>
      <c r="Q622" s="220">
        <v>0.00085999999999999998</v>
      </c>
      <c r="R622" s="220">
        <f>Q622*H622</f>
        <v>0.1075</v>
      </c>
      <c r="S622" s="220">
        <v>0</v>
      </c>
      <c r="T622" s="221">
        <f>S622*H622</f>
        <v>0</v>
      </c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R622" s="222" t="s">
        <v>206</v>
      </c>
      <c r="AT622" s="222" t="s">
        <v>201</v>
      </c>
      <c r="AU622" s="222" t="s">
        <v>207</v>
      </c>
      <c r="AY622" s="21" t="s">
        <v>197</v>
      </c>
      <c r="BE622" s="223">
        <f>IF(N622="základní",J622,0)</f>
        <v>0</v>
      </c>
      <c r="BF622" s="223">
        <f>IF(N622="snížená",J622,0)</f>
        <v>0</v>
      </c>
      <c r="BG622" s="223">
        <f>IF(N622="zákl. přenesená",J622,0)</f>
        <v>0</v>
      </c>
      <c r="BH622" s="223">
        <f>IF(N622="sníž. přenesená",J622,0)</f>
        <v>0</v>
      </c>
      <c r="BI622" s="223">
        <f>IF(N622="nulová",J622,0)</f>
        <v>0</v>
      </c>
      <c r="BJ622" s="21" t="s">
        <v>90</v>
      </c>
      <c r="BK622" s="223">
        <f>ROUND(I622*H622,2)</f>
        <v>0</v>
      </c>
      <c r="BL622" s="21" t="s">
        <v>206</v>
      </c>
      <c r="BM622" s="222" t="s">
        <v>716</v>
      </c>
    </row>
    <row r="623" s="2" customFormat="1">
      <c r="A623" s="43"/>
      <c r="B623" s="44"/>
      <c r="C623" s="45"/>
      <c r="D623" s="224" t="s">
        <v>209</v>
      </c>
      <c r="E623" s="45"/>
      <c r="F623" s="225" t="s">
        <v>465</v>
      </c>
      <c r="G623" s="45"/>
      <c r="H623" s="45"/>
      <c r="I623" s="226"/>
      <c r="J623" s="45"/>
      <c r="K623" s="45"/>
      <c r="L623" s="49"/>
      <c r="M623" s="227"/>
      <c r="N623" s="228"/>
      <c r="O623" s="89"/>
      <c r="P623" s="89"/>
      <c r="Q623" s="89"/>
      <c r="R623" s="89"/>
      <c r="S623" s="89"/>
      <c r="T623" s="90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T623" s="21" t="s">
        <v>209</v>
      </c>
      <c r="AU623" s="21" t="s">
        <v>207</v>
      </c>
    </row>
    <row r="624" s="2" customFormat="1">
      <c r="A624" s="43"/>
      <c r="B624" s="44"/>
      <c r="C624" s="45"/>
      <c r="D624" s="229" t="s">
        <v>211</v>
      </c>
      <c r="E624" s="45"/>
      <c r="F624" s="230" t="s">
        <v>466</v>
      </c>
      <c r="G624" s="45"/>
      <c r="H624" s="45"/>
      <c r="I624" s="226"/>
      <c r="J624" s="45"/>
      <c r="K624" s="45"/>
      <c r="L624" s="49"/>
      <c r="M624" s="227"/>
      <c r="N624" s="228"/>
      <c r="O624" s="89"/>
      <c r="P624" s="89"/>
      <c r="Q624" s="89"/>
      <c r="R624" s="89"/>
      <c r="S624" s="89"/>
      <c r="T624" s="90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T624" s="21" t="s">
        <v>211</v>
      </c>
      <c r="AU624" s="21" t="s">
        <v>207</v>
      </c>
    </row>
    <row r="625" s="2" customFormat="1" ht="24.15" customHeight="1">
      <c r="A625" s="43"/>
      <c r="B625" s="44"/>
      <c r="C625" s="211" t="s">
        <v>717</v>
      </c>
      <c r="D625" s="211" t="s">
        <v>201</v>
      </c>
      <c r="E625" s="212" t="s">
        <v>718</v>
      </c>
      <c r="F625" s="213" t="s">
        <v>719</v>
      </c>
      <c r="G625" s="214" t="s">
        <v>409</v>
      </c>
      <c r="H625" s="215">
        <v>58.5</v>
      </c>
      <c r="I625" s="216"/>
      <c r="J625" s="217">
        <f>ROUND(I625*H625,2)</f>
        <v>0</v>
      </c>
      <c r="K625" s="213" t="s">
        <v>205</v>
      </c>
      <c r="L625" s="49"/>
      <c r="M625" s="218" t="s">
        <v>35</v>
      </c>
      <c r="N625" s="219" t="s">
        <v>53</v>
      </c>
      <c r="O625" s="89"/>
      <c r="P625" s="220">
        <f>O625*H625</f>
        <v>0</v>
      </c>
      <c r="Q625" s="220">
        <v>0</v>
      </c>
      <c r="R625" s="220">
        <f>Q625*H625</f>
        <v>0</v>
      </c>
      <c r="S625" s="220">
        <v>0.112</v>
      </c>
      <c r="T625" s="221">
        <f>S625*H625</f>
        <v>6.5520000000000005</v>
      </c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R625" s="222" t="s">
        <v>206</v>
      </c>
      <c r="AT625" s="222" t="s">
        <v>201</v>
      </c>
      <c r="AU625" s="222" t="s">
        <v>207</v>
      </c>
      <c r="AY625" s="21" t="s">
        <v>197</v>
      </c>
      <c r="BE625" s="223">
        <f>IF(N625="základní",J625,0)</f>
        <v>0</v>
      </c>
      <c r="BF625" s="223">
        <f>IF(N625="snížená",J625,0)</f>
        <v>0</v>
      </c>
      <c r="BG625" s="223">
        <f>IF(N625="zákl. přenesená",J625,0)</f>
        <v>0</v>
      </c>
      <c r="BH625" s="223">
        <f>IF(N625="sníž. přenesená",J625,0)</f>
        <v>0</v>
      </c>
      <c r="BI625" s="223">
        <f>IF(N625="nulová",J625,0)</f>
        <v>0</v>
      </c>
      <c r="BJ625" s="21" t="s">
        <v>90</v>
      </c>
      <c r="BK625" s="223">
        <f>ROUND(I625*H625,2)</f>
        <v>0</v>
      </c>
      <c r="BL625" s="21" t="s">
        <v>206</v>
      </c>
      <c r="BM625" s="222" t="s">
        <v>720</v>
      </c>
    </row>
    <row r="626" s="2" customFormat="1">
      <c r="A626" s="43"/>
      <c r="B626" s="44"/>
      <c r="C626" s="45"/>
      <c r="D626" s="224" t="s">
        <v>209</v>
      </c>
      <c r="E626" s="45"/>
      <c r="F626" s="225" t="s">
        <v>721</v>
      </c>
      <c r="G626" s="45"/>
      <c r="H626" s="45"/>
      <c r="I626" s="226"/>
      <c r="J626" s="45"/>
      <c r="K626" s="45"/>
      <c r="L626" s="49"/>
      <c r="M626" s="227"/>
      <c r="N626" s="228"/>
      <c r="O626" s="89"/>
      <c r="P626" s="89"/>
      <c r="Q626" s="89"/>
      <c r="R626" s="89"/>
      <c r="S626" s="89"/>
      <c r="T626" s="90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T626" s="21" t="s">
        <v>209</v>
      </c>
      <c r="AU626" s="21" t="s">
        <v>207</v>
      </c>
    </row>
    <row r="627" s="2" customFormat="1">
      <c r="A627" s="43"/>
      <c r="B627" s="44"/>
      <c r="C627" s="45"/>
      <c r="D627" s="229" t="s">
        <v>211</v>
      </c>
      <c r="E627" s="45"/>
      <c r="F627" s="230" t="s">
        <v>722</v>
      </c>
      <c r="G627" s="45"/>
      <c r="H627" s="45"/>
      <c r="I627" s="226"/>
      <c r="J627" s="45"/>
      <c r="K627" s="45"/>
      <c r="L627" s="49"/>
      <c r="M627" s="227"/>
      <c r="N627" s="228"/>
      <c r="O627" s="89"/>
      <c r="P627" s="89"/>
      <c r="Q627" s="89"/>
      <c r="R627" s="89"/>
      <c r="S627" s="89"/>
      <c r="T627" s="90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T627" s="21" t="s">
        <v>211</v>
      </c>
      <c r="AU627" s="21" t="s">
        <v>207</v>
      </c>
    </row>
    <row r="628" s="2" customFormat="1" ht="21.75" customHeight="1">
      <c r="A628" s="43"/>
      <c r="B628" s="44"/>
      <c r="C628" s="211" t="s">
        <v>723</v>
      </c>
      <c r="D628" s="211" t="s">
        <v>201</v>
      </c>
      <c r="E628" s="212" t="s">
        <v>470</v>
      </c>
      <c r="F628" s="213" t="s">
        <v>471</v>
      </c>
      <c r="G628" s="214" t="s">
        <v>409</v>
      </c>
      <c r="H628" s="215">
        <v>4</v>
      </c>
      <c r="I628" s="216"/>
      <c r="J628" s="217">
        <f>ROUND(I628*H628,2)</f>
        <v>0</v>
      </c>
      <c r="K628" s="213" t="s">
        <v>205</v>
      </c>
      <c r="L628" s="49"/>
      <c r="M628" s="218" t="s">
        <v>35</v>
      </c>
      <c r="N628" s="219" t="s">
        <v>53</v>
      </c>
      <c r="O628" s="89"/>
      <c r="P628" s="220">
        <f>O628*H628</f>
        <v>0</v>
      </c>
      <c r="Q628" s="220">
        <v>0</v>
      </c>
      <c r="R628" s="220">
        <f>Q628*H628</f>
        <v>0</v>
      </c>
      <c r="S628" s="220">
        <v>0</v>
      </c>
      <c r="T628" s="221">
        <f>S628*H628</f>
        <v>0</v>
      </c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R628" s="222" t="s">
        <v>206</v>
      </c>
      <c r="AT628" s="222" t="s">
        <v>201</v>
      </c>
      <c r="AU628" s="222" t="s">
        <v>207</v>
      </c>
      <c r="AY628" s="21" t="s">
        <v>197</v>
      </c>
      <c r="BE628" s="223">
        <f>IF(N628="základní",J628,0)</f>
        <v>0</v>
      </c>
      <c r="BF628" s="223">
        <f>IF(N628="snížená",J628,0)</f>
        <v>0</v>
      </c>
      <c r="BG628" s="223">
        <f>IF(N628="zákl. přenesená",J628,0)</f>
        <v>0</v>
      </c>
      <c r="BH628" s="223">
        <f>IF(N628="sníž. přenesená",J628,0)</f>
        <v>0</v>
      </c>
      <c r="BI628" s="223">
        <f>IF(N628="nulová",J628,0)</f>
        <v>0</v>
      </c>
      <c r="BJ628" s="21" t="s">
        <v>90</v>
      </c>
      <c r="BK628" s="223">
        <f>ROUND(I628*H628,2)</f>
        <v>0</v>
      </c>
      <c r="BL628" s="21" t="s">
        <v>206</v>
      </c>
      <c r="BM628" s="222" t="s">
        <v>724</v>
      </c>
    </row>
    <row r="629" s="2" customFormat="1">
      <c r="A629" s="43"/>
      <c r="B629" s="44"/>
      <c r="C629" s="45"/>
      <c r="D629" s="224" t="s">
        <v>209</v>
      </c>
      <c r="E629" s="45"/>
      <c r="F629" s="225" t="s">
        <v>473</v>
      </c>
      <c r="G629" s="45"/>
      <c r="H629" s="45"/>
      <c r="I629" s="226"/>
      <c r="J629" s="45"/>
      <c r="K629" s="45"/>
      <c r="L629" s="49"/>
      <c r="M629" s="227"/>
      <c r="N629" s="228"/>
      <c r="O629" s="89"/>
      <c r="P629" s="89"/>
      <c r="Q629" s="89"/>
      <c r="R629" s="89"/>
      <c r="S629" s="89"/>
      <c r="T629" s="90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T629" s="21" t="s">
        <v>209</v>
      </c>
      <c r="AU629" s="21" t="s">
        <v>207</v>
      </c>
    </row>
    <row r="630" s="2" customFormat="1">
      <c r="A630" s="43"/>
      <c r="B630" s="44"/>
      <c r="C630" s="45"/>
      <c r="D630" s="229" t="s">
        <v>211</v>
      </c>
      <c r="E630" s="45"/>
      <c r="F630" s="230" t="s">
        <v>474</v>
      </c>
      <c r="G630" s="45"/>
      <c r="H630" s="45"/>
      <c r="I630" s="226"/>
      <c r="J630" s="45"/>
      <c r="K630" s="45"/>
      <c r="L630" s="49"/>
      <c r="M630" s="227"/>
      <c r="N630" s="228"/>
      <c r="O630" s="89"/>
      <c r="P630" s="89"/>
      <c r="Q630" s="89"/>
      <c r="R630" s="89"/>
      <c r="S630" s="89"/>
      <c r="T630" s="90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T630" s="21" t="s">
        <v>211</v>
      </c>
      <c r="AU630" s="21" t="s">
        <v>207</v>
      </c>
    </row>
    <row r="631" s="13" customFormat="1">
      <c r="A631" s="13"/>
      <c r="B631" s="232"/>
      <c r="C631" s="233"/>
      <c r="D631" s="224" t="s">
        <v>232</v>
      </c>
      <c r="E631" s="242" t="s">
        <v>35</v>
      </c>
      <c r="F631" s="234" t="s">
        <v>687</v>
      </c>
      <c r="G631" s="233"/>
      <c r="H631" s="235">
        <v>4</v>
      </c>
      <c r="I631" s="236"/>
      <c r="J631" s="233"/>
      <c r="K631" s="233"/>
      <c r="L631" s="237"/>
      <c r="M631" s="238"/>
      <c r="N631" s="239"/>
      <c r="O631" s="239"/>
      <c r="P631" s="239"/>
      <c r="Q631" s="239"/>
      <c r="R631" s="239"/>
      <c r="S631" s="239"/>
      <c r="T631" s="24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1" t="s">
        <v>232</v>
      </c>
      <c r="AU631" s="241" t="s">
        <v>207</v>
      </c>
      <c r="AV631" s="13" t="s">
        <v>92</v>
      </c>
      <c r="AW631" s="13" t="s">
        <v>42</v>
      </c>
      <c r="AX631" s="13" t="s">
        <v>90</v>
      </c>
      <c r="AY631" s="241" t="s">
        <v>197</v>
      </c>
    </row>
    <row r="632" s="2" customFormat="1" ht="24.15" customHeight="1">
      <c r="A632" s="43"/>
      <c r="B632" s="44"/>
      <c r="C632" s="211" t="s">
        <v>725</v>
      </c>
      <c r="D632" s="211" t="s">
        <v>201</v>
      </c>
      <c r="E632" s="212" t="s">
        <v>726</v>
      </c>
      <c r="F632" s="213" t="s">
        <v>727</v>
      </c>
      <c r="G632" s="214" t="s">
        <v>204</v>
      </c>
      <c r="H632" s="215">
        <v>28.079999999999998</v>
      </c>
      <c r="I632" s="216"/>
      <c r="J632" s="217">
        <f>ROUND(I632*H632,2)</f>
        <v>0</v>
      </c>
      <c r="K632" s="213" t="s">
        <v>205</v>
      </c>
      <c r="L632" s="49"/>
      <c r="M632" s="218" t="s">
        <v>35</v>
      </c>
      <c r="N632" s="219" t="s">
        <v>53</v>
      </c>
      <c r="O632" s="89"/>
      <c r="P632" s="220">
        <f>O632*H632</f>
        <v>0</v>
      </c>
      <c r="Q632" s="220">
        <v>0</v>
      </c>
      <c r="R632" s="220">
        <f>Q632*H632</f>
        <v>0</v>
      </c>
      <c r="S632" s="220">
        <v>0</v>
      </c>
      <c r="T632" s="221">
        <f>S632*H632</f>
        <v>0</v>
      </c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R632" s="222" t="s">
        <v>206</v>
      </c>
      <c r="AT632" s="222" t="s">
        <v>201</v>
      </c>
      <c r="AU632" s="222" t="s">
        <v>207</v>
      </c>
      <c r="AY632" s="21" t="s">
        <v>197</v>
      </c>
      <c r="BE632" s="223">
        <f>IF(N632="základní",J632,0)</f>
        <v>0</v>
      </c>
      <c r="BF632" s="223">
        <f>IF(N632="snížená",J632,0)</f>
        <v>0</v>
      </c>
      <c r="BG632" s="223">
        <f>IF(N632="zákl. přenesená",J632,0)</f>
        <v>0</v>
      </c>
      <c r="BH632" s="223">
        <f>IF(N632="sníž. přenesená",J632,0)</f>
        <v>0</v>
      </c>
      <c r="BI632" s="223">
        <f>IF(N632="nulová",J632,0)</f>
        <v>0</v>
      </c>
      <c r="BJ632" s="21" t="s">
        <v>90</v>
      </c>
      <c r="BK632" s="223">
        <f>ROUND(I632*H632,2)</f>
        <v>0</v>
      </c>
      <c r="BL632" s="21" t="s">
        <v>206</v>
      </c>
      <c r="BM632" s="222" t="s">
        <v>728</v>
      </c>
    </row>
    <row r="633" s="2" customFormat="1">
      <c r="A633" s="43"/>
      <c r="B633" s="44"/>
      <c r="C633" s="45"/>
      <c r="D633" s="224" t="s">
        <v>209</v>
      </c>
      <c r="E633" s="45"/>
      <c r="F633" s="225" t="s">
        <v>729</v>
      </c>
      <c r="G633" s="45"/>
      <c r="H633" s="45"/>
      <c r="I633" s="226"/>
      <c r="J633" s="45"/>
      <c r="K633" s="45"/>
      <c r="L633" s="49"/>
      <c r="M633" s="227"/>
      <c r="N633" s="228"/>
      <c r="O633" s="89"/>
      <c r="P633" s="89"/>
      <c r="Q633" s="89"/>
      <c r="R633" s="89"/>
      <c r="S633" s="89"/>
      <c r="T633" s="90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T633" s="21" t="s">
        <v>209</v>
      </c>
      <c r="AU633" s="21" t="s">
        <v>207</v>
      </c>
    </row>
    <row r="634" s="2" customFormat="1">
      <c r="A634" s="43"/>
      <c r="B634" s="44"/>
      <c r="C634" s="45"/>
      <c r="D634" s="229" t="s">
        <v>211</v>
      </c>
      <c r="E634" s="45"/>
      <c r="F634" s="230" t="s">
        <v>730</v>
      </c>
      <c r="G634" s="45"/>
      <c r="H634" s="45"/>
      <c r="I634" s="226"/>
      <c r="J634" s="45"/>
      <c r="K634" s="45"/>
      <c r="L634" s="49"/>
      <c r="M634" s="227"/>
      <c r="N634" s="228"/>
      <c r="O634" s="89"/>
      <c r="P634" s="89"/>
      <c r="Q634" s="89"/>
      <c r="R634" s="89"/>
      <c r="S634" s="89"/>
      <c r="T634" s="90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T634" s="21" t="s">
        <v>211</v>
      </c>
      <c r="AU634" s="21" t="s">
        <v>207</v>
      </c>
    </row>
    <row r="635" s="13" customFormat="1">
      <c r="A635" s="13"/>
      <c r="B635" s="232"/>
      <c r="C635" s="233"/>
      <c r="D635" s="224" t="s">
        <v>232</v>
      </c>
      <c r="E635" s="242" t="s">
        <v>35</v>
      </c>
      <c r="F635" s="234" t="s">
        <v>731</v>
      </c>
      <c r="G635" s="233"/>
      <c r="H635" s="235">
        <v>28.079999999999998</v>
      </c>
      <c r="I635" s="236"/>
      <c r="J635" s="233"/>
      <c r="K635" s="233"/>
      <c r="L635" s="237"/>
      <c r="M635" s="238"/>
      <c r="N635" s="239"/>
      <c r="O635" s="239"/>
      <c r="P635" s="239"/>
      <c r="Q635" s="239"/>
      <c r="R635" s="239"/>
      <c r="S635" s="239"/>
      <c r="T635" s="24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1" t="s">
        <v>232</v>
      </c>
      <c r="AU635" s="241" t="s">
        <v>207</v>
      </c>
      <c r="AV635" s="13" t="s">
        <v>92</v>
      </c>
      <c r="AW635" s="13" t="s">
        <v>42</v>
      </c>
      <c r="AX635" s="13" t="s">
        <v>90</v>
      </c>
      <c r="AY635" s="241" t="s">
        <v>197</v>
      </c>
    </row>
    <row r="636" s="2" customFormat="1" ht="24.15" customHeight="1">
      <c r="A636" s="43"/>
      <c r="B636" s="44"/>
      <c r="C636" s="211" t="s">
        <v>732</v>
      </c>
      <c r="D636" s="211" t="s">
        <v>201</v>
      </c>
      <c r="E636" s="212" t="s">
        <v>482</v>
      </c>
      <c r="F636" s="213" t="s">
        <v>483</v>
      </c>
      <c r="G636" s="214" t="s">
        <v>204</v>
      </c>
      <c r="H636" s="215">
        <v>90</v>
      </c>
      <c r="I636" s="216"/>
      <c r="J636" s="217">
        <f>ROUND(I636*H636,2)</f>
        <v>0</v>
      </c>
      <c r="K636" s="213" t="s">
        <v>205</v>
      </c>
      <c r="L636" s="49"/>
      <c r="M636" s="218" t="s">
        <v>35</v>
      </c>
      <c r="N636" s="219" t="s">
        <v>53</v>
      </c>
      <c r="O636" s="89"/>
      <c r="P636" s="220">
        <f>O636*H636</f>
        <v>0</v>
      </c>
      <c r="Q636" s="220">
        <v>0</v>
      </c>
      <c r="R636" s="220">
        <f>Q636*H636</f>
        <v>0</v>
      </c>
      <c r="S636" s="220">
        <v>0</v>
      </c>
      <c r="T636" s="221">
        <f>S636*H636</f>
        <v>0</v>
      </c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R636" s="222" t="s">
        <v>206</v>
      </c>
      <c r="AT636" s="222" t="s">
        <v>201</v>
      </c>
      <c r="AU636" s="222" t="s">
        <v>207</v>
      </c>
      <c r="AY636" s="21" t="s">
        <v>197</v>
      </c>
      <c r="BE636" s="223">
        <f>IF(N636="základní",J636,0)</f>
        <v>0</v>
      </c>
      <c r="BF636" s="223">
        <f>IF(N636="snížená",J636,0)</f>
        <v>0</v>
      </c>
      <c r="BG636" s="223">
        <f>IF(N636="zákl. přenesená",J636,0)</f>
        <v>0</v>
      </c>
      <c r="BH636" s="223">
        <f>IF(N636="sníž. přenesená",J636,0)</f>
        <v>0</v>
      </c>
      <c r="BI636" s="223">
        <f>IF(N636="nulová",J636,0)</f>
        <v>0</v>
      </c>
      <c r="BJ636" s="21" t="s">
        <v>90</v>
      </c>
      <c r="BK636" s="223">
        <f>ROUND(I636*H636,2)</f>
        <v>0</v>
      </c>
      <c r="BL636" s="21" t="s">
        <v>206</v>
      </c>
      <c r="BM636" s="222" t="s">
        <v>733</v>
      </c>
    </row>
    <row r="637" s="2" customFormat="1">
      <c r="A637" s="43"/>
      <c r="B637" s="44"/>
      <c r="C637" s="45"/>
      <c r="D637" s="224" t="s">
        <v>209</v>
      </c>
      <c r="E637" s="45"/>
      <c r="F637" s="225" t="s">
        <v>485</v>
      </c>
      <c r="G637" s="45"/>
      <c r="H637" s="45"/>
      <c r="I637" s="226"/>
      <c r="J637" s="45"/>
      <c r="K637" s="45"/>
      <c r="L637" s="49"/>
      <c r="M637" s="227"/>
      <c r="N637" s="228"/>
      <c r="O637" s="89"/>
      <c r="P637" s="89"/>
      <c r="Q637" s="89"/>
      <c r="R637" s="89"/>
      <c r="S637" s="89"/>
      <c r="T637" s="90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T637" s="21" t="s">
        <v>209</v>
      </c>
      <c r="AU637" s="21" t="s">
        <v>207</v>
      </c>
    </row>
    <row r="638" s="2" customFormat="1">
      <c r="A638" s="43"/>
      <c r="B638" s="44"/>
      <c r="C638" s="45"/>
      <c r="D638" s="229" t="s">
        <v>211</v>
      </c>
      <c r="E638" s="45"/>
      <c r="F638" s="230" t="s">
        <v>486</v>
      </c>
      <c r="G638" s="45"/>
      <c r="H638" s="45"/>
      <c r="I638" s="226"/>
      <c r="J638" s="45"/>
      <c r="K638" s="45"/>
      <c r="L638" s="49"/>
      <c r="M638" s="227"/>
      <c r="N638" s="228"/>
      <c r="O638" s="89"/>
      <c r="P638" s="89"/>
      <c r="Q638" s="89"/>
      <c r="R638" s="89"/>
      <c r="S638" s="89"/>
      <c r="T638" s="90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T638" s="21" t="s">
        <v>211</v>
      </c>
      <c r="AU638" s="21" t="s">
        <v>207</v>
      </c>
    </row>
    <row r="639" s="2" customFormat="1" ht="24.15" customHeight="1">
      <c r="A639" s="43"/>
      <c r="B639" s="44"/>
      <c r="C639" s="211" t="s">
        <v>734</v>
      </c>
      <c r="D639" s="211" t="s">
        <v>201</v>
      </c>
      <c r="E639" s="212" t="s">
        <v>488</v>
      </c>
      <c r="F639" s="213" t="s">
        <v>489</v>
      </c>
      <c r="G639" s="214" t="s">
        <v>204</v>
      </c>
      <c r="H639" s="215">
        <v>16</v>
      </c>
      <c r="I639" s="216"/>
      <c r="J639" s="217">
        <f>ROUND(I639*H639,2)</f>
        <v>0</v>
      </c>
      <c r="K639" s="213" t="s">
        <v>205</v>
      </c>
      <c r="L639" s="49"/>
      <c r="M639" s="218" t="s">
        <v>35</v>
      </c>
      <c r="N639" s="219" t="s">
        <v>53</v>
      </c>
      <c r="O639" s="89"/>
      <c r="P639" s="220">
        <f>O639*H639</f>
        <v>0</v>
      </c>
      <c r="Q639" s="220">
        <v>0</v>
      </c>
      <c r="R639" s="220">
        <f>Q639*H639</f>
        <v>0</v>
      </c>
      <c r="S639" s="220">
        <v>0</v>
      </c>
      <c r="T639" s="221">
        <f>S639*H639</f>
        <v>0</v>
      </c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R639" s="222" t="s">
        <v>206</v>
      </c>
      <c r="AT639" s="222" t="s">
        <v>201</v>
      </c>
      <c r="AU639" s="222" t="s">
        <v>207</v>
      </c>
      <c r="AY639" s="21" t="s">
        <v>197</v>
      </c>
      <c r="BE639" s="223">
        <f>IF(N639="základní",J639,0)</f>
        <v>0</v>
      </c>
      <c r="BF639" s="223">
        <f>IF(N639="snížená",J639,0)</f>
        <v>0</v>
      </c>
      <c r="BG639" s="223">
        <f>IF(N639="zákl. přenesená",J639,0)</f>
        <v>0</v>
      </c>
      <c r="BH639" s="223">
        <f>IF(N639="sníž. přenesená",J639,0)</f>
        <v>0</v>
      </c>
      <c r="BI639" s="223">
        <f>IF(N639="nulová",J639,0)</f>
        <v>0</v>
      </c>
      <c r="BJ639" s="21" t="s">
        <v>90</v>
      </c>
      <c r="BK639" s="223">
        <f>ROUND(I639*H639,2)</f>
        <v>0</v>
      </c>
      <c r="BL639" s="21" t="s">
        <v>206</v>
      </c>
      <c r="BM639" s="222" t="s">
        <v>735</v>
      </c>
    </row>
    <row r="640" s="2" customFormat="1">
      <c r="A640" s="43"/>
      <c r="B640" s="44"/>
      <c r="C640" s="45"/>
      <c r="D640" s="224" t="s">
        <v>209</v>
      </c>
      <c r="E640" s="45"/>
      <c r="F640" s="225" t="s">
        <v>491</v>
      </c>
      <c r="G640" s="45"/>
      <c r="H640" s="45"/>
      <c r="I640" s="226"/>
      <c r="J640" s="45"/>
      <c r="K640" s="45"/>
      <c r="L640" s="49"/>
      <c r="M640" s="227"/>
      <c r="N640" s="228"/>
      <c r="O640" s="89"/>
      <c r="P640" s="89"/>
      <c r="Q640" s="89"/>
      <c r="R640" s="89"/>
      <c r="S640" s="89"/>
      <c r="T640" s="90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T640" s="21" t="s">
        <v>209</v>
      </c>
      <c r="AU640" s="21" t="s">
        <v>207</v>
      </c>
    </row>
    <row r="641" s="2" customFormat="1">
      <c r="A641" s="43"/>
      <c r="B641" s="44"/>
      <c r="C641" s="45"/>
      <c r="D641" s="229" t="s">
        <v>211</v>
      </c>
      <c r="E641" s="45"/>
      <c r="F641" s="230" t="s">
        <v>492</v>
      </c>
      <c r="G641" s="45"/>
      <c r="H641" s="45"/>
      <c r="I641" s="226"/>
      <c r="J641" s="45"/>
      <c r="K641" s="45"/>
      <c r="L641" s="49"/>
      <c r="M641" s="227"/>
      <c r="N641" s="228"/>
      <c r="O641" s="89"/>
      <c r="P641" s="89"/>
      <c r="Q641" s="89"/>
      <c r="R641" s="89"/>
      <c r="S641" s="89"/>
      <c r="T641" s="90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T641" s="21" t="s">
        <v>211</v>
      </c>
      <c r="AU641" s="21" t="s">
        <v>207</v>
      </c>
    </row>
    <row r="642" s="12" customFormat="1" ht="20.88" customHeight="1">
      <c r="A642" s="12"/>
      <c r="B642" s="195"/>
      <c r="C642" s="196"/>
      <c r="D642" s="197" t="s">
        <v>81</v>
      </c>
      <c r="E642" s="209" t="s">
        <v>736</v>
      </c>
      <c r="F642" s="209" t="s">
        <v>326</v>
      </c>
      <c r="G642" s="196"/>
      <c r="H642" s="196"/>
      <c r="I642" s="199"/>
      <c r="J642" s="210">
        <f>BK642</f>
        <v>0</v>
      </c>
      <c r="K642" s="196"/>
      <c r="L642" s="201"/>
      <c r="M642" s="202"/>
      <c r="N642" s="203"/>
      <c r="O642" s="203"/>
      <c r="P642" s="204">
        <f>SUM(P643:P711)</f>
        <v>0</v>
      </c>
      <c r="Q642" s="203"/>
      <c r="R642" s="204">
        <f>SUM(R643:R711)</f>
        <v>0</v>
      </c>
      <c r="S642" s="203"/>
      <c r="T642" s="205">
        <f>SUM(T643:T711)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06" t="s">
        <v>90</v>
      </c>
      <c r="AT642" s="207" t="s">
        <v>81</v>
      </c>
      <c r="AU642" s="207" t="s">
        <v>92</v>
      </c>
      <c r="AY642" s="206" t="s">
        <v>197</v>
      </c>
      <c r="BK642" s="208">
        <f>SUM(BK643:BK711)</f>
        <v>0</v>
      </c>
    </row>
    <row r="643" s="2" customFormat="1" ht="21.75" customHeight="1">
      <c r="A643" s="43"/>
      <c r="B643" s="44"/>
      <c r="C643" s="211" t="s">
        <v>737</v>
      </c>
      <c r="D643" s="211" t="s">
        <v>201</v>
      </c>
      <c r="E643" s="212" t="s">
        <v>267</v>
      </c>
      <c r="F643" s="213" t="s">
        <v>268</v>
      </c>
      <c r="G643" s="214" t="s">
        <v>269</v>
      </c>
      <c r="H643" s="215">
        <v>38.100000000000001</v>
      </c>
      <c r="I643" s="216"/>
      <c r="J643" s="217">
        <f>ROUND(I643*H643,2)</f>
        <v>0</v>
      </c>
      <c r="K643" s="213" t="s">
        <v>205</v>
      </c>
      <c r="L643" s="49"/>
      <c r="M643" s="218" t="s">
        <v>35</v>
      </c>
      <c r="N643" s="219" t="s">
        <v>53</v>
      </c>
      <c r="O643" s="89"/>
      <c r="P643" s="220">
        <f>O643*H643</f>
        <v>0</v>
      </c>
      <c r="Q643" s="220">
        <v>0</v>
      </c>
      <c r="R643" s="220">
        <f>Q643*H643</f>
        <v>0</v>
      </c>
      <c r="S643" s="220">
        <v>0</v>
      </c>
      <c r="T643" s="221">
        <f>S643*H643</f>
        <v>0</v>
      </c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R643" s="222" t="s">
        <v>206</v>
      </c>
      <c r="AT643" s="222" t="s">
        <v>201</v>
      </c>
      <c r="AU643" s="222" t="s">
        <v>207</v>
      </c>
      <c r="AY643" s="21" t="s">
        <v>197</v>
      </c>
      <c r="BE643" s="223">
        <f>IF(N643="základní",J643,0)</f>
        <v>0</v>
      </c>
      <c r="BF643" s="223">
        <f>IF(N643="snížená",J643,0)</f>
        <v>0</v>
      </c>
      <c r="BG643" s="223">
        <f>IF(N643="zákl. přenesená",J643,0)</f>
        <v>0</v>
      </c>
      <c r="BH643" s="223">
        <f>IF(N643="sníž. přenesená",J643,0)</f>
        <v>0</v>
      </c>
      <c r="BI643" s="223">
        <f>IF(N643="nulová",J643,0)</f>
        <v>0</v>
      </c>
      <c r="BJ643" s="21" t="s">
        <v>90</v>
      </c>
      <c r="BK643" s="223">
        <f>ROUND(I643*H643,2)</f>
        <v>0</v>
      </c>
      <c r="BL643" s="21" t="s">
        <v>206</v>
      </c>
      <c r="BM643" s="222" t="s">
        <v>738</v>
      </c>
    </row>
    <row r="644" s="2" customFormat="1">
      <c r="A644" s="43"/>
      <c r="B644" s="44"/>
      <c r="C644" s="45"/>
      <c r="D644" s="224" t="s">
        <v>209</v>
      </c>
      <c r="E644" s="45"/>
      <c r="F644" s="225" t="s">
        <v>271</v>
      </c>
      <c r="G644" s="45"/>
      <c r="H644" s="45"/>
      <c r="I644" s="226"/>
      <c r="J644" s="45"/>
      <c r="K644" s="45"/>
      <c r="L644" s="49"/>
      <c r="M644" s="227"/>
      <c r="N644" s="228"/>
      <c r="O644" s="89"/>
      <c r="P644" s="89"/>
      <c r="Q644" s="89"/>
      <c r="R644" s="89"/>
      <c r="S644" s="89"/>
      <c r="T644" s="90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T644" s="21" t="s">
        <v>209</v>
      </c>
      <c r="AU644" s="21" t="s">
        <v>207</v>
      </c>
    </row>
    <row r="645" s="2" customFormat="1">
      <c r="A645" s="43"/>
      <c r="B645" s="44"/>
      <c r="C645" s="45"/>
      <c r="D645" s="229" t="s">
        <v>211</v>
      </c>
      <c r="E645" s="45"/>
      <c r="F645" s="230" t="s">
        <v>272</v>
      </c>
      <c r="G645" s="45"/>
      <c r="H645" s="45"/>
      <c r="I645" s="226"/>
      <c r="J645" s="45"/>
      <c r="K645" s="45"/>
      <c r="L645" s="49"/>
      <c r="M645" s="227"/>
      <c r="N645" s="228"/>
      <c r="O645" s="89"/>
      <c r="P645" s="89"/>
      <c r="Q645" s="89"/>
      <c r="R645" s="89"/>
      <c r="S645" s="89"/>
      <c r="T645" s="90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T645" s="21" t="s">
        <v>211</v>
      </c>
      <c r="AU645" s="21" t="s">
        <v>207</v>
      </c>
    </row>
    <row r="646" s="2" customFormat="1">
      <c r="A646" s="43"/>
      <c r="B646" s="44"/>
      <c r="C646" s="45"/>
      <c r="D646" s="224" t="s">
        <v>219</v>
      </c>
      <c r="E646" s="45"/>
      <c r="F646" s="231" t="s">
        <v>529</v>
      </c>
      <c r="G646" s="45"/>
      <c r="H646" s="45"/>
      <c r="I646" s="226"/>
      <c r="J646" s="45"/>
      <c r="K646" s="45"/>
      <c r="L646" s="49"/>
      <c r="M646" s="227"/>
      <c r="N646" s="228"/>
      <c r="O646" s="89"/>
      <c r="P646" s="89"/>
      <c r="Q646" s="89"/>
      <c r="R646" s="89"/>
      <c r="S646" s="89"/>
      <c r="T646" s="90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T646" s="21" t="s">
        <v>219</v>
      </c>
      <c r="AU646" s="21" t="s">
        <v>207</v>
      </c>
    </row>
    <row r="647" s="13" customFormat="1">
      <c r="A647" s="13"/>
      <c r="B647" s="232"/>
      <c r="C647" s="233"/>
      <c r="D647" s="224" t="s">
        <v>232</v>
      </c>
      <c r="E647" s="242" t="s">
        <v>35</v>
      </c>
      <c r="F647" s="234" t="s">
        <v>739</v>
      </c>
      <c r="G647" s="233"/>
      <c r="H647" s="235">
        <v>26.100000000000001</v>
      </c>
      <c r="I647" s="236"/>
      <c r="J647" s="233"/>
      <c r="K647" s="233"/>
      <c r="L647" s="237"/>
      <c r="M647" s="238"/>
      <c r="N647" s="239"/>
      <c r="O647" s="239"/>
      <c r="P647" s="239"/>
      <c r="Q647" s="239"/>
      <c r="R647" s="239"/>
      <c r="S647" s="239"/>
      <c r="T647" s="24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1" t="s">
        <v>232</v>
      </c>
      <c r="AU647" s="241" t="s">
        <v>207</v>
      </c>
      <c r="AV647" s="13" t="s">
        <v>92</v>
      </c>
      <c r="AW647" s="13" t="s">
        <v>42</v>
      </c>
      <c r="AX647" s="13" t="s">
        <v>82</v>
      </c>
      <c r="AY647" s="241" t="s">
        <v>197</v>
      </c>
    </row>
    <row r="648" s="13" customFormat="1">
      <c r="A648" s="13"/>
      <c r="B648" s="232"/>
      <c r="C648" s="233"/>
      <c r="D648" s="224" t="s">
        <v>232</v>
      </c>
      <c r="E648" s="242" t="s">
        <v>35</v>
      </c>
      <c r="F648" s="234" t="s">
        <v>740</v>
      </c>
      <c r="G648" s="233"/>
      <c r="H648" s="235">
        <v>12</v>
      </c>
      <c r="I648" s="236"/>
      <c r="J648" s="233"/>
      <c r="K648" s="233"/>
      <c r="L648" s="237"/>
      <c r="M648" s="238"/>
      <c r="N648" s="239"/>
      <c r="O648" s="239"/>
      <c r="P648" s="239"/>
      <c r="Q648" s="239"/>
      <c r="R648" s="239"/>
      <c r="S648" s="239"/>
      <c r="T648" s="24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1" t="s">
        <v>232</v>
      </c>
      <c r="AU648" s="241" t="s">
        <v>207</v>
      </c>
      <c r="AV648" s="13" t="s">
        <v>92</v>
      </c>
      <c r="AW648" s="13" t="s">
        <v>42</v>
      </c>
      <c r="AX648" s="13" t="s">
        <v>82</v>
      </c>
      <c r="AY648" s="241" t="s">
        <v>197</v>
      </c>
    </row>
    <row r="649" s="14" customFormat="1">
      <c r="A649" s="14"/>
      <c r="B649" s="253"/>
      <c r="C649" s="254"/>
      <c r="D649" s="224" t="s">
        <v>232</v>
      </c>
      <c r="E649" s="255" t="s">
        <v>35</v>
      </c>
      <c r="F649" s="256" t="s">
        <v>355</v>
      </c>
      <c r="G649" s="254"/>
      <c r="H649" s="257">
        <v>38.100000000000001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232</v>
      </c>
      <c r="AU649" s="263" t="s">
        <v>207</v>
      </c>
      <c r="AV649" s="14" t="s">
        <v>206</v>
      </c>
      <c r="AW649" s="14" t="s">
        <v>42</v>
      </c>
      <c r="AX649" s="14" t="s">
        <v>90</v>
      </c>
      <c r="AY649" s="263" t="s">
        <v>197</v>
      </c>
    </row>
    <row r="650" s="2" customFormat="1" ht="24.15" customHeight="1">
      <c r="A650" s="43"/>
      <c r="B650" s="44"/>
      <c r="C650" s="211" t="s">
        <v>741</v>
      </c>
      <c r="D650" s="211" t="s">
        <v>201</v>
      </c>
      <c r="E650" s="212" t="s">
        <v>275</v>
      </c>
      <c r="F650" s="213" t="s">
        <v>276</v>
      </c>
      <c r="G650" s="214" t="s">
        <v>269</v>
      </c>
      <c r="H650" s="215">
        <v>0</v>
      </c>
      <c r="I650" s="216"/>
      <c r="J650" s="217">
        <f>ROUND(I650*H650,2)</f>
        <v>0</v>
      </c>
      <c r="K650" s="213" t="s">
        <v>205</v>
      </c>
      <c r="L650" s="49"/>
      <c r="M650" s="218" t="s">
        <v>35</v>
      </c>
      <c r="N650" s="219" t="s">
        <v>53</v>
      </c>
      <c r="O650" s="89"/>
      <c r="P650" s="220">
        <f>O650*H650</f>
        <v>0</v>
      </c>
      <c r="Q650" s="220">
        <v>0</v>
      </c>
      <c r="R650" s="220">
        <f>Q650*H650</f>
        <v>0</v>
      </c>
      <c r="S650" s="220">
        <v>0</v>
      </c>
      <c r="T650" s="221">
        <f>S650*H650</f>
        <v>0</v>
      </c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R650" s="222" t="s">
        <v>206</v>
      </c>
      <c r="AT650" s="222" t="s">
        <v>201</v>
      </c>
      <c r="AU650" s="222" t="s">
        <v>207</v>
      </c>
      <c r="AY650" s="21" t="s">
        <v>197</v>
      </c>
      <c r="BE650" s="223">
        <f>IF(N650="základní",J650,0)</f>
        <v>0</v>
      </c>
      <c r="BF650" s="223">
        <f>IF(N650="snížená",J650,0)</f>
        <v>0</v>
      </c>
      <c r="BG650" s="223">
        <f>IF(N650="zákl. přenesená",J650,0)</f>
        <v>0</v>
      </c>
      <c r="BH650" s="223">
        <f>IF(N650="sníž. přenesená",J650,0)</f>
        <v>0</v>
      </c>
      <c r="BI650" s="223">
        <f>IF(N650="nulová",J650,0)</f>
        <v>0</v>
      </c>
      <c r="BJ650" s="21" t="s">
        <v>90</v>
      </c>
      <c r="BK650" s="223">
        <f>ROUND(I650*H650,2)</f>
        <v>0</v>
      </c>
      <c r="BL650" s="21" t="s">
        <v>206</v>
      </c>
      <c r="BM650" s="222" t="s">
        <v>742</v>
      </c>
    </row>
    <row r="651" s="2" customFormat="1">
      <c r="A651" s="43"/>
      <c r="B651" s="44"/>
      <c r="C651" s="45"/>
      <c r="D651" s="224" t="s">
        <v>209</v>
      </c>
      <c r="E651" s="45"/>
      <c r="F651" s="225" t="s">
        <v>278</v>
      </c>
      <c r="G651" s="45"/>
      <c r="H651" s="45"/>
      <c r="I651" s="226"/>
      <c r="J651" s="45"/>
      <c r="K651" s="45"/>
      <c r="L651" s="49"/>
      <c r="M651" s="227"/>
      <c r="N651" s="228"/>
      <c r="O651" s="89"/>
      <c r="P651" s="89"/>
      <c r="Q651" s="89"/>
      <c r="R651" s="89"/>
      <c r="S651" s="89"/>
      <c r="T651" s="90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T651" s="21" t="s">
        <v>209</v>
      </c>
      <c r="AU651" s="21" t="s">
        <v>207</v>
      </c>
    </row>
    <row r="652" s="2" customFormat="1">
      <c r="A652" s="43"/>
      <c r="B652" s="44"/>
      <c r="C652" s="45"/>
      <c r="D652" s="229" t="s">
        <v>211</v>
      </c>
      <c r="E652" s="45"/>
      <c r="F652" s="230" t="s">
        <v>279</v>
      </c>
      <c r="G652" s="45"/>
      <c r="H652" s="45"/>
      <c r="I652" s="226"/>
      <c r="J652" s="45"/>
      <c r="K652" s="45"/>
      <c r="L652" s="49"/>
      <c r="M652" s="227"/>
      <c r="N652" s="228"/>
      <c r="O652" s="89"/>
      <c r="P652" s="89"/>
      <c r="Q652" s="89"/>
      <c r="R652" s="89"/>
      <c r="S652" s="89"/>
      <c r="T652" s="90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T652" s="21" t="s">
        <v>211</v>
      </c>
      <c r="AU652" s="21" t="s">
        <v>207</v>
      </c>
    </row>
    <row r="653" s="13" customFormat="1">
      <c r="A653" s="13"/>
      <c r="B653" s="232"/>
      <c r="C653" s="233"/>
      <c r="D653" s="224" t="s">
        <v>232</v>
      </c>
      <c r="E653" s="242" t="s">
        <v>35</v>
      </c>
      <c r="F653" s="234" t="s">
        <v>739</v>
      </c>
      <c r="G653" s="233"/>
      <c r="H653" s="235">
        <v>26.100000000000001</v>
      </c>
      <c r="I653" s="236"/>
      <c r="J653" s="233"/>
      <c r="K653" s="233"/>
      <c r="L653" s="237"/>
      <c r="M653" s="238"/>
      <c r="N653" s="239"/>
      <c r="O653" s="239"/>
      <c r="P653" s="239"/>
      <c r="Q653" s="239"/>
      <c r="R653" s="239"/>
      <c r="S653" s="239"/>
      <c r="T653" s="24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1" t="s">
        <v>232</v>
      </c>
      <c r="AU653" s="241" t="s">
        <v>207</v>
      </c>
      <c r="AV653" s="13" t="s">
        <v>92</v>
      </c>
      <c r="AW653" s="13" t="s">
        <v>42</v>
      </c>
      <c r="AX653" s="13" t="s">
        <v>82</v>
      </c>
      <c r="AY653" s="241" t="s">
        <v>197</v>
      </c>
    </row>
    <row r="654" s="13" customFormat="1">
      <c r="A654" s="13"/>
      <c r="B654" s="232"/>
      <c r="C654" s="233"/>
      <c r="D654" s="224" t="s">
        <v>232</v>
      </c>
      <c r="E654" s="242" t="s">
        <v>35</v>
      </c>
      <c r="F654" s="234" t="s">
        <v>740</v>
      </c>
      <c r="G654" s="233"/>
      <c r="H654" s="235">
        <v>12</v>
      </c>
      <c r="I654" s="236"/>
      <c r="J654" s="233"/>
      <c r="K654" s="233"/>
      <c r="L654" s="237"/>
      <c r="M654" s="238"/>
      <c r="N654" s="239"/>
      <c r="O654" s="239"/>
      <c r="P654" s="239"/>
      <c r="Q654" s="239"/>
      <c r="R654" s="239"/>
      <c r="S654" s="239"/>
      <c r="T654" s="24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1" t="s">
        <v>232</v>
      </c>
      <c r="AU654" s="241" t="s">
        <v>207</v>
      </c>
      <c r="AV654" s="13" t="s">
        <v>92</v>
      </c>
      <c r="AW654" s="13" t="s">
        <v>42</v>
      </c>
      <c r="AX654" s="13" t="s">
        <v>82</v>
      </c>
      <c r="AY654" s="241" t="s">
        <v>197</v>
      </c>
    </row>
    <row r="655" s="13" customFormat="1">
      <c r="A655" s="13"/>
      <c r="B655" s="232"/>
      <c r="C655" s="233"/>
      <c r="D655" s="224" t="s">
        <v>232</v>
      </c>
      <c r="E655" s="242" t="s">
        <v>35</v>
      </c>
      <c r="F655" s="234" t="s">
        <v>743</v>
      </c>
      <c r="G655" s="233"/>
      <c r="H655" s="235">
        <v>-39.960000000000001</v>
      </c>
      <c r="I655" s="236"/>
      <c r="J655" s="233"/>
      <c r="K655" s="233"/>
      <c r="L655" s="237"/>
      <c r="M655" s="238"/>
      <c r="N655" s="239"/>
      <c r="O655" s="239"/>
      <c r="P655" s="239"/>
      <c r="Q655" s="239"/>
      <c r="R655" s="239"/>
      <c r="S655" s="239"/>
      <c r="T655" s="24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1" t="s">
        <v>232</v>
      </c>
      <c r="AU655" s="241" t="s">
        <v>207</v>
      </c>
      <c r="AV655" s="13" t="s">
        <v>92</v>
      </c>
      <c r="AW655" s="13" t="s">
        <v>42</v>
      </c>
      <c r="AX655" s="13" t="s">
        <v>82</v>
      </c>
      <c r="AY655" s="241" t="s">
        <v>197</v>
      </c>
    </row>
    <row r="656" s="13" customFormat="1">
      <c r="A656" s="13"/>
      <c r="B656" s="232"/>
      <c r="C656" s="233"/>
      <c r="D656" s="224" t="s">
        <v>232</v>
      </c>
      <c r="E656" s="242" t="s">
        <v>35</v>
      </c>
      <c r="F656" s="234" t="s">
        <v>744</v>
      </c>
      <c r="G656" s="233"/>
      <c r="H656" s="235">
        <v>1.8600000000000001</v>
      </c>
      <c r="I656" s="236"/>
      <c r="J656" s="233"/>
      <c r="K656" s="233"/>
      <c r="L656" s="237"/>
      <c r="M656" s="238"/>
      <c r="N656" s="239"/>
      <c r="O656" s="239"/>
      <c r="P656" s="239"/>
      <c r="Q656" s="239"/>
      <c r="R656" s="239"/>
      <c r="S656" s="239"/>
      <c r="T656" s="24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1" t="s">
        <v>232</v>
      </c>
      <c r="AU656" s="241" t="s">
        <v>207</v>
      </c>
      <c r="AV656" s="13" t="s">
        <v>92</v>
      </c>
      <c r="AW656" s="13" t="s">
        <v>42</v>
      </c>
      <c r="AX656" s="13" t="s">
        <v>82</v>
      </c>
      <c r="AY656" s="241" t="s">
        <v>197</v>
      </c>
    </row>
    <row r="657" s="14" customFormat="1">
      <c r="A657" s="14"/>
      <c r="B657" s="253"/>
      <c r="C657" s="254"/>
      <c r="D657" s="224" t="s">
        <v>232</v>
      </c>
      <c r="E657" s="255" t="s">
        <v>35</v>
      </c>
      <c r="F657" s="256" t="s">
        <v>355</v>
      </c>
      <c r="G657" s="254"/>
      <c r="H657" s="257">
        <v>6.6613381477509392E-16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232</v>
      </c>
      <c r="AU657" s="263" t="s">
        <v>207</v>
      </c>
      <c r="AV657" s="14" t="s">
        <v>206</v>
      </c>
      <c r="AW657" s="14" t="s">
        <v>42</v>
      </c>
      <c r="AX657" s="14" t="s">
        <v>90</v>
      </c>
      <c r="AY657" s="263" t="s">
        <v>197</v>
      </c>
    </row>
    <row r="658" s="13" customFormat="1">
      <c r="A658" s="13"/>
      <c r="B658" s="232"/>
      <c r="C658" s="233"/>
      <c r="D658" s="224" t="s">
        <v>232</v>
      </c>
      <c r="E658" s="233"/>
      <c r="F658" s="234" t="s">
        <v>745</v>
      </c>
      <c r="G658" s="233"/>
      <c r="H658" s="235">
        <v>0</v>
      </c>
      <c r="I658" s="236"/>
      <c r="J658" s="233"/>
      <c r="K658" s="233"/>
      <c r="L658" s="237"/>
      <c r="M658" s="238"/>
      <c r="N658" s="239"/>
      <c r="O658" s="239"/>
      <c r="P658" s="239"/>
      <c r="Q658" s="239"/>
      <c r="R658" s="239"/>
      <c r="S658" s="239"/>
      <c r="T658" s="24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1" t="s">
        <v>232</v>
      </c>
      <c r="AU658" s="241" t="s">
        <v>207</v>
      </c>
      <c r="AV658" s="13" t="s">
        <v>92</v>
      </c>
      <c r="AW658" s="13" t="s">
        <v>4</v>
      </c>
      <c r="AX658" s="13" t="s">
        <v>90</v>
      </c>
      <c r="AY658" s="241" t="s">
        <v>197</v>
      </c>
    </row>
    <row r="659" s="2" customFormat="1" ht="21.75" customHeight="1">
      <c r="A659" s="43"/>
      <c r="B659" s="44"/>
      <c r="C659" s="211" t="s">
        <v>746</v>
      </c>
      <c r="D659" s="211" t="s">
        <v>201</v>
      </c>
      <c r="E659" s="212" t="s">
        <v>747</v>
      </c>
      <c r="F659" s="213" t="s">
        <v>748</v>
      </c>
      <c r="G659" s="214" t="s">
        <v>269</v>
      </c>
      <c r="H659" s="215">
        <v>11.970000000000001</v>
      </c>
      <c r="I659" s="216"/>
      <c r="J659" s="217">
        <f>ROUND(I659*H659,2)</f>
        <v>0</v>
      </c>
      <c r="K659" s="213" t="s">
        <v>205</v>
      </c>
      <c r="L659" s="49"/>
      <c r="M659" s="218" t="s">
        <v>35</v>
      </c>
      <c r="N659" s="219" t="s">
        <v>53</v>
      </c>
      <c r="O659" s="89"/>
      <c r="P659" s="220">
        <f>O659*H659</f>
        <v>0</v>
      </c>
      <c r="Q659" s="220">
        <v>0</v>
      </c>
      <c r="R659" s="220">
        <f>Q659*H659</f>
        <v>0</v>
      </c>
      <c r="S659" s="220">
        <v>0</v>
      </c>
      <c r="T659" s="221">
        <f>S659*H659</f>
        <v>0</v>
      </c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R659" s="222" t="s">
        <v>206</v>
      </c>
      <c r="AT659" s="222" t="s">
        <v>201</v>
      </c>
      <c r="AU659" s="222" t="s">
        <v>207</v>
      </c>
      <c r="AY659" s="21" t="s">
        <v>197</v>
      </c>
      <c r="BE659" s="223">
        <f>IF(N659="základní",J659,0)</f>
        <v>0</v>
      </c>
      <c r="BF659" s="223">
        <f>IF(N659="snížená",J659,0)</f>
        <v>0</v>
      </c>
      <c r="BG659" s="223">
        <f>IF(N659="zákl. přenesená",J659,0)</f>
        <v>0</v>
      </c>
      <c r="BH659" s="223">
        <f>IF(N659="sníž. přenesená",J659,0)</f>
        <v>0</v>
      </c>
      <c r="BI659" s="223">
        <f>IF(N659="nulová",J659,0)</f>
        <v>0</v>
      </c>
      <c r="BJ659" s="21" t="s">
        <v>90</v>
      </c>
      <c r="BK659" s="223">
        <f>ROUND(I659*H659,2)</f>
        <v>0</v>
      </c>
      <c r="BL659" s="21" t="s">
        <v>206</v>
      </c>
      <c r="BM659" s="222" t="s">
        <v>749</v>
      </c>
    </row>
    <row r="660" s="2" customFormat="1">
      <c r="A660" s="43"/>
      <c r="B660" s="44"/>
      <c r="C660" s="45"/>
      <c r="D660" s="224" t="s">
        <v>209</v>
      </c>
      <c r="E660" s="45"/>
      <c r="F660" s="225" t="s">
        <v>750</v>
      </c>
      <c r="G660" s="45"/>
      <c r="H660" s="45"/>
      <c r="I660" s="226"/>
      <c r="J660" s="45"/>
      <c r="K660" s="45"/>
      <c r="L660" s="49"/>
      <c r="M660" s="227"/>
      <c r="N660" s="228"/>
      <c r="O660" s="89"/>
      <c r="P660" s="89"/>
      <c r="Q660" s="89"/>
      <c r="R660" s="89"/>
      <c r="S660" s="89"/>
      <c r="T660" s="90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T660" s="21" t="s">
        <v>209</v>
      </c>
      <c r="AU660" s="21" t="s">
        <v>207</v>
      </c>
    </row>
    <row r="661" s="2" customFormat="1">
      <c r="A661" s="43"/>
      <c r="B661" s="44"/>
      <c r="C661" s="45"/>
      <c r="D661" s="229" t="s">
        <v>211</v>
      </c>
      <c r="E661" s="45"/>
      <c r="F661" s="230" t="s">
        <v>751</v>
      </c>
      <c r="G661" s="45"/>
      <c r="H661" s="45"/>
      <c r="I661" s="226"/>
      <c r="J661" s="45"/>
      <c r="K661" s="45"/>
      <c r="L661" s="49"/>
      <c r="M661" s="227"/>
      <c r="N661" s="228"/>
      <c r="O661" s="89"/>
      <c r="P661" s="89"/>
      <c r="Q661" s="89"/>
      <c r="R661" s="89"/>
      <c r="S661" s="89"/>
      <c r="T661" s="90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T661" s="21" t="s">
        <v>211</v>
      </c>
      <c r="AU661" s="21" t="s">
        <v>207</v>
      </c>
    </row>
    <row r="662" s="13" customFormat="1">
      <c r="A662" s="13"/>
      <c r="B662" s="232"/>
      <c r="C662" s="233"/>
      <c r="D662" s="224" t="s">
        <v>232</v>
      </c>
      <c r="E662" s="242" t="s">
        <v>35</v>
      </c>
      <c r="F662" s="234" t="s">
        <v>752</v>
      </c>
      <c r="G662" s="233"/>
      <c r="H662" s="235">
        <v>11.970000000000001</v>
      </c>
      <c r="I662" s="236"/>
      <c r="J662" s="233"/>
      <c r="K662" s="233"/>
      <c r="L662" s="237"/>
      <c r="M662" s="238"/>
      <c r="N662" s="239"/>
      <c r="O662" s="239"/>
      <c r="P662" s="239"/>
      <c r="Q662" s="239"/>
      <c r="R662" s="239"/>
      <c r="S662" s="239"/>
      <c r="T662" s="24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1" t="s">
        <v>232</v>
      </c>
      <c r="AU662" s="241" t="s">
        <v>207</v>
      </c>
      <c r="AV662" s="13" t="s">
        <v>92</v>
      </c>
      <c r="AW662" s="13" t="s">
        <v>42</v>
      </c>
      <c r="AX662" s="13" t="s">
        <v>90</v>
      </c>
      <c r="AY662" s="241" t="s">
        <v>197</v>
      </c>
    </row>
    <row r="663" s="2" customFormat="1" ht="24.15" customHeight="1">
      <c r="A663" s="43"/>
      <c r="B663" s="44"/>
      <c r="C663" s="211" t="s">
        <v>753</v>
      </c>
      <c r="D663" s="211" t="s">
        <v>201</v>
      </c>
      <c r="E663" s="212" t="s">
        <v>754</v>
      </c>
      <c r="F663" s="213" t="s">
        <v>755</v>
      </c>
      <c r="G663" s="214" t="s">
        <v>269</v>
      </c>
      <c r="H663" s="215">
        <v>47.880000000000003</v>
      </c>
      <c r="I663" s="216"/>
      <c r="J663" s="217">
        <f>ROUND(I663*H663,2)</f>
        <v>0</v>
      </c>
      <c r="K663" s="213" t="s">
        <v>205</v>
      </c>
      <c r="L663" s="49"/>
      <c r="M663" s="218" t="s">
        <v>35</v>
      </c>
      <c r="N663" s="219" t="s">
        <v>53</v>
      </c>
      <c r="O663" s="89"/>
      <c r="P663" s="220">
        <f>O663*H663</f>
        <v>0</v>
      </c>
      <c r="Q663" s="220">
        <v>0</v>
      </c>
      <c r="R663" s="220">
        <f>Q663*H663</f>
        <v>0</v>
      </c>
      <c r="S663" s="220">
        <v>0</v>
      </c>
      <c r="T663" s="221">
        <f>S663*H663</f>
        <v>0</v>
      </c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R663" s="222" t="s">
        <v>206</v>
      </c>
      <c r="AT663" s="222" t="s">
        <v>201</v>
      </c>
      <c r="AU663" s="222" t="s">
        <v>207</v>
      </c>
      <c r="AY663" s="21" t="s">
        <v>197</v>
      </c>
      <c r="BE663" s="223">
        <f>IF(N663="základní",J663,0)</f>
        <v>0</v>
      </c>
      <c r="BF663" s="223">
        <f>IF(N663="snížená",J663,0)</f>
        <v>0</v>
      </c>
      <c r="BG663" s="223">
        <f>IF(N663="zákl. přenesená",J663,0)</f>
        <v>0</v>
      </c>
      <c r="BH663" s="223">
        <f>IF(N663="sníž. přenesená",J663,0)</f>
        <v>0</v>
      </c>
      <c r="BI663" s="223">
        <f>IF(N663="nulová",J663,0)</f>
        <v>0</v>
      </c>
      <c r="BJ663" s="21" t="s">
        <v>90</v>
      </c>
      <c r="BK663" s="223">
        <f>ROUND(I663*H663,2)</f>
        <v>0</v>
      </c>
      <c r="BL663" s="21" t="s">
        <v>206</v>
      </c>
      <c r="BM663" s="222" t="s">
        <v>756</v>
      </c>
    </row>
    <row r="664" s="2" customFormat="1">
      <c r="A664" s="43"/>
      <c r="B664" s="44"/>
      <c r="C664" s="45"/>
      <c r="D664" s="224" t="s">
        <v>209</v>
      </c>
      <c r="E664" s="45"/>
      <c r="F664" s="225" t="s">
        <v>278</v>
      </c>
      <c r="G664" s="45"/>
      <c r="H664" s="45"/>
      <c r="I664" s="226"/>
      <c r="J664" s="45"/>
      <c r="K664" s="45"/>
      <c r="L664" s="49"/>
      <c r="M664" s="227"/>
      <c r="N664" s="228"/>
      <c r="O664" s="89"/>
      <c r="P664" s="89"/>
      <c r="Q664" s="89"/>
      <c r="R664" s="89"/>
      <c r="S664" s="89"/>
      <c r="T664" s="90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T664" s="21" t="s">
        <v>209</v>
      </c>
      <c r="AU664" s="21" t="s">
        <v>207</v>
      </c>
    </row>
    <row r="665" s="2" customFormat="1">
      <c r="A665" s="43"/>
      <c r="B665" s="44"/>
      <c r="C665" s="45"/>
      <c r="D665" s="229" t="s">
        <v>211</v>
      </c>
      <c r="E665" s="45"/>
      <c r="F665" s="230" t="s">
        <v>757</v>
      </c>
      <c r="G665" s="45"/>
      <c r="H665" s="45"/>
      <c r="I665" s="226"/>
      <c r="J665" s="45"/>
      <c r="K665" s="45"/>
      <c r="L665" s="49"/>
      <c r="M665" s="227"/>
      <c r="N665" s="228"/>
      <c r="O665" s="89"/>
      <c r="P665" s="89"/>
      <c r="Q665" s="89"/>
      <c r="R665" s="89"/>
      <c r="S665" s="89"/>
      <c r="T665" s="90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T665" s="21" t="s">
        <v>211</v>
      </c>
      <c r="AU665" s="21" t="s">
        <v>207</v>
      </c>
    </row>
    <row r="666" s="13" customFormat="1">
      <c r="A666" s="13"/>
      <c r="B666" s="232"/>
      <c r="C666" s="233"/>
      <c r="D666" s="224" t="s">
        <v>232</v>
      </c>
      <c r="E666" s="242" t="s">
        <v>35</v>
      </c>
      <c r="F666" s="234" t="s">
        <v>758</v>
      </c>
      <c r="G666" s="233"/>
      <c r="H666" s="235">
        <v>47.880000000000003</v>
      </c>
      <c r="I666" s="236"/>
      <c r="J666" s="233"/>
      <c r="K666" s="233"/>
      <c r="L666" s="237"/>
      <c r="M666" s="238"/>
      <c r="N666" s="239"/>
      <c r="O666" s="239"/>
      <c r="P666" s="239"/>
      <c r="Q666" s="239"/>
      <c r="R666" s="239"/>
      <c r="S666" s="239"/>
      <c r="T666" s="24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1" t="s">
        <v>232</v>
      </c>
      <c r="AU666" s="241" t="s">
        <v>207</v>
      </c>
      <c r="AV666" s="13" t="s">
        <v>92</v>
      </c>
      <c r="AW666" s="13" t="s">
        <v>42</v>
      </c>
      <c r="AX666" s="13" t="s">
        <v>90</v>
      </c>
      <c r="AY666" s="241" t="s">
        <v>197</v>
      </c>
    </row>
    <row r="667" s="2" customFormat="1" ht="16.5" customHeight="1">
      <c r="A667" s="43"/>
      <c r="B667" s="44"/>
      <c r="C667" s="211" t="s">
        <v>759</v>
      </c>
      <c r="D667" s="211" t="s">
        <v>201</v>
      </c>
      <c r="E667" s="212" t="s">
        <v>524</v>
      </c>
      <c r="F667" s="213" t="s">
        <v>525</v>
      </c>
      <c r="G667" s="214" t="s">
        <v>269</v>
      </c>
      <c r="H667" s="215">
        <v>83.760999999999996</v>
      </c>
      <c r="I667" s="216"/>
      <c r="J667" s="217">
        <f>ROUND(I667*H667,2)</f>
        <v>0</v>
      </c>
      <c r="K667" s="213" t="s">
        <v>205</v>
      </c>
      <c r="L667" s="49"/>
      <c r="M667" s="218" t="s">
        <v>35</v>
      </c>
      <c r="N667" s="219" t="s">
        <v>53</v>
      </c>
      <c r="O667" s="89"/>
      <c r="P667" s="220">
        <f>O667*H667</f>
        <v>0</v>
      </c>
      <c r="Q667" s="220">
        <v>0</v>
      </c>
      <c r="R667" s="220">
        <f>Q667*H667</f>
        <v>0</v>
      </c>
      <c r="S667" s="220">
        <v>0</v>
      </c>
      <c r="T667" s="221">
        <f>S667*H667</f>
        <v>0</v>
      </c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R667" s="222" t="s">
        <v>206</v>
      </c>
      <c r="AT667" s="222" t="s">
        <v>201</v>
      </c>
      <c r="AU667" s="222" t="s">
        <v>207</v>
      </c>
      <c r="AY667" s="21" t="s">
        <v>197</v>
      </c>
      <c r="BE667" s="223">
        <f>IF(N667="základní",J667,0)</f>
        <v>0</v>
      </c>
      <c r="BF667" s="223">
        <f>IF(N667="snížená",J667,0)</f>
        <v>0</v>
      </c>
      <c r="BG667" s="223">
        <f>IF(N667="zákl. přenesená",J667,0)</f>
        <v>0</v>
      </c>
      <c r="BH667" s="223">
        <f>IF(N667="sníž. přenesená",J667,0)</f>
        <v>0</v>
      </c>
      <c r="BI667" s="223">
        <f>IF(N667="nulová",J667,0)</f>
        <v>0</v>
      </c>
      <c r="BJ667" s="21" t="s">
        <v>90</v>
      </c>
      <c r="BK667" s="223">
        <f>ROUND(I667*H667,2)</f>
        <v>0</v>
      </c>
      <c r="BL667" s="21" t="s">
        <v>206</v>
      </c>
      <c r="BM667" s="222" t="s">
        <v>760</v>
      </c>
    </row>
    <row r="668" s="2" customFormat="1">
      <c r="A668" s="43"/>
      <c r="B668" s="44"/>
      <c r="C668" s="45"/>
      <c r="D668" s="224" t="s">
        <v>209</v>
      </c>
      <c r="E668" s="45"/>
      <c r="F668" s="225" t="s">
        <v>527</v>
      </c>
      <c r="G668" s="45"/>
      <c r="H668" s="45"/>
      <c r="I668" s="226"/>
      <c r="J668" s="45"/>
      <c r="K668" s="45"/>
      <c r="L668" s="49"/>
      <c r="M668" s="227"/>
      <c r="N668" s="228"/>
      <c r="O668" s="89"/>
      <c r="P668" s="89"/>
      <c r="Q668" s="89"/>
      <c r="R668" s="89"/>
      <c r="S668" s="89"/>
      <c r="T668" s="90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T668" s="21" t="s">
        <v>209</v>
      </c>
      <c r="AU668" s="21" t="s">
        <v>207</v>
      </c>
    </row>
    <row r="669" s="2" customFormat="1">
      <c r="A669" s="43"/>
      <c r="B669" s="44"/>
      <c r="C669" s="45"/>
      <c r="D669" s="229" t="s">
        <v>211</v>
      </c>
      <c r="E669" s="45"/>
      <c r="F669" s="230" t="s">
        <v>528</v>
      </c>
      <c r="G669" s="45"/>
      <c r="H669" s="45"/>
      <c r="I669" s="226"/>
      <c r="J669" s="45"/>
      <c r="K669" s="45"/>
      <c r="L669" s="49"/>
      <c r="M669" s="227"/>
      <c r="N669" s="228"/>
      <c r="O669" s="89"/>
      <c r="P669" s="89"/>
      <c r="Q669" s="89"/>
      <c r="R669" s="89"/>
      <c r="S669" s="89"/>
      <c r="T669" s="90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T669" s="21" t="s">
        <v>211</v>
      </c>
      <c r="AU669" s="21" t="s">
        <v>207</v>
      </c>
    </row>
    <row r="670" s="2" customFormat="1">
      <c r="A670" s="43"/>
      <c r="B670" s="44"/>
      <c r="C670" s="45"/>
      <c r="D670" s="224" t="s">
        <v>219</v>
      </c>
      <c r="E670" s="45"/>
      <c r="F670" s="231" t="s">
        <v>761</v>
      </c>
      <c r="G670" s="45"/>
      <c r="H670" s="45"/>
      <c r="I670" s="226"/>
      <c r="J670" s="45"/>
      <c r="K670" s="45"/>
      <c r="L670" s="49"/>
      <c r="M670" s="227"/>
      <c r="N670" s="228"/>
      <c r="O670" s="89"/>
      <c r="P670" s="89"/>
      <c r="Q670" s="89"/>
      <c r="R670" s="89"/>
      <c r="S670" s="89"/>
      <c r="T670" s="90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T670" s="21" t="s">
        <v>219</v>
      </c>
      <c r="AU670" s="21" t="s">
        <v>207</v>
      </c>
    </row>
    <row r="671" s="13" customFormat="1">
      <c r="A671" s="13"/>
      <c r="B671" s="232"/>
      <c r="C671" s="233"/>
      <c r="D671" s="224" t="s">
        <v>232</v>
      </c>
      <c r="E671" s="242" t="s">
        <v>35</v>
      </c>
      <c r="F671" s="234" t="s">
        <v>762</v>
      </c>
      <c r="G671" s="233"/>
      <c r="H671" s="235">
        <v>23.399999999999999</v>
      </c>
      <c r="I671" s="236"/>
      <c r="J671" s="233"/>
      <c r="K671" s="233"/>
      <c r="L671" s="237"/>
      <c r="M671" s="238"/>
      <c r="N671" s="239"/>
      <c r="O671" s="239"/>
      <c r="P671" s="239"/>
      <c r="Q671" s="239"/>
      <c r="R671" s="239"/>
      <c r="S671" s="239"/>
      <c r="T671" s="24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1" t="s">
        <v>232</v>
      </c>
      <c r="AU671" s="241" t="s">
        <v>207</v>
      </c>
      <c r="AV671" s="13" t="s">
        <v>92</v>
      </c>
      <c r="AW671" s="13" t="s">
        <v>42</v>
      </c>
      <c r="AX671" s="13" t="s">
        <v>82</v>
      </c>
      <c r="AY671" s="241" t="s">
        <v>197</v>
      </c>
    </row>
    <row r="672" s="13" customFormat="1">
      <c r="A672" s="13"/>
      <c r="B672" s="232"/>
      <c r="C672" s="233"/>
      <c r="D672" s="224" t="s">
        <v>232</v>
      </c>
      <c r="E672" s="242" t="s">
        <v>35</v>
      </c>
      <c r="F672" s="234" t="s">
        <v>763</v>
      </c>
      <c r="G672" s="233"/>
      <c r="H672" s="235">
        <v>52.125</v>
      </c>
      <c r="I672" s="236"/>
      <c r="J672" s="233"/>
      <c r="K672" s="233"/>
      <c r="L672" s="237"/>
      <c r="M672" s="238"/>
      <c r="N672" s="239"/>
      <c r="O672" s="239"/>
      <c r="P672" s="239"/>
      <c r="Q672" s="239"/>
      <c r="R672" s="239"/>
      <c r="S672" s="239"/>
      <c r="T672" s="24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1" t="s">
        <v>232</v>
      </c>
      <c r="AU672" s="241" t="s">
        <v>207</v>
      </c>
      <c r="AV672" s="13" t="s">
        <v>92</v>
      </c>
      <c r="AW672" s="13" t="s">
        <v>42</v>
      </c>
      <c r="AX672" s="13" t="s">
        <v>82</v>
      </c>
      <c r="AY672" s="241" t="s">
        <v>197</v>
      </c>
    </row>
    <row r="673" s="13" customFormat="1">
      <c r="A673" s="13"/>
      <c r="B673" s="232"/>
      <c r="C673" s="233"/>
      <c r="D673" s="224" t="s">
        <v>232</v>
      </c>
      <c r="E673" s="242" t="s">
        <v>35</v>
      </c>
      <c r="F673" s="234" t="s">
        <v>764</v>
      </c>
      <c r="G673" s="233"/>
      <c r="H673" s="235">
        <v>6.5519999999999996</v>
      </c>
      <c r="I673" s="236"/>
      <c r="J673" s="233"/>
      <c r="K673" s="233"/>
      <c r="L673" s="237"/>
      <c r="M673" s="238"/>
      <c r="N673" s="239"/>
      <c r="O673" s="239"/>
      <c r="P673" s="239"/>
      <c r="Q673" s="239"/>
      <c r="R673" s="239"/>
      <c r="S673" s="239"/>
      <c r="T673" s="24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1" t="s">
        <v>232</v>
      </c>
      <c r="AU673" s="241" t="s">
        <v>207</v>
      </c>
      <c r="AV673" s="13" t="s">
        <v>92</v>
      </c>
      <c r="AW673" s="13" t="s">
        <v>42</v>
      </c>
      <c r="AX673" s="13" t="s">
        <v>82</v>
      </c>
      <c r="AY673" s="241" t="s">
        <v>197</v>
      </c>
    </row>
    <row r="674" s="13" customFormat="1">
      <c r="A674" s="13"/>
      <c r="B674" s="232"/>
      <c r="C674" s="233"/>
      <c r="D674" s="224" t="s">
        <v>232</v>
      </c>
      <c r="E674" s="242" t="s">
        <v>35</v>
      </c>
      <c r="F674" s="234" t="s">
        <v>765</v>
      </c>
      <c r="G674" s="233"/>
      <c r="H674" s="235">
        <v>1.1599999999999999</v>
      </c>
      <c r="I674" s="236"/>
      <c r="J674" s="233"/>
      <c r="K674" s="233"/>
      <c r="L674" s="237"/>
      <c r="M674" s="238"/>
      <c r="N674" s="239"/>
      <c r="O674" s="239"/>
      <c r="P674" s="239"/>
      <c r="Q674" s="239"/>
      <c r="R674" s="239"/>
      <c r="S674" s="239"/>
      <c r="T674" s="24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1" t="s">
        <v>232</v>
      </c>
      <c r="AU674" s="241" t="s">
        <v>207</v>
      </c>
      <c r="AV674" s="13" t="s">
        <v>92</v>
      </c>
      <c r="AW674" s="13" t="s">
        <v>42</v>
      </c>
      <c r="AX674" s="13" t="s">
        <v>82</v>
      </c>
      <c r="AY674" s="241" t="s">
        <v>197</v>
      </c>
    </row>
    <row r="675" s="13" customFormat="1">
      <c r="A675" s="13"/>
      <c r="B675" s="232"/>
      <c r="C675" s="233"/>
      <c r="D675" s="224" t="s">
        <v>232</v>
      </c>
      <c r="E675" s="242" t="s">
        <v>35</v>
      </c>
      <c r="F675" s="234" t="s">
        <v>647</v>
      </c>
      <c r="G675" s="233"/>
      <c r="H675" s="235">
        <v>0.52400000000000002</v>
      </c>
      <c r="I675" s="236"/>
      <c r="J675" s="233"/>
      <c r="K675" s="233"/>
      <c r="L675" s="237"/>
      <c r="M675" s="238"/>
      <c r="N675" s="239"/>
      <c r="O675" s="239"/>
      <c r="P675" s="239"/>
      <c r="Q675" s="239"/>
      <c r="R675" s="239"/>
      <c r="S675" s="239"/>
      <c r="T675" s="24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1" t="s">
        <v>232</v>
      </c>
      <c r="AU675" s="241" t="s">
        <v>207</v>
      </c>
      <c r="AV675" s="13" t="s">
        <v>92</v>
      </c>
      <c r="AW675" s="13" t="s">
        <v>42</v>
      </c>
      <c r="AX675" s="13" t="s">
        <v>82</v>
      </c>
      <c r="AY675" s="241" t="s">
        <v>197</v>
      </c>
    </row>
    <row r="676" s="14" customFormat="1">
      <c r="A676" s="14"/>
      <c r="B676" s="253"/>
      <c r="C676" s="254"/>
      <c r="D676" s="224" t="s">
        <v>232</v>
      </c>
      <c r="E676" s="255" t="s">
        <v>35</v>
      </c>
      <c r="F676" s="256" t="s">
        <v>355</v>
      </c>
      <c r="G676" s="254"/>
      <c r="H676" s="257">
        <v>83.760999999999996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232</v>
      </c>
      <c r="AU676" s="263" t="s">
        <v>207</v>
      </c>
      <c r="AV676" s="14" t="s">
        <v>206</v>
      </c>
      <c r="AW676" s="14" t="s">
        <v>42</v>
      </c>
      <c r="AX676" s="14" t="s">
        <v>90</v>
      </c>
      <c r="AY676" s="263" t="s">
        <v>197</v>
      </c>
    </row>
    <row r="677" s="2" customFormat="1" ht="24.15" customHeight="1">
      <c r="A677" s="43"/>
      <c r="B677" s="44"/>
      <c r="C677" s="211" t="s">
        <v>766</v>
      </c>
      <c r="D677" s="211" t="s">
        <v>201</v>
      </c>
      <c r="E677" s="212" t="s">
        <v>546</v>
      </c>
      <c r="F677" s="213" t="s">
        <v>547</v>
      </c>
      <c r="G677" s="214" t="s">
        <v>269</v>
      </c>
      <c r="H677" s="215">
        <v>81.033000000000001</v>
      </c>
      <c r="I677" s="216"/>
      <c r="J677" s="217">
        <f>ROUND(I677*H677,2)</f>
        <v>0</v>
      </c>
      <c r="K677" s="213" t="s">
        <v>205</v>
      </c>
      <c r="L677" s="49"/>
      <c r="M677" s="218" t="s">
        <v>35</v>
      </c>
      <c r="N677" s="219" t="s">
        <v>53</v>
      </c>
      <c r="O677" s="89"/>
      <c r="P677" s="220">
        <f>O677*H677</f>
        <v>0</v>
      </c>
      <c r="Q677" s="220">
        <v>0</v>
      </c>
      <c r="R677" s="220">
        <f>Q677*H677</f>
        <v>0</v>
      </c>
      <c r="S677" s="220">
        <v>0</v>
      </c>
      <c r="T677" s="221">
        <f>S677*H677</f>
        <v>0</v>
      </c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R677" s="222" t="s">
        <v>206</v>
      </c>
      <c r="AT677" s="222" t="s">
        <v>201</v>
      </c>
      <c r="AU677" s="222" t="s">
        <v>207</v>
      </c>
      <c r="AY677" s="21" t="s">
        <v>197</v>
      </c>
      <c r="BE677" s="223">
        <f>IF(N677="základní",J677,0)</f>
        <v>0</v>
      </c>
      <c r="BF677" s="223">
        <f>IF(N677="snížená",J677,0)</f>
        <v>0</v>
      </c>
      <c r="BG677" s="223">
        <f>IF(N677="zákl. přenesená",J677,0)</f>
        <v>0</v>
      </c>
      <c r="BH677" s="223">
        <f>IF(N677="sníž. přenesená",J677,0)</f>
        <v>0</v>
      </c>
      <c r="BI677" s="223">
        <f>IF(N677="nulová",J677,0)</f>
        <v>0</v>
      </c>
      <c r="BJ677" s="21" t="s">
        <v>90</v>
      </c>
      <c r="BK677" s="223">
        <f>ROUND(I677*H677,2)</f>
        <v>0</v>
      </c>
      <c r="BL677" s="21" t="s">
        <v>206</v>
      </c>
      <c r="BM677" s="222" t="s">
        <v>767</v>
      </c>
    </row>
    <row r="678" s="2" customFormat="1">
      <c r="A678" s="43"/>
      <c r="B678" s="44"/>
      <c r="C678" s="45"/>
      <c r="D678" s="224" t="s">
        <v>209</v>
      </c>
      <c r="E678" s="45"/>
      <c r="F678" s="225" t="s">
        <v>549</v>
      </c>
      <c r="G678" s="45"/>
      <c r="H678" s="45"/>
      <c r="I678" s="226"/>
      <c r="J678" s="45"/>
      <c r="K678" s="45"/>
      <c r="L678" s="49"/>
      <c r="M678" s="227"/>
      <c r="N678" s="228"/>
      <c r="O678" s="89"/>
      <c r="P678" s="89"/>
      <c r="Q678" s="89"/>
      <c r="R678" s="89"/>
      <c r="S678" s="89"/>
      <c r="T678" s="90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T678" s="21" t="s">
        <v>209</v>
      </c>
      <c r="AU678" s="21" t="s">
        <v>207</v>
      </c>
    </row>
    <row r="679" s="2" customFormat="1">
      <c r="A679" s="43"/>
      <c r="B679" s="44"/>
      <c r="C679" s="45"/>
      <c r="D679" s="229" t="s">
        <v>211</v>
      </c>
      <c r="E679" s="45"/>
      <c r="F679" s="230" t="s">
        <v>550</v>
      </c>
      <c r="G679" s="45"/>
      <c r="H679" s="45"/>
      <c r="I679" s="226"/>
      <c r="J679" s="45"/>
      <c r="K679" s="45"/>
      <c r="L679" s="49"/>
      <c r="M679" s="227"/>
      <c r="N679" s="228"/>
      <c r="O679" s="89"/>
      <c r="P679" s="89"/>
      <c r="Q679" s="89"/>
      <c r="R679" s="89"/>
      <c r="S679" s="89"/>
      <c r="T679" s="90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T679" s="21" t="s">
        <v>211</v>
      </c>
      <c r="AU679" s="21" t="s">
        <v>207</v>
      </c>
    </row>
    <row r="680" s="13" customFormat="1">
      <c r="A680" s="13"/>
      <c r="B680" s="232"/>
      <c r="C680" s="233"/>
      <c r="D680" s="224" t="s">
        <v>232</v>
      </c>
      <c r="E680" s="242" t="s">
        <v>35</v>
      </c>
      <c r="F680" s="234" t="s">
        <v>768</v>
      </c>
      <c r="G680" s="233"/>
      <c r="H680" s="235">
        <v>65.528000000000006</v>
      </c>
      <c r="I680" s="236"/>
      <c r="J680" s="233"/>
      <c r="K680" s="233"/>
      <c r="L680" s="237"/>
      <c r="M680" s="238"/>
      <c r="N680" s="239"/>
      <c r="O680" s="239"/>
      <c r="P680" s="239"/>
      <c r="Q680" s="239"/>
      <c r="R680" s="239"/>
      <c r="S680" s="239"/>
      <c r="T680" s="24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1" t="s">
        <v>232</v>
      </c>
      <c r="AU680" s="241" t="s">
        <v>207</v>
      </c>
      <c r="AV680" s="13" t="s">
        <v>92</v>
      </c>
      <c r="AW680" s="13" t="s">
        <v>42</v>
      </c>
      <c r="AX680" s="13" t="s">
        <v>82</v>
      </c>
      <c r="AY680" s="241" t="s">
        <v>197</v>
      </c>
    </row>
    <row r="681" s="13" customFormat="1">
      <c r="A681" s="13"/>
      <c r="B681" s="232"/>
      <c r="C681" s="233"/>
      <c r="D681" s="224" t="s">
        <v>232</v>
      </c>
      <c r="E681" s="242" t="s">
        <v>35</v>
      </c>
      <c r="F681" s="234" t="s">
        <v>769</v>
      </c>
      <c r="G681" s="233"/>
      <c r="H681" s="235">
        <v>3.5099999999999998</v>
      </c>
      <c r="I681" s="236"/>
      <c r="J681" s="233"/>
      <c r="K681" s="233"/>
      <c r="L681" s="237"/>
      <c r="M681" s="238"/>
      <c r="N681" s="239"/>
      <c r="O681" s="239"/>
      <c r="P681" s="239"/>
      <c r="Q681" s="239"/>
      <c r="R681" s="239"/>
      <c r="S681" s="239"/>
      <c r="T681" s="24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1" t="s">
        <v>232</v>
      </c>
      <c r="AU681" s="241" t="s">
        <v>207</v>
      </c>
      <c r="AV681" s="13" t="s">
        <v>92</v>
      </c>
      <c r="AW681" s="13" t="s">
        <v>42</v>
      </c>
      <c r="AX681" s="13" t="s">
        <v>82</v>
      </c>
      <c r="AY681" s="241" t="s">
        <v>197</v>
      </c>
    </row>
    <row r="682" s="13" customFormat="1">
      <c r="A682" s="13"/>
      <c r="B682" s="232"/>
      <c r="C682" s="233"/>
      <c r="D682" s="224" t="s">
        <v>232</v>
      </c>
      <c r="E682" s="242" t="s">
        <v>35</v>
      </c>
      <c r="F682" s="234" t="s">
        <v>770</v>
      </c>
      <c r="G682" s="233"/>
      <c r="H682" s="235">
        <v>4.0620000000000003</v>
      </c>
      <c r="I682" s="236"/>
      <c r="J682" s="233"/>
      <c r="K682" s="233"/>
      <c r="L682" s="237"/>
      <c r="M682" s="238"/>
      <c r="N682" s="239"/>
      <c r="O682" s="239"/>
      <c r="P682" s="239"/>
      <c r="Q682" s="239"/>
      <c r="R682" s="239"/>
      <c r="S682" s="239"/>
      <c r="T682" s="24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1" t="s">
        <v>232</v>
      </c>
      <c r="AU682" s="241" t="s">
        <v>207</v>
      </c>
      <c r="AV682" s="13" t="s">
        <v>92</v>
      </c>
      <c r="AW682" s="13" t="s">
        <v>42</v>
      </c>
      <c r="AX682" s="13" t="s">
        <v>82</v>
      </c>
      <c r="AY682" s="241" t="s">
        <v>197</v>
      </c>
    </row>
    <row r="683" s="13" customFormat="1">
      <c r="A683" s="13"/>
      <c r="B683" s="232"/>
      <c r="C683" s="233"/>
      <c r="D683" s="224" t="s">
        <v>232</v>
      </c>
      <c r="E683" s="242" t="s">
        <v>35</v>
      </c>
      <c r="F683" s="234" t="s">
        <v>771</v>
      </c>
      <c r="G683" s="233"/>
      <c r="H683" s="235">
        <v>2.2400000000000002</v>
      </c>
      <c r="I683" s="236"/>
      <c r="J683" s="233"/>
      <c r="K683" s="233"/>
      <c r="L683" s="237"/>
      <c r="M683" s="238"/>
      <c r="N683" s="239"/>
      <c r="O683" s="239"/>
      <c r="P683" s="239"/>
      <c r="Q683" s="239"/>
      <c r="R683" s="239"/>
      <c r="S683" s="239"/>
      <c r="T683" s="24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1" t="s">
        <v>232</v>
      </c>
      <c r="AU683" s="241" t="s">
        <v>207</v>
      </c>
      <c r="AV683" s="13" t="s">
        <v>92</v>
      </c>
      <c r="AW683" s="13" t="s">
        <v>42</v>
      </c>
      <c r="AX683" s="13" t="s">
        <v>82</v>
      </c>
      <c r="AY683" s="241" t="s">
        <v>197</v>
      </c>
    </row>
    <row r="684" s="13" customFormat="1">
      <c r="A684" s="13"/>
      <c r="B684" s="232"/>
      <c r="C684" s="233"/>
      <c r="D684" s="224" t="s">
        <v>232</v>
      </c>
      <c r="E684" s="242" t="s">
        <v>35</v>
      </c>
      <c r="F684" s="234" t="s">
        <v>772</v>
      </c>
      <c r="G684" s="233"/>
      <c r="H684" s="235">
        <v>3.5960000000000001</v>
      </c>
      <c r="I684" s="236"/>
      <c r="J684" s="233"/>
      <c r="K684" s="233"/>
      <c r="L684" s="237"/>
      <c r="M684" s="238"/>
      <c r="N684" s="239"/>
      <c r="O684" s="239"/>
      <c r="P684" s="239"/>
      <c r="Q684" s="239"/>
      <c r="R684" s="239"/>
      <c r="S684" s="239"/>
      <c r="T684" s="24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1" t="s">
        <v>232</v>
      </c>
      <c r="AU684" s="241" t="s">
        <v>207</v>
      </c>
      <c r="AV684" s="13" t="s">
        <v>92</v>
      </c>
      <c r="AW684" s="13" t="s">
        <v>42</v>
      </c>
      <c r="AX684" s="13" t="s">
        <v>82</v>
      </c>
      <c r="AY684" s="241" t="s">
        <v>197</v>
      </c>
    </row>
    <row r="685" s="13" customFormat="1">
      <c r="A685" s="13"/>
      <c r="B685" s="232"/>
      <c r="C685" s="233"/>
      <c r="D685" s="224" t="s">
        <v>232</v>
      </c>
      <c r="E685" s="242" t="s">
        <v>35</v>
      </c>
      <c r="F685" s="234" t="s">
        <v>653</v>
      </c>
      <c r="G685" s="233"/>
      <c r="H685" s="235">
        <v>2.097</v>
      </c>
      <c r="I685" s="236"/>
      <c r="J685" s="233"/>
      <c r="K685" s="233"/>
      <c r="L685" s="237"/>
      <c r="M685" s="238"/>
      <c r="N685" s="239"/>
      <c r="O685" s="239"/>
      <c r="P685" s="239"/>
      <c r="Q685" s="239"/>
      <c r="R685" s="239"/>
      <c r="S685" s="239"/>
      <c r="T685" s="24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1" t="s">
        <v>232</v>
      </c>
      <c r="AU685" s="241" t="s">
        <v>207</v>
      </c>
      <c r="AV685" s="13" t="s">
        <v>92</v>
      </c>
      <c r="AW685" s="13" t="s">
        <v>42</v>
      </c>
      <c r="AX685" s="13" t="s">
        <v>82</v>
      </c>
      <c r="AY685" s="241" t="s">
        <v>197</v>
      </c>
    </row>
    <row r="686" s="14" customFormat="1">
      <c r="A686" s="14"/>
      <c r="B686" s="253"/>
      <c r="C686" s="254"/>
      <c r="D686" s="224" t="s">
        <v>232</v>
      </c>
      <c r="E686" s="255" t="s">
        <v>35</v>
      </c>
      <c r="F686" s="256" t="s">
        <v>355</v>
      </c>
      <c r="G686" s="254"/>
      <c r="H686" s="257">
        <v>81.033000000000001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232</v>
      </c>
      <c r="AU686" s="263" t="s">
        <v>207</v>
      </c>
      <c r="AV686" s="14" t="s">
        <v>206</v>
      </c>
      <c r="AW686" s="14" t="s">
        <v>42</v>
      </c>
      <c r="AX686" s="14" t="s">
        <v>90</v>
      </c>
      <c r="AY686" s="263" t="s">
        <v>197</v>
      </c>
    </row>
    <row r="687" s="2" customFormat="1" ht="24.15" customHeight="1">
      <c r="A687" s="43"/>
      <c r="B687" s="44"/>
      <c r="C687" s="211" t="s">
        <v>773</v>
      </c>
      <c r="D687" s="211" t="s">
        <v>201</v>
      </c>
      <c r="E687" s="212" t="s">
        <v>540</v>
      </c>
      <c r="F687" s="213" t="s">
        <v>541</v>
      </c>
      <c r="G687" s="214" t="s">
        <v>269</v>
      </c>
      <c r="H687" s="215">
        <v>38.100000000000001</v>
      </c>
      <c r="I687" s="216"/>
      <c r="J687" s="217">
        <f>ROUND(I687*H687,2)</f>
        <v>0</v>
      </c>
      <c r="K687" s="213" t="s">
        <v>205</v>
      </c>
      <c r="L687" s="49"/>
      <c r="M687" s="218" t="s">
        <v>35</v>
      </c>
      <c r="N687" s="219" t="s">
        <v>53</v>
      </c>
      <c r="O687" s="89"/>
      <c r="P687" s="220">
        <f>O687*H687</f>
        <v>0</v>
      </c>
      <c r="Q687" s="220">
        <v>0</v>
      </c>
      <c r="R687" s="220">
        <f>Q687*H687</f>
        <v>0</v>
      </c>
      <c r="S687" s="220">
        <v>0</v>
      </c>
      <c r="T687" s="221">
        <f>S687*H687</f>
        <v>0</v>
      </c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R687" s="222" t="s">
        <v>206</v>
      </c>
      <c r="AT687" s="222" t="s">
        <v>201</v>
      </c>
      <c r="AU687" s="222" t="s">
        <v>207</v>
      </c>
      <c r="AY687" s="21" t="s">
        <v>197</v>
      </c>
      <c r="BE687" s="223">
        <f>IF(N687="základní",J687,0)</f>
        <v>0</v>
      </c>
      <c r="BF687" s="223">
        <f>IF(N687="snížená",J687,0)</f>
        <v>0</v>
      </c>
      <c r="BG687" s="223">
        <f>IF(N687="zákl. přenesená",J687,0)</f>
        <v>0</v>
      </c>
      <c r="BH687" s="223">
        <f>IF(N687="sníž. přenesená",J687,0)</f>
        <v>0</v>
      </c>
      <c r="BI687" s="223">
        <f>IF(N687="nulová",J687,0)</f>
        <v>0</v>
      </c>
      <c r="BJ687" s="21" t="s">
        <v>90</v>
      </c>
      <c r="BK687" s="223">
        <f>ROUND(I687*H687,2)</f>
        <v>0</v>
      </c>
      <c r="BL687" s="21" t="s">
        <v>206</v>
      </c>
      <c r="BM687" s="222" t="s">
        <v>774</v>
      </c>
    </row>
    <row r="688" s="2" customFormat="1">
      <c r="A688" s="43"/>
      <c r="B688" s="44"/>
      <c r="C688" s="45"/>
      <c r="D688" s="224" t="s">
        <v>209</v>
      </c>
      <c r="E688" s="45"/>
      <c r="F688" s="225" t="s">
        <v>543</v>
      </c>
      <c r="G688" s="45"/>
      <c r="H688" s="45"/>
      <c r="I688" s="226"/>
      <c r="J688" s="45"/>
      <c r="K688" s="45"/>
      <c r="L688" s="49"/>
      <c r="M688" s="227"/>
      <c r="N688" s="228"/>
      <c r="O688" s="89"/>
      <c r="P688" s="89"/>
      <c r="Q688" s="89"/>
      <c r="R688" s="89"/>
      <c r="S688" s="89"/>
      <c r="T688" s="90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T688" s="21" t="s">
        <v>209</v>
      </c>
      <c r="AU688" s="21" t="s">
        <v>207</v>
      </c>
    </row>
    <row r="689" s="2" customFormat="1">
      <c r="A689" s="43"/>
      <c r="B689" s="44"/>
      <c r="C689" s="45"/>
      <c r="D689" s="229" t="s">
        <v>211</v>
      </c>
      <c r="E689" s="45"/>
      <c r="F689" s="230" t="s">
        <v>544</v>
      </c>
      <c r="G689" s="45"/>
      <c r="H689" s="45"/>
      <c r="I689" s="226"/>
      <c r="J689" s="45"/>
      <c r="K689" s="45"/>
      <c r="L689" s="49"/>
      <c r="M689" s="227"/>
      <c r="N689" s="228"/>
      <c r="O689" s="89"/>
      <c r="P689" s="89"/>
      <c r="Q689" s="89"/>
      <c r="R689" s="89"/>
      <c r="S689" s="89"/>
      <c r="T689" s="90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T689" s="21" t="s">
        <v>211</v>
      </c>
      <c r="AU689" s="21" t="s">
        <v>207</v>
      </c>
    </row>
    <row r="690" s="13" customFormat="1">
      <c r="A690" s="13"/>
      <c r="B690" s="232"/>
      <c r="C690" s="233"/>
      <c r="D690" s="224" t="s">
        <v>232</v>
      </c>
      <c r="E690" s="242" t="s">
        <v>35</v>
      </c>
      <c r="F690" s="234" t="s">
        <v>739</v>
      </c>
      <c r="G690" s="233"/>
      <c r="H690" s="235">
        <v>26.100000000000001</v>
      </c>
      <c r="I690" s="236"/>
      <c r="J690" s="233"/>
      <c r="K690" s="233"/>
      <c r="L690" s="237"/>
      <c r="M690" s="238"/>
      <c r="N690" s="239"/>
      <c r="O690" s="239"/>
      <c r="P690" s="239"/>
      <c r="Q690" s="239"/>
      <c r="R690" s="239"/>
      <c r="S690" s="239"/>
      <c r="T690" s="24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1" t="s">
        <v>232</v>
      </c>
      <c r="AU690" s="241" t="s">
        <v>207</v>
      </c>
      <c r="AV690" s="13" t="s">
        <v>92</v>
      </c>
      <c r="AW690" s="13" t="s">
        <v>42</v>
      </c>
      <c r="AX690" s="13" t="s">
        <v>82</v>
      </c>
      <c r="AY690" s="241" t="s">
        <v>197</v>
      </c>
    </row>
    <row r="691" s="13" customFormat="1">
      <c r="A691" s="13"/>
      <c r="B691" s="232"/>
      <c r="C691" s="233"/>
      <c r="D691" s="224" t="s">
        <v>232</v>
      </c>
      <c r="E691" s="242" t="s">
        <v>35</v>
      </c>
      <c r="F691" s="234" t="s">
        <v>740</v>
      </c>
      <c r="G691" s="233"/>
      <c r="H691" s="235">
        <v>12</v>
      </c>
      <c r="I691" s="236"/>
      <c r="J691" s="233"/>
      <c r="K691" s="233"/>
      <c r="L691" s="237"/>
      <c r="M691" s="238"/>
      <c r="N691" s="239"/>
      <c r="O691" s="239"/>
      <c r="P691" s="239"/>
      <c r="Q691" s="239"/>
      <c r="R691" s="239"/>
      <c r="S691" s="239"/>
      <c r="T691" s="24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1" t="s">
        <v>232</v>
      </c>
      <c r="AU691" s="241" t="s">
        <v>207</v>
      </c>
      <c r="AV691" s="13" t="s">
        <v>92</v>
      </c>
      <c r="AW691" s="13" t="s">
        <v>42</v>
      </c>
      <c r="AX691" s="13" t="s">
        <v>82</v>
      </c>
      <c r="AY691" s="241" t="s">
        <v>197</v>
      </c>
    </row>
    <row r="692" s="14" customFormat="1">
      <c r="A692" s="14"/>
      <c r="B692" s="253"/>
      <c r="C692" s="254"/>
      <c r="D692" s="224" t="s">
        <v>232</v>
      </c>
      <c r="E692" s="255" t="s">
        <v>35</v>
      </c>
      <c r="F692" s="256" t="s">
        <v>355</v>
      </c>
      <c r="G692" s="254"/>
      <c r="H692" s="257">
        <v>38.100000000000001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232</v>
      </c>
      <c r="AU692" s="263" t="s">
        <v>207</v>
      </c>
      <c r="AV692" s="14" t="s">
        <v>206</v>
      </c>
      <c r="AW692" s="14" t="s">
        <v>42</v>
      </c>
      <c r="AX692" s="14" t="s">
        <v>90</v>
      </c>
      <c r="AY692" s="263" t="s">
        <v>197</v>
      </c>
    </row>
    <row r="693" s="2" customFormat="1" ht="24.15" customHeight="1">
      <c r="A693" s="43"/>
      <c r="B693" s="44"/>
      <c r="C693" s="211" t="s">
        <v>775</v>
      </c>
      <c r="D693" s="211" t="s">
        <v>201</v>
      </c>
      <c r="E693" s="212" t="s">
        <v>558</v>
      </c>
      <c r="F693" s="213" t="s">
        <v>559</v>
      </c>
      <c r="G693" s="214" t="s">
        <v>269</v>
      </c>
      <c r="H693" s="215">
        <v>83.760999999999996</v>
      </c>
      <c r="I693" s="216"/>
      <c r="J693" s="217">
        <f>ROUND(I693*H693,2)</f>
        <v>0</v>
      </c>
      <c r="K693" s="213" t="s">
        <v>205</v>
      </c>
      <c r="L693" s="49"/>
      <c r="M693" s="218" t="s">
        <v>35</v>
      </c>
      <c r="N693" s="219" t="s">
        <v>53</v>
      </c>
      <c r="O693" s="89"/>
      <c r="P693" s="220">
        <f>O693*H693</f>
        <v>0</v>
      </c>
      <c r="Q693" s="220">
        <v>0</v>
      </c>
      <c r="R693" s="220">
        <f>Q693*H693</f>
        <v>0</v>
      </c>
      <c r="S693" s="220">
        <v>0</v>
      </c>
      <c r="T693" s="221">
        <f>S693*H693</f>
        <v>0</v>
      </c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R693" s="222" t="s">
        <v>206</v>
      </c>
      <c r="AT693" s="222" t="s">
        <v>201</v>
      </c>
      <c r="AU693" s="222" t="s">
        <v>207</v>
      </c>
      <c r="AY693" s="21" t="s">
        <v>197</v>
      </c>
      <c r="BE693" s="223">
        <f>IF(N693="základní",J693,0)</f>
        <v>0</v>
      </c>
      <c r="BF693" s="223">
        <f>IF(N693="snížená",J693,0)</f>
        <v>0</v>
      </c>
      <c r="BG693" s="223">
        <f>IF(N693="zákl. přenesená",J693,0)</f>
        <v>0</v>
      </c>
      <c r="BH693" s="223">
        <f>IF(N693="sníž. přenesená",J693,0)</f>
        <v>0</v>
      </c>
      <c r="BI693" s="223">
        <f>IF(N693="nulová",J693,0)</f>
        <v>0</v>
      </c>
      <c r="BJ693" s="21" t="s">
        <v>90</v>
      </c>
      <c r="BK693" s="223">
        <f>ROUND(I693*H693,2)</f>
        <v>0</v>
      </c>
      <c r="BL693" s="21" t="s">
        <v>206</v>
      </c>
      <c r="BM693" s="222" t="s">
        <v>776</v>
      </c>
    </row>
    <row r="694" s="2" customFormat="1">
      <c r="A694" s="43"/>
      <c r="B694" s="44"/>
      <c r="C694" s="45"/>
      <c r="D694" s="224" t="s">
        <v>209</v>
      </c>
      <c r="E694" s="45"/>
      <c r="F694" s="225" t="s">
        <v>561</v>
      </c>
      <c r="G694" s="45"/>
      <c r="H694" s="45"/>
      <c r="I694" s="226"/>
      <c r="J694" s="45"/>
      <c r="K694" s="45"/>
      <c r="L694" s="49"/>
      <c r="M694" s="227"/>
      <c r="N694" s="228"/>
      <c r="O694" s="89"/>
      <c r="P694" s="89"/>
      <c r="Q694" s="89"/>
      <c r="R694" s="89"/>
      <c r="S694" s="89"/>
      <c r="T694" s="90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T694" s="21" t="s">
        <v>209</v>
      </c>
      <c r="AU694" s="21" t="s">
        <v>207</v>
      </c>
    </row>
    <row r="695" s="2" customFormat="1">
      <c r="A695" s="43"/>
      <c r="B695" s="44"/>
      <c r="C695" s="45"/>
      <c r="D695" s="229" t="s">
        <v>211</v>
      </c>
      <c r="E695" s="45"/>
      <c r="F695" s="230" t="s">
        <v>562</v>
      </c>
      <c r="G695" s="45"/>
      <c r="H695" s="45"/>
      <c r="I695" s="226"/>
      <c r="J695" s="45"/>
      <c r="K695" s="45"/>
      <c r="L695" s="49"/>
      <c r="M695" s="227"/>
      <c r="N695" s="228"/>
      <c r="O695" s="89"/>
      <c r="P695" s="89"/>
      <c r="Q695" s="89"/>
      <c r="R695" s="89"/>
      <c r="S695" s="89"/>
      <c r="T695" s="90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T695" s="21" t="s">
        <v>211</v>
      </c>
      <c r="AU695" s="21" t="s">
        <v>207</v>
      </c>
    </row>
    <row r="696" s="13" customFormat="1">
      <c r="A696" s="13"/>
      <c r="B696" s="232"/>
      <c r="C696" s="233"/>
      <c r="D696" s="224" t="s">
        <v>232</v>
      </c>
      <c r="E696" s="242" t="s">
        <v>35</v>
      </c>
      <c r="F696" s="234" t="s">
        <v>762</v>
      </c>
      <c r="G696" s="233"/>
      <c r="H696" s="235">
        <v>23.399999999999999</v>
      </c>
      <c r="I696" s="236"/>
      <c r="J696" s="233"/>
      <c r="K696" s="233"/>
      <c r="L696" s="237"/>
      <c r="M696" s="238"/>
      <c r="N696" s="239"/>
      <c r="O696" s="239"/>
      <c r="P696" s="239"/>
      <c r="Q696" s="239"/>
      <c r="R696" s="239"/>
      <c r="S696" s="239"/>
      <c r="T696" s="24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1" t="s">
        <v>232</v>
      </c>
      <c r="AU696" s="241" t="s">
        <v>207</v>
      </c>
      <c r="AV696" s="13" t="s">
        <v>92</v>
      </c>
      <c r="AW696" s="13" t="s">
        <v>42</v>
      </c>
      <c r="AX696" s="13" t="s">
        <v>82</v>
      </c>
      <c r="AY696" s="241" t="s">
        <v>197</v>
      </c>
    </row>
    <row r="697" s="13" customFormat="1">
      <c r="A697" s="13"/>
      <c r="B697" s="232"/>
      <c r="C697" s="233"/>
      <c r="D697" s="224" t="s">
        <v>232</v>
      </c>
      <c r="E697" s="242" t="s">
        <v>35</v>
      </c>
      <c r="F697" s="234" t="s">
        <v>763</v>
      </c>
      <c r="G697" s="233"/>
      <c r="H697" s="235">
        <v>52.125</v>
      </c>
      <c r="I697" s="236"/>
      <c r="J697" s="233"/>
      <c r="K697" s="233"/>
      <c r="L697" s="237"/>
      <c r="M697" s="238"/>
      <c r="N697" s="239"/>
      <c r="O697" s="239"/>
      <c r="P697" s="239"/>
      <c r="Q697" s="239"/>
      <c r="R697" s="239"/>
      <c r="S697" s="239"/>
      <c r="T697" s="24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1" t="s">
        <v>232</v>
      </c>
      <c r="AU697" s="241" t="s">
        <v>207</v>
      </c>
      <c r="AV697" s="13" t="s">
        <v>92</v>
      </c>
      <c r="AW697" s="13" t="s">
        <v>42</v>
      </c>
      <c r="AX697" s="13" t="s">
        <v>82</v>
      </c>
      <c r="AY697" s="241" t="s">
        <v>197</v>
      </c>
    </row>
    <row r="698" s="13" customFormat="1">
      <c r="A698" s="13"/>
      <c r="B698" s="232"/>
      <c r="C698" s="233"/>
      <c r="D698" s="224" t="s">
        <v>232</v>
      </c>
      <c r="E698" s="242" t="s">
        <v>35</v>
      </c>
      <c r="F698" s="234" t="s">
        <v>764</v>
      </c>
      <c r="G698" s="233"/>
      <c r="H698" s="235">
        <v>6.5519999999999996</v>
      </c>
      <c r="I698" s="236"/>
      <c r="J698" s="233"/>
      <c r="K698" s="233"/>
      <c r="L698" s="237"/>
      <c r="M698" s="238"/>
      <c r="N698" s="239"/>
      <c r="O698" s="239"/>
      <c r="P698" s="239"/>
      <c r="Q698" s="239"/>
      <c r="R698" s="239"/>
      <c r="S698" s="239"/>
      <c r="T698" s="24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1" t="s">
        <v>232</v>
      </c>
      <c r="AU698" s="241" t="s">
        <v>207</v>
      </c>
      <c r="AV698" s="13" t="s">
        <v>92</v>
      </c>
      <c r="AW698" s="13" t="s">
        <v>42</v>
      </c>
      <c r="AX698" s="13" t="s">
        <v>82</v>
      </c>
      <c r="AY698" s="241" t="s">
        <v>197</v>
      </c>
    </row>
    <row r="699" s="13" customFormat="1">
      <c r="A699" s="13"/>
      <c r="B699" s="232"/>
      <c r="C699" s="233"/>
      <c r="D699" s="224" t="s">
        <v>232</v>
      </c>
      <c r="E699" s="242" t="s">
        <v>35</v>
      </c>
      <c r="F699" s="234" t="s">
        <v>765</v>
      </c>
      <c r="G699" s="233"/>
      <c r="H699" s="235">
        <v>1.1599999999999999</v>
      </c>
      <c r="I699" s="236"/>
      <c r="J699" s="233"/>
      <c r="K699" s="233"/>
      <c r="L699" s="237"/>
      <c r="M699" s="238"/>
      <c r="N699" s="239"/>
      <c r="O699" s="239"/>
      <c r="P699" s="239"/>
      <c r="Q699" s="239"/>
      <c r="R699" s="239"/>
      <c r="S699" s="239"/>
      <c r="T699" s="24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1" t="s">
        <v>232</v>
      </c>
      <c r="AU699" s="241" t="s">
        <v>207</v>
      </c>
      <c r="AV699" s="13" t="s">
        <v>92</v>
      </c>
      <c r="AW699" s="13" t="s">
        <v>42</v>
      </c>
      <c r="AX699" s="13" t="s">
        <v>82</v>
      </c>
      <c r="AY699" s="241" t="s">
        <v>197</v>
      </c>
    </row>
    <row r="700" s="13" customFormat="1">
      <c r="A700" s="13"/>
      <c r="B700" s="232"/>
      <c r="C700" s="233"/>
      <c r="D700" s="224" t="s">
        <v>232</v>
      </c>
      <c r="E700" s="242" t="s">
        <v>35</v>
      </c>
      <c r="F700" s="234" t="s">
        <v>647</v>
      </c>
      <c r="G700" s="233"/>
      <c r="H700" s="235">
        <v>0.52400000000000002</v>
      </c>
      <c r="I700" s="236"/>
      <c r="J700" s="233"/>
      <c r="K700" s="233"/>
      <c r="L700" s="237"/>
      <c r="M700" s="238"/>
      <c r="N700" s="239"/>
      <c r="O700" s="239"/>
      <c r="P700" s="239"/>
      <c r="Q700" s="239"/>
      <c r="R700" s="239"/>
      <c r="S700" s="239"/>
      <c r="T700" s="24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1" t="s">
        <v>232</v>
      </c>
      <c r="AU700" s="241" t="s">
        <v>207</v>
      </c>
      <c r="AV700" s="13" t="s">
        <v>92</v>
      </c>
      <c r="AW700" s="13" t="s">
        <v>42</v>
      </c>
      <c r="AX700" s="13" t="s">
        <v>82</v>
      </c>
      <c r="AY700" s="241" t="s">
        <v>197</v>
      </c>
    </row>
    <row r="701" s="14" customFormat="1">
      <c r="A701" s="14"/>
      <c r="B701" s="253"/>
      <c r="C701" s="254"/>
      <c r="D701" s="224" t="s">
        <v>232</v>
      </c>
      <c r="E701" s="255" t="s">
        <v>35</v>
      </c>
      <c r="F701" s="256" t="s">
        <v>355</v>
      </c>
      <c r="G701" s="254"/>
      <c r="H701" s="257">
        <v>83.760999999999996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232</v>
      </c>
      <c r="AU701" s="263" t="s">
        <v>207</v>
      </c>
      <c r="AV701" s="14" t="s">
        <v>206</v>
      </c>
      <c r="AW701" s="14" t="s">
        <v>42</v>
      </c>
      <c r="AX701" s="14" t="s">
        <v>90</v>
      </c>
      <c r="AY701" s="263" t="s">
        <v>197</v>
      </c>
    </row>
    <row r="702" s="2" customFormat="1" ht="37.8" customHeight="1">
      <c r="A702" s="43"/>
      <c r="B702" s="44"/>
      <c r="C702" s="211" t="s">
        <v>777</v>
      </c>
      <c r="D702" s="211" t="s">
        <v>201</v>
      </c>
      <c r="E702" s="212" t="s">
        <v>661</v>
      </c>
      <c r="F702" s="213" t="s">
        <v>571</v>
      </c>
      <c r="G702" s="214" t="s">
        <v>269</v>
      </c>
      <c r="H702" s="215">
        <v>1.0840000000000001</v>
      </c>
      <c r="I702" s="216"/>
      <c r="J702" s="217">
        <f>ROUND(I702*H702,2)</f>
        <v>0</v>
      </c>
      <c r="K702" s="213" t="s">
        <v>205</v>
      </c>
      <c r="L702" s="49"/>
      <c r="M702" s="218" t="s">
        <v>35</v>
      </c>
      <c r="N702" s="219" t="s">
        <v>53</v>
      </c>
      <c r="O702" s="89"/>
      <c r="P702" s="220">
        <f>O702*H702</f>
        <v>0</v>
      </c>
      <c r="Q702" s="220">
        <v>0</v>
      </c>
      <c r="R702" s="220">
        <f>Q702*H702</f>
        <v>0</v>
      </c>
      <c r="S702" s="220">
        <v>0</v>
      </c>
      <c r="T702" s="221">
        <f>S702*H702</f>
        <v>0</v>
      </c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R702" s="222" t="s">
        <v>206</v>
      </c>
      <c r="AT702" s="222" t="s">
        <v>201</v>
      </c>
      <c r="AU702" s="222" t="s">
        <v>207</v>
      </c>
      <c r="AY702" s="21" t="s">
        <v>197</v>
      </c>
      <c r="BE702" s="223">
        <f>IF(N702="základní",J702,0)</f>
        <v>0</v>
      </c>
      <c r="BF702" s="223">
        <f>IF(N702="snížená",J702,0)</f>
        <v>0</v>
      </c>
      <c r="BG702" s="223">
        <f>IF(N702="zákl. přenesená",J702,0)</f>
        <v>0</v>
      </c>
      <c r="BH702" s="223">
        <f>IF(N702="sníž. přenesená",J702,0)</f>
        <v>0</v>
      </c>
      <c r="BI702" s="223">
        <f>IF(N702="nulová",J702,0)</f>
        <v>0</v>
      </c>
      <c r="BJ702" s="21" t="s">
        <v>90</v>
      </c>
      <c r="BK702" s="223">
        <f>ROUND(I702*H702,2)</f>
        <v>0</v>
      </c>
      <c r="BL702" s="21" t="s">
        <v>206</v>
      </c>
      <c r="BM702" s="222" t="s">
        <v>778</v>
      </c>
    </row>
    <row r="703" s="2" customFormat="1">
      <c r="A703" s="43"/>
      <c r="B703" s="44"/>
      <c r="C703" s="45"/>
      <c r="D703" s="224" t="s">
        <v>209</v>
      </c>
      <c r="E703" s="45"/>
      <c r="F703" s="225" t="s">
        <v>573</v>
      </c>
      <c r="G703" s="45"/>
      <c r="H703" s="45"/>
      <c r="I703" s="226"/>
      <c r="J703" s="45"/>
      <c r="K703" s="45"/>
      <c r="L703" s="49"/>
      <c r="M703" s="227"/>
      <c r="N703" s="228"/>
      <c r="O703" s="89"/>
      <c r="P703" s="89"/>
      <c r="Q703" s="89"/>
      <c r="R703" s="89"/>
      <c r="S703" s="89"/>
      <c r="T703" s="90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T703" s="21" t="s">
        <v>209</v>
      </c>
      <c r="AU703" s="21" t="s">
        <v>207</v>
      </c>
    </row>
    <row r="704" s="2" customFormat="1">
      <c r="A704" s="43"/>
      <c r="B704" s="44"/>
      <c r="C704" s="45"/>
      <c r="D704" s="229" t="s">
        <v>211</v>
      </c>
      <c r="E704" s="45"/>
      <c r="F704" s="230" t="s">
        <v>663</v>
      </c>
      <c r="G704" s="45"/>
      <c r="H704" s="45"/>
      <c r="I704" s="226"/>
      <c r="J704" s="45"/>
      <c r="K704" s="45"/>
      <c r="L704" s="49"/>
      <c r="M704" s="227"/>
      <c r="N704" s="228"/>
      <c r="O704" s="89"/>
      <c r="P704" s="89"/>
      <c r="Q704" s="89"/>
      <c r="R704" s="89"/>
      <c r="S704" s="89"/>
      <c r="T704" s="90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T704" s="21" t="s">
        <v>211</v>
      </c>
      <c r="AU704" s="21" t="s">
        <v>207</v>
      </c>
    </row>
    <row r="705" s="13" customFormat="1">
      <c r="A705" s="13"/>
      <c r="B705" s="232"/>
      <c r="C705" s="233"/>
      <c r="D705" s="224" t="s">
        <v>232</v>
      </c>
      <c r="E705" s="242" t="s">
        <v>35</v>
      </c>
      <c r="F705" s="234" t="s">
        <v>779</v>
      </c>
      <c r="G705" s="233"/>
      <c r="H705" s="235">
        <v>0.56000000000000005</v>
      </c>
      <c r="I705" s="236"/>
      <c r="J705" s="233"/>
      <c r="K705" s="233"/>
      <c r="L705" s="237"/>
      <c r="M705" s="238"/>
      <c r="N705" s="239"/>
      <c r="O705" s="239"/>
      <c r="P705" s="239"/>
      <c r="Q705" s="239"/>
      <c r="R705" s="239"/>
      <c r="S705" s="239"/>
      <c r="T705" s="24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1" t="s">
        <v>232</v>
      </c>
      <c r="AU705" s="241" t="s">
        <v>207</v>
      </c>
      <c r="AV705" s="13" t="s">
        <v>92</v>
      </c>
      <c r="AW705" s="13" t="s">
        <v>42</v>
      </c>
      <c r="AX705" s="13" t="s">
        <v>82</v>
      </c>
      <c r="AY705" s="241" t="s">
        <v>197</v>
      </c>
    </row>
    <row r="706" s="13" customFormat="1">
      <c r="A706" s="13"/>
      <c r="B706" s="232"/>
      <c r="C706" s="233"/>
      <c r="D706" s="224" t="s">
        <v>232</v>
      </c>
      <c r="E706" s="242" t="s">
        <v>35</v>
      </c>
      <c r="F706" s="234" t="s">
        <v>647</v>
      </c>
      <c r="G706" s="233"/>
      <c r="H706" s="235">
        <v>0.52400000000000002</v>
      </c>
      <c r="I706" s="236"/>
      <c r="J706" s="233"/>
      <c r="K706" s="233"/>
      <c r="L706" s="237"/>
      <c r="M706" s="238"/>
      <c r="N706" s="239"/>
      <c r="O706" s="239"/>
      <c r="P706" s="239"/>
      <c r="Q706" s="239"/>
      <c r="R706" s="239"/>
      <c r="S706" s="239"/>
      <c r="T706" s="24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1" t="s">
        <v>232</v>
      </c>
      <c r="AU706" s="241" t="s">
        <v>207</v>
      </c>
      <c r="AV706" s="13" t="s">
        <v>92</v>
      </c>
      <c r="AW706" s="13" t="s">
        <v>42</v>
      </c>
      <c r="AX706" s="13" t="s">
        <v>82</v>
      </c>
      <c r="AY706" s="241" t="s">
        <v>197</v>
      </c>
    </row>
    <row r="707" s="14" customFormat="1">
      <c r="A707" s="14"/>
      <c r="B707" s="253"/>
      <c r="C707" s="254"/>
      <c r="D707" s="224" t="s">
        <v>232</v>
      </c>
      <c r="E707" s="255" t="s">
        <v>35</v>
      </c>
      <c r="F707" s="256" t="s">
        <v>355</v>
      </c>
      <c r="G707" s="254"/>
      <c r="H707" s="257">
        <v>1.0840000000000001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232</v>
      </c>
      <c r="AU707" s="263" t="s">
        <v>207</v>
      </c>
      <c r="AV707" s="14" t="s">
        <v>206</v>
      </c>
      <c r="AW707" s="14" t="s">
        <v>42</v>
      </c>
      <c r="AX707" s="14" t="s">
        <v>90</v>
      </c>
      <c r="AY707" s="263" t="s">
        <v>197</v>
      </c>
    </row>
    <row r="708" s="2" customFormat="1" ht="37.8" customHeight="1">
      <c r="A708" s="43"/>
      <c r="B708" s="44"/>
      <c r="C708" s="211" t="s">
        <v>780</v>
      </c>
      <c r="D708" s="211" t="s">
        <v>201</v>
      </c>
      <c r="E708" s="212" t="s">
        <v>781</v>
      </c>
      <c r="F708" s="213" t="s">
        <v>782</v>
      </c>
      <c r="G708" s="214" t="s">
        <v>269</v>
      </c>
      <c r="H708" s="215">
        <v>11.970000000000001</v>
      </c>
      <c r="I708" s="216"/>
      <c r="J708" s="217">
        <f>ROUND(I708*H708,2)</f>
        <v>0</v>
      </c>
      <c r="K708" s="213" t="s">
        <v>205</v>
      </c>
      <c r="L708" s="49"/>
      <c r="M708" s="218" t="s">
        <v>35</v>
      </c>
      <c r="N708" s="219" t="s">
        <v>53</v>
      </c>
      <c r="O708" s="89"/>
      <c r="P708" s="220">
        <f>O708*H708</f>
        <v>0</v>
      </c>
      <c r="Q708" s="220">
        <v>0</v>
      </c>
      <c r="R708" s="220">
        <f>Q708*H708</f>
        <v>0</v>
      </c>
      <c r="S708" s="220">
        <v>0</v>
      </c>
      <c r="T708" s="221">
        <f>S708*H708</f>
        <v>0</v>
      </c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R708" s="222" t="s">
        <v>206</v>
      </c>
      <c r="AT708" s="222" t="s">
        <v>201</v>
      </c>
      <c r="AU708" s="222" t="s">
        <v>207</v>
      </c>
      <c r="AY708" s="21" t="s">
        <v>197</v>
      </c>
      <c r="BE708" s="223">
        <f>IF(N708="základní",J708,0)</f>
        <v>0</v>
      </c>
      <c r="BF708" s="223">
        <f>IF(N708="snížená",J708,0)</f>
        <v>0</v>
      </c>
      <c r="BG708" s="223">
        <f>IF(N708="zákl. přenesená",J708,0)</f>
        <v>0</v>
      </c>
      <c r="BH708" s="223">
        <f>IF(N708="sníž. přenesená",J708,0)</f>
        <v>0</v>
      </c>
      <c r="BI708" s="223">
        <f>IF(N708="nulová",J708,0)</f>
        <v>0</v>
      </c>
      <c r="BJ708" s="21" t="s">
        <v>90</v>
      </c>
      <c r="BK708" s="223">
        <f>ROUND(I708*H708,2)</f>
        <v>0</v>
      </c>
      <c r="BL708" s="21" t="s">
        <v>206</v>
      </c>
      <c r="BM708" s="222" t="s">
        <v>783</v>
      </c>
    </row>
    <row r="709" s="2" customFormat="1">
      <c r="A709" s="43"/>
      <c r="B709" s="44"/>
      <c r="C709" s="45"/>
      <c r="D709" s="224" t="s">
        <v>209</v>
      </c>
      <c r="E709" s="45"/>
      <c r="F709" s="225" t="s">
        <v>784</v>
      </c>
      <c r="G709" s="45"/>
      <c r="H709" s="45"/>
      <c r="I709" s="226"/>
      <c r="J709" s="45"/>
      <c r="K709" s="45"/>
      <c r="L709" s="49"/>
      <c r="M709" s="227"/>
      <c r="N709" s="228"/>
      <c r="O709" s="89"/>
      <c r="P709" s="89"/>
      <c r="Q709" s="89"/>
      <c r="R709" s="89"/>
      <c r="S709" s="89"/>
      <c r="T709" s="90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T709" s="21" t="s">
        <v>209</v>
      </c>
      <c r="AU709" s="21" t="s">
        <v>207</v>
      </c>
    </row>
    <row r="710" s="2" customFormat="1">
      <c r="A710" s="43"/>
      <c r="B710" s="44"/>
      <c r="C710" s="45"/>
      <c r="D710" s="229" t="s">
        <v>211</v>
      </c>
      <c r="E710" s="45"/>
      <c r="F710" s="230" t="s">
        <v>785</v>
      </c>
      <c r="G710" s="45"/>
      <c r="H710" s="45"/>
      <c r="I710" s="226"/>
      <c r="J710" s="45"/>
      <c r="K710" s="45"/>
      <c r="L710" s="49"/>
      <c r="M710" s="227"/>
      <c r="N710" s="228"/>
      <c r="O710" s="89"/>
      <c r="P710" s="89"/>
      <c r="Q710" s="89"/>
      <c r="R710" s="89"/>
      <c r="S710" s="89"/>
      <c r="T710" s="90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T710" s="21" t="s">
        <v>211</v>
      </c>
      <c r="AU710" s="21" t="s">
        <v>207</v>
      </c>
    </row>
    <row r="711" s="13" customFormat="1">
      <c r="A711" s="13"/>
      <c r="B711" s="232"/>
      <c r="C711" s="233"/>
      <c r="D711" s="224" t="s">
        <v>232</v>
      </c>
      <c r="E711" s="242" t="s">
        <v>35</v>
      </c>
      <c r="F711" s="234" t="s">
        <v>786</v>
      </c>
      <c r="G711" s="233"/>
      <c r="H711" s="235">
        <v>11.970000000000001</v>
      </c>
      <c r="I711" s="236"/>
      <c r="J711" s="233"/>
      <c r="K711" s="233"/>
      <c r="L711" s="237"/>
      <c r="M711" s="238"/>
      <c r="N711" s="239"/>
      <c r="O711" s="239"/>
      <c r="P711" s="239"/>
      <c r="Q711" s="239"/>
      <c r="R711" s="239"/>
      <c r="S711" s="239"/>
      <c r="T711" s="24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1" t="s">
        <v>232</v>
      </c>
      <c r="AU711" s="241" t="s">
        <v>207</v>
      </c>
      <c r="AV711" s="13" t="s">
        <v>92</v>
      </c>
      <c r="AW711" s="13" t="s">
        <v>42</v>
      </c>
      <c r="AX711" s="13" t="s">
        <v>90</v>
      </c>
      <c r="AY711" s="241" t="s">
        <v>197</v>
      </c>
    </row>
    <row r="712" s="12" customFormat="1" ht="20.88" customHeight="1">
      <c r="A712" s="12"/>
      <c r="B712" s="195"/>
      <c r="C712" s="196"/>
      <c r="D712" s="197" t="s">
        <v>81</v>
      </c>
      <c r="E712" s="209" t="s">
        <v>787</v>
      </c>
      <c r="F712" s="209" t="s">
        <v>788</v>
      </c>
      <c r="G712" s="196"/>
      <c r="H712" s="196"/>
      <c r="I712" s="199"/>
      <c r="J712" s="210">
        <f>BK712</f>
        <v>0</v>
      </c>
      <c r="K712" s="196"/>
      <c r="L712" s="201"/>
      <c r="M712" s="202"/>
      <c r="N712" s="203"/>
      <c r="O712" s="203"/>
      <c r="P712" s="204">
        <f>SUM(P713:P715)</f>
        <v>0</v>
      </c>
      <c r="Q712" s="203"/>
      <c r="R712" s="204">
        <f>SUM(R713:R715)</f>
        <v>0</v>
      </c>
      <c r="S712" s="203"/>
      <c r="T712" s="205">
        <f>SUM(T713:T715)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06" t="s">
        <v>90</v>
      </c>
      <c r="AT712" s="207" t="s">
        <v>81</v>
      </c>
      <c r="AU712" s="207" t="s">
        <v>92</v>
      </c>
      <c r="AY712" s="206" t="s">
        <v>197</v>
      </c>
      <c r="BK712" s="208">
        <f>SUM(BK713:BK715)</f>
        <v>0</v>
      </c>
    </row>
    <row r="713" s="2" customFormat="1" ht="16.5" customHeight="1">
      <c r="A713" s="43"/>
      <c r="B713" s="44"/>
      <c r="C713" s="211" t="s">
        <v>789</v>
      </c>
      <c r="D713" s="211" t="s">
        <v>201</v>
      </c>
      <c r="E713" s="212" t="s">
        <v>790</v>
      </c>
      <c r="F713" s="213" t="s">
        <v>791</v>
      </c>
      <c r="G713" s="214" t="s">
        <v>409</v>
      </c>
      <c r="H713" s="215">
        <v>58.5</v>
      </c>
      <c r="I713" s="216"/>
      <c r="J713" s="217">
        <f>ROUND(I713*H713,2)</f>
        <v>0</v>
      </c>
      <c r="K713" s="213" t="s">
        <v>205</v>
      </c>
      <c r="L713" s="49"/>
      <c r="M713" s="218" t="s">
        <v>35</v>
      </c>
      <c r="N713" s="219" t="s">
        <v>53</v>
      </c>
      <c r="O713" s="89"/>
      <c r="P713" s="220">
        <f>O713*H713</f>
        <v>0</v>
      </c>
      <c r="Q713" s="220">
        <v>0</v>
      </c>
      <c r="R713" s="220">
        <f>Q713*H713</f>
        <v>0</v>
      </c>
      <c r="S713" s="220">
        <v>0</v>
      </c>
      <c r="T713" s="221">
        <f>S713*H713</f>
        <v>0</v>
      </c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R713" s="222" t="s">
        <v>792</v>
      </c>
      <c r="AT713" s="222" t="s">
        <v>201</v>
      </c>
      <c r="AU713" s="222" t="s">
        <v>207</v>
      </c>
      <c r="AY713" s="21" t="s">
        <v>197</v>
      </c>
      <c r="BE713" s="223">
        <f>IF(N713="základní",J713,0)</f>
        <v>0</v>
      </c>
      <c r="BF713" s="223">
        <f>IF(N713="snížená",J713,0)</f>
        <v>0</v>
      </c>
      <c r="BG713" s="223">
        <f>IF(N713="zákl. přenesená",J713,0)</f>
        <v>0</v>
      </c>
      <c r="BH713" s="223">
        <f>IF(N713="sníž. přenesená",J713,0)</f>
        <v>0</v>
      </c>
      <c r="BI713" s="223">
        <f>IF(N713="nulová",J713,0)</f>
        <v>0</v>
      </c>
      <c r="BJ713" s="21" t="s">
        <v>90</v>
      </c>
      <c r="BK713" s="223">
        <f>ROUND(I713*H713,2)</f>
        <v>0</v>
      </c>
      <c r="BL713" s="21" t="s">
        <v>792</v>
      </c>
      <c r="BM713" s="222" t="s">
        <v>793</v>
      </c>
    </row>
    <row r="714" s="2" customFormat="1">
      <c r="A714" s="43"/>
      <c r="B714" s="44"/>
      <c r="C714" s="45"/>
      <c r="D714" s="224" t="s">
        <v>209</v>
      </c>
      <c r="E714" s="45"/>
      <c r="F714" s="225" t="s">
        <v>791</v>
      </c>
      <c r="G714" s="45"/>
      <c r="H714" s="45"/>
      <c r="I714" s="226"/>
      <c r="J714" s="45"/>
      <c r="K714" s="45"/>
      <c r="L714" s="49"/>
      <c r="M714" s="227"/>
      <c r="N714" s="228"/>
      <c r="O714" s="89"/>
      <c r="P714" s="89"/>
      <c r="Q714" s="89"/>
      <c r="R714" s="89"/>
      <c r="S714" s="89"/>
      <c r="T714" s="90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T714" s="21" t="s">
        <v>209</v>
      </c>
      <c r="AU714" s="21" t="s">
        <v>207</v>
      </c>
    </row>
    <row r="715" s="2" customFormat="1">
      <c r="A715" s="43"/>
      <c r="B715" s="44"/>
      <c r="C715" s="45"/>
      <c r="D715" s="229" t="s">
        <v>211</v>
      </c>
      <c r="E715" s="45"/>
      <c r="F715" s="230" t="s">
        <v>794</v>
      </c>
      <c r="G715" s="45"/>
      <c r="H715" s="45"/>
      <c r="I715" s="226"/>
      <c r="J715" s="45"/>
      <c r="K715" s="45"/>
      <c r="L715" s="49"/>
      <c r="M715" s="227"/>
      <c r="N715" s="228"/>
      <c r="O715" s="89"/>
      <c r="P715" s="89"/>
      <c r="Q715" s="89"/>
      <c r="R715" s="89"/>
      <c r="S715" s="89"/>
      <c r="T715" s="90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T715" s="21" t="s">
        <v>211</v>
      </c>
      <c r="AU715" s="21" t="s">
        <v>207</v>
      </c>
    </row>
    <row r="716" s="12" customFormat="1" ht="22.8" customHeight="1">
      <c r="A716" s="12"/>
      <c r="B716" s="195"/>
      <c r="C716" s="196"/>
      <c r="D716" s="197" t="s">
        <v>81</v>
      </c>
      <c r="E716" s="209" t="s">
        <v>795</v>
      </c>
      <c r="F716" s="209" t="s">
        <v>104</v>
      </c>
      <c r="G716" s="196"/>
      <c r="H716" s="196"/>
      <c r="I716" s="199"/>
      <c r="J716" s="210">
        <f>BK716</f>
        <v>0</v>
      </c>
      <c r="K716" s="196"/>
      <c r="L716" s="201"/>
      <c r="M716" s="202"/>
      <c r="N716" s="203"/>
      <c r="O716" s="203"/>
      <c r="P716" s="204">
        <f>P717+P750+P755+P767</f>
        <v>0</v>
      </c>
      <c r="Q716" s="203"/>
      <c r="R716" s="204">
        <f>R717+R750+R755+R767</f>
        <v>0.1656</v>
      </c>
      <c r="S716" s="203"/>
      <c r="T716" s="205">
        <f>T717+T750+T755+T767</f>
        <v>225.21315999999999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06" t="s">
        <v>90</v>
      </c>
      <c r="AT716" s="207" t="s">
        <v>81</v>
      </c>
      <c r="AU716" s="207" t="s">
        <v>90</v>
      </c>
      <c r="AY716" s="206" t="s">
        <v>197</v>
      </c>
      <c r="BK716" s="208">
        <f>BK717+BK750+BK755+BK767</f>
        <v>0</v>
      </c>
    </row>
    <row r="717" s="12" customFormat="1" ht="20.88" customHeight="1">
      <c r="A717" s="12"/>
      <c r="B717" s="195"/>
      <c r="C717" s="196"/>
      <c r="D717" s="197" t="s">
        <v>81</v>
      </c>
      <c r="E717" s="209" t="s">
        <v>796</v>
      </c>
      <c r="F717" s="209" t="s">
        <v>200</v>
      </c>
      <c r="G717" s="196"/>
      <c r="H717" s="196"/>
      <c r="I717" s="199"/>
      <c r="J717" s="210">
        <f>BK717</f>
        <v>0</v>
      </c>
      <c r="K717" s="196"/>
      <c r="L717" s="201"/>
      <c r="M717" s="202"/>
      <c r="N717" s="203"/>
      <c r="O717" s="203"/>
      <c r="P717" s="204">
        <f>SUM(P718:P749)</f>
        <v>0</v>
      </c>
      <c r="Q717" s="203"/>
      <c r="R717" s="204">
        <f>SUM(R718:R749)</f>
        <v>0</v>
      </c>
      <c r="S717" s="203"/>
      <c r="T717" s="205">
        <f>SUM(T718:T749)</f>
        <v>224.68899999999999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06" t="s">
        <v>90</v>
      </c>
      <c r="AT717" s="207" t="s">
        <v>81</v>
      </c>
      <c r="AU717" s="207" t="s">
        <v>92</v>
      </c>
      <c r="AY717" s="206" t="s">
        <v>197</v>
      </c>
      <c r="BK717" s="208">
        <f>SUM(BK718:BK749)</f>
        <v>0</v>
      </c>
    </row>
    <row r="718" s="2" customFormat="1" ht="24.15" customHeight="1">
      <c r="A718" s="43"/>
      <c r="B718" s="44"/>
      <c r="C718" s="211" t="s">
        <v>797</v>
      </c>
      <c r="D718" s="211" t="s">
        <v>201</v>
      </c>
      <c r="E718" s="212" t="s">
        <v>364</v>
      </c>
      <c r="F718" s="213" t="s">
        <v>365</v>
      </c>
      <c r="G718" s="214" t="s">
        <v>204</v>
      </c>
      <c r="H718" s="215">
        <v>192</v>
      </c>
      <c r="I718" s="216"/>
      <c r="J718" s="217">
        <f>ROUND(I718*H718,2)</f>
        <v>0</v>
      </c>
      <c r="K718" s="213" t="s">
        <v>205</v>
      </c>
      <c r="L718" s="49"/>
      <c r="M718" s="218" t="s">
        <v>35</v>
      </c>
      <c r="N718" s="219" t="s">
        <v>53</v>
      </c>
      <c r="O718" s="89"/>
      <c r="P718" s="220">
        <f>O718*H718</f>
        <v>0</v>
      </c>
      <c r="Q718" s="220">
        <v>0</v>
      </c>
      <c r="R718" s="220">
        <f>Q718*H718</f>
        <v>0</v>
      </c>
      <c r="S718" s="220">
        <v>0.41699999999999998</v>
      </c>
      <c r="T718" s="221">
        <f>S718*H718</f>
        <v>80.063999999999993</v>
      </c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R718" s="222" t="s">
        <v>206</v>
      </c>
      <c r="AT718" s="222" t="s">
        <v>201</v>
      </c>
      <c r="AU718" s="222" t="s">
        <v>207</v>
      </c>
      <c r="AY718" s="21" t="s">
        <v>197</v>
      </c>
      <c r="BE718" s="223">
        <f>IF(N718="základní",J718,0)</f>
        <v>0</v>
      </c>
      <c r="BF718" s="223">
        <f>IF(N718="snížená",J718,0)</f>
        <v>0</v>
      </c>
      <c r="BG718" s="223">
        <f>IF(N718="zákl. přenesená",J718,0)</f>
        <v>0</v>
      </c>
      <c r="BH718" s="223">
        <f>IF(N718="sníž. přenesená",J718,0)</f>
        <v>0</v>
      </c>
      <c r="BI718" s="223">
        <f>IF(N718="nulová",J718,0)</f>
        <v>0</v>
      </c>
      <c r="BJ718" s="21" t="s">
        <v>90</v>
      </c>
      <c r="BK718" s="223">
        <f>ROUND(I718*H718,2)</f>
        <v>0</v>
      </c>
      <c r="BL718" s="21" t="s">
        <v>206</v>
      </c>
      <c r="BM718" s="222" t="s">
        <v>798</v>
      </c>
    </row>
    <row r="719" s="2" customFormat="1">
      <c r="A719" s="43"/>
      <c r="B719" s="44"/>
      <c r="C719" s="45"/>
      <c r="D719" s="224" t="s">
        <v>209</v>
      </c>
      <c r="E719" s="45"/>
      <c r="F719" s="225" t="s">
        <v>367</v>
      </c>
      <c r="G719" s="45"/>
      <c r="H719" s="45"/>
      <c r="I719" s="226"/>
      <c r="J719" s="45"/>
      <c r="K719" s="45"/>
      <c r="L719" s="49"/>
      <c r="M719" s="227"/>
      <c r="N719" s="228"/>
      <c r="O719" s="89"/>
      <c r="P719" s="89"/>
      <c r="Q719" s="89"/>
      <c r="R719" s="89"/>
      <c r="S719" s="89"/>
      <c r="T719" s="90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T719" s="21" t="s">
        <v>209</v>
      </c>
      <c r="AU719" s="21" t="s">
        <v>207</v>
      </c>
    </row>
    <row r="720" s="2" customFormat="1">
      <c r="A720" s="43"/>
      <c r="B720" s="44"/>
      <c r="C720" s="45"/>
      <c r="D720" s="229" t="s">
        <v>211</v>
      </c>
      <c r="E720" s="45"/>
      <c r="F720" s="230" t="s">
        <v>368</v>
      </c>
      <c r="G720" s="45"/>
      <c r="H720" s="45"/>
      <c r="I720" s="226"/>
      <c r="J720" s="45"/>
      <c r="K720" s="45"/>
      <c r="L720" s="49"/>
      <c r="M720" s="227"/>
      <c r="N720" s="228"/>
      <c r="O720" s="89"/>
      <c r="P720" s="89"/>
      <c r="Q720" s="89"/>
      <c r="R720" s="89"/>
      <c r="S720" s="89"/>
      <c r="T720" s="90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T720" s="21" t="s">
        <v>211</v>
      </c>
      <c r="AU720" s="21" t="s">
        <v>207</v>
      </c>
    </row>
    <row r="721" s="2" customFormat="1">
      <c r="A721" s="43"/>
      <c r="B721" s="44"/>
      <c r="C721" s="45"/>
      <c r="D721" s="224" t="s">
        <v>219</v>
      </c>
      <c r="E721" s="45"/>
      <c r="F721" s="231" t="s">
        <v>369</v>
      </c>
      <c r="G721" s="45"/>
      <c r="H721" s="45"/>
      <c r="I721" s="226"/>
      <c r="J721" s="45"/>
      <c r="K721" s="45"/>
      <c r="L721" s="49"/>
      <c r="M721" s="227"/>
      <c r="N721" s="228"/>
      <c r="O721" s="89"/>
      <c r="P721" s="89"/>
      <c r="Q721" s="89"/>
      <c r="R721" s="89"/>
      <c r="S721" s="89"/>
      <c r="T721" s="90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T721" s="21" t="s">
        <v>219</v>
      </c>
      <c r="AU721" s="21" t="s">
        <v>207</v>
      </c>
    </row>
    <row r="722" s="2" customFormat="1" ht="24.15" customHeight="1">
      <c r="A722" s="43"/>
      <c r="B722" s="44"/>
      <c r="C722" s="211" t="s">
        <v>799</v>
      </c>
      <c r="D722" s="211" t="s">
        <v>201</v>
      </c>
      <c r="E722" s="212" t="s">
        <v>400</v>
      </c>
      <c r="F722" s="213" t="s">
        <v>401</v>
      </c>
      <c r="G722" s="214" t="s">
        <v>204</v>
      </c>
      <c r="H722" s="215">
        <v>192</v>
      </c>
      <c r="I722" s="216"/>
      <c r="J722" s="217">
        <f>ROUND(I722*H722,2)</f>
        <v>0</v>
      </c>
      <c r="K722" s="213" t="s">
        <v>205</v>
      </c>
      <c r="L722" s="49"/>
      <c r="M722" s="218" t="s">
        <v>35</v>
      </c>
      <c r="N722" s="219" t="s">
        <v>53</v>
      </c>
      <c r="O722" s="89"/>
      <c r="P722" s="220">
        <f>O722*H722</f>
        <v>0</v>
      </c>
      <c r="Q722" s="220">
        <v>0</v>
      </c>
      <c r="R722" s="220">
        <f>Q722*H722</f>
        <v>0</v>
      </c>
      <c r="S722" s="220">
        <v>0.75</v>
      </c>
      <c r="T722" s="221">
        <f>S722*H722</f>
        <v>144</v>
      </c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R722" s="222" t="s">
        <v>206</v>
      </c>
      <c r="AT722" s="222" t="s">
        <v>201</v>
      </c>
      <c r="AU722" s="222" t="s">
        <v>207</v>
      </c>
      <c r="AY722" s="21" t="s">
        <v>197</v>
      </c>
      <c r="BE722" s="223">
        <f>IF(N722="základní",J722,0)</f>
        <v>0</v>
      </c>
      <c r="BF722" s="223">
        <f>IF(N722="snížená",J722,0)</f>
        <v>0</v>
      </c>
      <c r="BG722" s="223">
        <f>IF(N722="zákl. přenesená",J722,0)</f>
        <v>0</v>
      </c>
      <c r="BH722" s="223">
        <f>IF(N722="sníž. přenesená",J722,0)</f>
        <v>0</v>
      </c>
      <c r="BI722" s="223">
        <f>IF(N722="nulová",J722,0)</f>
        <v>0</v>
      </c>
      <c r="BJ722" s="21" t="s">
        <v>90</v>
      </c>
      <c r="BK722" s="223">
        <f>ROUND(I722*H722,2)</f>
        <v>0</v>
      </c>
      <c r="BL722" s="21" t="s">
        <v>206</v>
      </c>
      <c r="BM722" s="222" t="s">
        <v>800</v>
      </c>
    </row>
    <row r="723" s="2" customFormat="1">
      <c r="A723" s="43"/>
      <c r="B723" s="44"/>
      <c r="C723" s="45"/>
      <c r="D723" s="224" t="s">
        <v>209</v>
      </c>
      <c r="E723" s="45"/>
      <c r="F723" s="225" t="s">
        <v>403</v>
      </c>
      <c r="G723" s="45"/>
      <c r="H723" s="45"/>
      <c r="I723" s="226"/>
      <c r="J723" s="45"/>
      <c r="K723" s="45"/>
      <c r="L723" s="49"/>
      <c r="M723" s="227"/>
      <c r="N723" s="228"/>
      <c r="O723" s="89"/>
      <c r="P723" s="89"/>
      <c r="Q723" s="89"/>
      <c r="R723" s="89"/>
      <c r="S723" s="89"/>
      <c r="T723" s="90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T723" s="21" t="s">
        <v>209</v>
      </c>
      <c r="AU723" s="21" t="s">
        <v>207</v>
      </c>
    </row>
    <row r="724" s="2" customFormat="1">
      <c r="A724" s="43"/>
      <c r="B724" s="44"/>
      <c r="C724" s="45"/>
      <c r="D724" s="229" t="s">
        <v>211</v>
      </c>
      <c r="E724" s="45"/>
      <c r="F724" s="230" t="s">
        <v>404</v>
      </c>
      <c r="G724" s="45"/>
      <c r="H724" s="45"/>
      <c r="I724" s="226"/>
      <c r="J724" s="45"/>
      <c r="K724" s="45"/>
      <c r="L724" s="49"/>
      <c r="M724" s="227"/>
      <c r="N724" s="228"/>
      <c r="O724" s="89"/>
      <c r="P724" s="89"/>
      <c r="Q724" s="89"/>
      <c r="R724" s="89"/>
      <c r="S724" s="89"/>
      <c r="T724" s="90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T724" s="21" t="s">
        <v>211</v>
      </c>
      <c r="AU724" s="21" t="s">
        <v>207</v>
      </c>
    </row>
    <row r="725" s="13" customFormat="1">
      <c r="A725" s="13"/>
      <c r="B725" s="232"/>
      <c r="C725" s="233"/>
      <c r="D725" s="224" t="s">
        <v>232</v>
      </c>
      <c r="E725" s="242" t="s">
        <v>35</v>
      </c>
      <c r="F725" s="234" t="s">
        <v>801</v>
      </c>
      <c r="G725" s="233"/>
      <c r="H725" s="235">
        <v>192</v>
      </c>
      <c r="I725" s="236"/>
      <c r="J725" s="233"/>
      <c r="K725" s="233"/>
      <c r="L725" s="237"/>
      <c r="M725" s="238"/>
      <c r="N725" s="239"/>
      <c r="O725" s="239"/>
      <c r="P725" s="239"/>
      <c r="Q725" s="239"/>
      <c r="R725" s="239"/>
      <c r="S725" s="239"/>
      <c r="T725" s="24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1" t="s">
        <v>232</v>
      </c>
      <c r="AU725" s="241" t="s">
        <v>207</v>
      </c>
      <c r="AV725" s="13" t="s">
        <v>92</v>
      </c>
      <c r="AW725" s="13" t="s">
        <v>42</v>
      </c>
      <c r="AX725" s="13" t="s">
        <v>90</v>
      </c>
      <c r="AY725" s="241" t="s">
        <v>197</v>
      </c>
    </row>
    <row r="726" s="2" customFormat="1" ht="24.15" customHeight="1">
      <c r="A726" s="43"/>
      <c r="B726" s="44"/>
      <c r="C726" s="211" t="s">
        <v>802</v>
      </c>
      <c r="D726" s="211" t="s">
        <v>201</v>
      </c>
      <c r="E726" s="212" t="s">
        <v>803</v>
      </c>
      <c r="F726" s="213" t="s">
        <v>804</v>
      </c>
      <c r="G726" s="214" t="s">
        <v>204</v>
      </c>
      <c r="H726" s="215">
        <v>1</v>
      </c>
      <c r="I726" s="216"/>
      <c r="J726" s="217">
        <f>ROUND(I726*H726,2)</f>
        <v>0</v>
      </c>
      <c r="K726" s="213" t="s">
        <v>205</v>
      </c>
      <c r="L726" s="49"/>
      <c r="M726" s="218" t="s">
        <v>35</v>
      </c>
      <c r="N726" s="219" t="s">
        <v>53</v>
      </c>
      <c r="O726" s="89"/>
      <c r="P726" s="220">
        <f>O726*H726</f>
        <v>0</v>
      </c>
      <c r="Q726" s="220">
        <v>0</v>
      </c>
      <c r="R726" s="220">
        <f>Q726*H726</f>
        <v>0</v>
      </c>
      <c r="S726" s="220">
        <v>0.625</v>
      </c>
      <c r="T726" s="221">
        <f>S726*H726</f>
        <v>0.625</v>
      </c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R726" s="222" t="s">
        <v>206</v>
      </c>
      <c r="AT726" s="222" t="s">
        <v>201</v>
      </c>
      <c r="AU726" s="222" t="s">
        <v>207</v>
      </c>
      <c r="AY726" s="21" t="s">
        <v>197</v>
      </c>
      <c r="BE726" s="223">
        <f>IF(N726="základní",J726,0)</f>
        <v>0</v>
      </c>
      <c r="BF726" s="223">
        <f>IF(N726="snížená",J726,0)</f>
        <v>0</v>
      </c>
      <c r="BG726" s="223">
        <f>IF(N726="zákl. přenesená",J726,0)</f>
        <v>0</v>
      </c>
      <c r="BH726" s="223">
        <f>IF(N726="sníž. přenesená",J726,0)</f>
        <v>0</v>
      </c>
      <c r="BI726" s="223">
        <f>IF(N726="nulová",J726,0)</f>
        <v>0</v>
      </c>
      <c r="BJ726" s="21" t="s">
        <v>90</v>
      </c>
      <c r="BK726" s="223">
        <f>ROUND(I726*H726,2)</f>
        <v>0</v>
      </c>
      <c r="BL726" s="21" t="s">
        <v>206</v>
      </c>
      <c r="BM726" s="222" t="s">
        <v>805</v>
      </c>
    </row>
    <row r="727" s="2" customFormat="1">
      <c r="A727" s="43"/>
      <c r="B727" s="44"/>
      <c r="C727" s="45"/>
      <c r="D727" s="224" t="s">
        <v>209</v>
      </c>
      <c r="E727" s="45"/>
      <c r="F727" s="225" t="s">
        <v>806</v>
      </c>
      <c r="G727" s="45"/>
      <c r="H727" s="45"/>
      <c r="I727" s="226"/>
      <c r="J727" s="45"/>
      <c r="K727" s="45"/>
      <c r="L727" s="49"/>
      <c r="M727" s="227"/>
      <c r="N727" s="228"/>
      <c r="O727" s="89"/>
      <c r="P727" s="89"/>
      <c r="Q727" s="89"/>
      <c r="R727" s="89"/>
      <c r="S727" s="89"/>
      <c r="T727" s="90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T727" s="21" t="s">
        <v>209</v>
      </c>
      <c r="AU727" s="21" t="s">
        <v>207</v>
      </c>
    </row>
    <row r="728" s="2" customFormat="1">
      <c r="A728" s="43"/>
      <c r="B728" s="44"/>
      <c r="C728" s="45"/>
      <c r="D728" s="229" t="s">
        <v>211</v>
      </c>
      <c r="E728" s="45"/>
      <c r="F728" s="230" t="s">
        <v>807</v>
      </c>
      <c r="G728" s="45"/>
      <c r="H728" s="45"/>
      <c r="I728" s="226"/>
      <c r="J728" s="45"/>
      <c r="K728" s="45"/>
      <c r="L728" s="49"/>
      <c r="M728" s="227"/>
      <c r="N728" s="228"/>
      <c r="O728" s="89"/>
      <c r="P728" s="89"/>
      <c r="Q728" s="89"/>
      <c r="R728" s="89"/>
      <c r="S728" s="89"/>
      <c r="T728" s="90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T728" s="21" t="s">
        <v>211</v>
      </c>
      <c r="AU728" s="21" t="s">
        <v>207</v>
      </c>
    </row>
    <row r="729" s="13" customFormat="1">
      <c r="A729" s="13"/>
      <c r="B729" s="232"/>
      <c r="C729" s="233"/>
      <c r="D729" s="224" t="s">
        <v>232</v>
      </c>
      <c r="E729" s="242" t="s">
        <v>35</v>
      </c>
      <c r="F729" s="234" t="s">
        <v>808</v>
      </c>
      <c r="G729" s="233"/>
      <c r="H729" s="235">
        <v>1</v>
      </c>
      <c r="I729" s="236"/>
      <c r="J729" s="233"/>
      <c r="K729" s="233"/>
      <c r="L729" s="237"/>
      <c r="M729" s="238"/>
      <c r="N729" s="239"/>
      <c r="O729" s="239"/>
      <c r="P729" s="239"/>
      <c r="Q729" s="239"/>
      <c r="R729" s="239"/>
      <c r="S729" s="239"/>
      <c r="T729" s="24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1" t="s">
        <v>232</v>
      </c>
      <c r="AU729" s="241" t="s">
        <v>207</v>
      </c>
      <c r="AV729" s="13" t="s">
        <v>92</v>
      </c>
      <c r="AW729" s="13" t="s">
        <v>42</v>
      </c>
      <c r="AX729" s="13" t="s">
        <v>90</v>
      </c>
      <c r="AY729" s="241" t="s">
        <v>197</v>
      </c>
    </row>
    <row r="730" s="2" customFormat="1" ht="24.15" customHeight="1">
      <c r="A730" s="43"/>
      <c r="B730" s="44"/>
      <c r="C730" s="211" t="s">
        <v>809</v>
      </c>
      <c r="D730" s="211" t="s">
        <v>201</v>
      </c>
      <c r="E730" s="212" t="s">
        <v>598</v>
      </c>
      <c r="F730" s="213" t="s">
        <v>599</v>
      </c>
      <c r="G730" s="214" t="s">
        <v>320</v>
      </c>
      <c r="H730" s="215">
        <v>86.799999999999997</v>
      </c>
      <c r="I730" s="216"/>
      <c r="J730" s="217">
        <f>ROUND(I730*H730,2)</f>
        <v>0</v>
      </c>
      <c r="K730" s="213" t="s">
        <v>205</v>
      </c>
      <c r="L730" s="49"/>
      <c r="M730" s="218" t="s">
        <v>35</v>
      </c>
      <c r="N730" s="219" t="s">
        <v>53</v>
      </c>
      <c r="O730" s="89"/>
      <c r="P730" s="220">
        <f>O730*H730</f>
        <v>0</v>
      </c>
      <c r="Q730" s="220">
        <v>0</v>
      </c>
      <c r="R730" s="220">
        <f>Q730*H730</f>
        <v>0</v>
      </c>
      <c r="S730" s="220">
        <v>0</v>
      </c>
      <c r="T730" s="221">
        <f>S730*H730</f>
        <v>0</v>
      </c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R730" s="222" t="s">
        <v>206</v>
      </c>
      <c r="AT730" s="222" t="s">
        <v>201</v>
      </c>
      <c r="AU730" s="222" t="s">
        <v>207</v>
      </c>
      <c r="AY730" s="21" t="s">
        <v>197</v>
      </c>
      <c r="BE730" s="223">
        <f>IF(N730="základní",J730,0)</f>
        <v>0</v>
      </c>
      <c r="BF730" s="223">
        <f>IF(N730="snížená",J730,0)</f>
        <v>0</v>
      </c>
      <c r="BG730" s="223">
        <f>IF(N730="zákl. přenesená",J730,0)</f>
        <v>0</v>
      </c>
      <c r="BH730" s="223">
        <f>IF(N730="sníž. přenesená",J730,0)</f>
        <v>0</v>
      </c>
      <c r="BI730" s="223">
        <f>IF(N730="nulová",J730,0)</f>
        <v>0</v>
      </c>
      <c r="BJ730" s="21" t="s">
        <v>90</v>
      </c>
      <c r="BK730" s="223">
        <f>ROUND(I730*H730,2)</f>
        <v>0</v>
      </c>
      <c r="BL730" s="21" t="s">
        <v>206</v>
      </c>
      <c r="BM730" s="222" t="s">
        <v>810</v>
      </c>
    </row>
    <row r="731" s="2" customFormat="1">
      <c r="A731" s="43"/>
      <c r="B731" s="44"/>
      <c r="C731" s="45"/>
      <c r="D731" s="224" t="s">
        <v>209</v>
      </c>
      <c r="E731" s="45"/>
      <c r="F731" s="225" t="s">
        <v>601</v>
      </c>
      <c r="G731" s="45"/>
      <c r="H731" s="45"/>
      <c r="I731" s="226"/>
      <c r="J731" s="45"/>
      <c r="K731" s="45"/>
      <c r="L731" s="49"/>
      <c r="M731" s="227"/>
      <c r="N731" s="228"/>
      <c r="O731" s="89"/>
      <c r="P731" s="89"/>
      <c r="Q731" s="89"/>
      <c r="R731" s="89"/>
      <c r="S731" s="89"/>
      <c r="T731" s="90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T731" s="21" t="s">
        <v>209</v>
      </c>
      <c r="AU731" s="21" t="s">
        <v>207</v>
      </c>
    </row>
    <row r="732" s="2" customFormat="1">
      <c r="A732" s="43"/>
      <c r="B732" s="44"/>
      <c r="C732" s="45"/>
      <c r="D732" s="229" t="s">
        <v>211</v>
      </c>
      <c r="E732" s="45"/>
      <c r="F732" s="230" t="s">
        <v>602</v>
      </c>
      <c r="G732" s="45"/>
      <c r="H732" s="45"/>
      <c r="I732" s="226"/>
      <c r="J732" s="45"/>
      <c r="K732" s="45"/>
      <c r="L732" s="49"/>
      <c r="M732" s="227"/>
      <c r="N732" s="228"/>
      <c r="O732" s="89"/>
      <c r="P732" s="89"/>
      <c r="Q732" s="89"/>
      <c r="R732" s="89"/>
      <c r="S732" s="89"/>
      <c r="T732" s="90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T732" s="21" t="s">
        <v>211</v>
      </c>
      <c r="AU732" s="21" t="s">
        <v>207</v>
      </c>
    </row>
    <row r="733" s="2" customFormat="1">
      <c r="A733" s="43"/>
      <c r="B733" s="44"/>
      <c r="C733" s="45"/>
      <c r="D733" s="224" t="s">
        <v>219</v>
      </c>
      <c r="E733" s="45"/>
      <c r="F733" s="231" t="s">
        <v>603</v>
      </c>
      <c r="G733" s="45"/>
      <c r="H733" s="45"/>
      <c r="I733" s="226"/>
      <c r="J733" s="45"/>
      <c r="K733" s="45"/>
      <c r="L733" s="49"/>
      <c r="M733" s="227"/>
      <c r="N733" s="228"/>
      <c r="O733" s="89"/>
      <c r="P733" s="89"/>
      <c r="Q733" s="89"/>
      <c r="R733" s="89"/>
      <c r="S733" s="89"/>
      <c r="T733" s="90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T733" s="21" t="s">
        <v>219</v>
      </c>
      <c r="AU733" s="21" t="s">
        <v>207</v>
      </c>
    </row>
    <row r="734" s="13" customFormat="1">
      <c r="A734" s="13"/>
      <c r="B734" s="232"/>
      <c r="C734" s="233"/>
      <c r="D734" s="224" t="s">
        <v>232</v>
      </c>
      <c r="E734" s="242" t="s">
        <v>35</v>
      </c>
      <c r="F734" s="234" t="s">
        <v>811</v>
      </c>
      <c r="G734" s="233"/>
      <c r="H734" s="235">
        <v>76.799999999999997</v>
      </c>
      <c r="I734" s="236"/>
      <c r="J734" s="233"/>
      <c r="K734" s="233"/>
      <c r="L734" s="237"/>
      <c r="M734" s="238"/>
      <c r="N734" s="239"/>
      <c r="O734" s="239"/>
      <c r="P734" s="239"/>
      <c r="Q734" s="239"/>
      <c r="R734" s="239"/>
      <c r="S734" s="239"/>
      <c r="T734" s="24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1" t="s">
        <v>232</v>
      </c>
      <c r="AU734" s="241" t="s">
        <v>207</v>
      </c>
      <c r="AV734" s="13" t="s">
        <v>92</v>
      </c>
      <c r="AW734" s="13" t="s">
        <v>42</v>
      </c>
      <c r="AX734" s="13" t="s">
        <v>82</v>
      </c>
      <c r="AY734" s="241" t="s">
        <v>197</v>
      </c>
    </row>
    <row r="735" s="13" customFormat="1">
      <c r="A735" s="13"/>
      <c r="B735" s="232"/>
      <c r="C735" s="233"/>
      <c r="D735" s="224" t="s">
        <v>232</v>
      </c>
      <c r="E735" s="242" t="s">
        <v>35</v>
      </c>
      <c r="F735" s="234" t="s">
        <v>812</v>
      </c>
      <c r="G735" s="233"/>
      <c r="H735" s="235">
        <v>10</v>
      </c>
      <c r="I735" s="236"/>
      <c r="J735" s="233"/>
      <c r="K735" s="233"/>
      <c r="L735" s="237"/>
      <c r="M735" s="238"/>
      <c r="N735" s="239"/>
      <c r="O735" s="239"/>
      <c r="P735" s="239"/>
      <c r="Q735" s="239"/>
      <c r="R735" s="239"/>
      <c r="S735" s="239"/>
      <c r="T735" s="24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1" t="s">
        <v>232</v>
      </c>
      <c r="AU735" s="241" t="s">
        <v>207</v>
      </c>
      <c r="AV735" s="13" t="s">
        <v>92</v>
      </c>
      <c r="AW735" s="13" t="s">
        <v>42</v>
      </c>
      <c r="AX735" s="13" t="s">
        <v>82</v>
      </c>
      <c r="AY735" s="241" t="s">
        <v>197</v>
      </c>
    </row>
    <row r="736" s="14" customFormat="1">
      <c r="A736" s="14"/>
      <c r="B736" s="253"/>
      <c r="C736" s="254"/>
      <c r="D736" s="224" t="s">
        <v>232</v>
      </c>
      <c r="E736" s="255" t="s">
        <v>35</v>
      </c>
      <c r="F736" s="256" t="s">
        <v>355</v>
      </c>
      <c r="G736" s="254"/>
      <c r="H736" s="257">
        <v>86.799999999999997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3" t="s">
        <v>232</v>
      </c>
      <c r="AU736" s="263" t="s">
        <v>207</v>
      </c>
      <c r="AV736" s="14" t="s">
        <v>206</v>
      </c>
      <c r="AW736" s="14" t="s">
        <v>42</v>
      </c>
      <c r="AX736" s="14" t="s">
        <v>90</v>
      </c>
      <c r="AY736" s="263" t="s">
        <v>197</v>
      </c>
    </row>
    <row r="737" s="2" customFormat="1" ht="37.8" customHeight="1">
      <c r="A737" s="43"/>
      <c r="B737" s="44"/>
      <c r="C737" s="211" t="s">
        <v>813</v>
      </c>
      <c r="D737" s="211" t="s">
        <v>201</v>
      </c>
      <c r="E737" s="212" t="s">
        <v>433</v>
      </c>
      <c r="F737" s="213" t="s">
        <v>434</v>
      </c>
      <c r="G737" s="214" t="s">
        <v>320</v>
      </c>
      <c r="H737" s="215">
        <v>112.84</v>
      </c>
      <c r="I737" s="216"/>
      <c r="J737" s="217">
        <f>ROUND(I737*H737,2)</f>
        <v>0</v>
      </c>
      <c r="K737" s="213" t="s">
        <v>205</v>
      </c>
      <c r="L737" s="49"/>
      <c r="M737" s="218" t="s">
        <v>35</v>
      </c>
      <c r="N737" s="219" t="s">
        <v>53</v>
      </c>
      <c r="O737" s="89"/>
      <c r="P737" s="220">
        <f>O737*H737</f>
        <v>0</v>
      </c>
      <c r="Q737" s="220">
        <v>0</v>
      </c>
      <c r="R737" s="220">
        <f>Q737*H737</f>
        <v>0</v>
      </c>
      <c r="S737" s="220">
        <v>0</v>
      </c>
      <c r="T737" s="221">
        <f>S737*H737</f>
        <v>0</v>
      </c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R737" s="222" t="s">
        <v>206</v>
      </c>
      <c r="AT737" s="222" t="s">
        <v>201</v>
      </c>
      <c r="AU737" s="222" t="s">
        <v>207</v>
      </c>
      <c r="AY737" s="21" t="s">
        <v>197</v>
      </c>
      <c r="BE737" s="223">
        <f>IF(N737="základní",J737,0)</f>
        <v>0</v>
      </c>
      <c r="BF737" s="223">
        <f>IF(N737="snížená",J737,0)</f>
        <v>0</v>
      </c>
      <c r="BG737" s="223">
        <f>IF(N737="zákl. přenesená",J737,0)</f>
        <v>0</v>
      </c>
      <c r="BH737" s="223">
        <f>IF(N737="sníž. přenesená",J737,0)</f>
        <v>0</v>
      </c>
      <c r="BI737" s="223">
        <f>IF(N737="nulová",J737,0)</f>
        <v>0</v>
      </c>
      <c r="BJ737" s="21" t="s">
        <v>90</v>
      </c>
      <c r="BK737" s="223">
        <f>ROUND(I737*H737,2)</f>
        <v>0</v>
      </c>
      <c r="BL737" s="21" t="s">
        <v>206</v>
      </c>
      <c r="BM737" s="222" t="s">
        <v>814</v>
      </c>
    </row>
    <row r="738" s="2" customFormat="1">
      <c r="A738" s="43"/>
      <c r="B738" s="44"/>
      <c r="C738" s="45"/>
      <c r="D738" s="224" t="s">
        <v>209</v>
      </c>
      <c r="E738" s="45"/>
      <c r="F738" s="225" t="s">
        <v>436</v>
      </c>
      <c r="G738" s="45"/>
      <c r="H738" s="45"/>
      <c r="I738" s="226"/>
      <c r="J738" s="45"/>
      <c r="K738" s="45"/>
      <c r="L738" s="49"/>
      <c r="M738" s="227"/>
      <c r="N738" s="228"/>
      <c r="O738" s="89"/>
      <c r="P738" s="89"/>
      <c r="Q738" s="89"/>
      <c r="R738" s="89"/>
      <c r="S738" s="89"/>
      <c r="T738" s="90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T738" s="21" t="s">
        <v>209</v>
      </c>
      <c r="AU738" s="21" t="s">
        <v>207</v>
      </c>
    </row>
    <row r="739" s="2" customFormat="1">
      <c r="A739" s="43"/>
      <c r="B739" s="44"/>
      <c r="C739" s="45"/>
      <c r="D739" s="229" t="s">
        <v>211</v>
      </c>
      <c r="E739" s="45"/>
      <c r="F739" s="230" t="s">
        <v>437</v>
      </c>
      <c r="G739" s="45"/>
      <c r="H739" s="45"/>
      <c r="I739" s="226"/>
      <c r="J739" s="45"/>
      <c r="K739" s="45"/>
      <c r="L739" s="49"/>
      <c r="M739" s="227"/>
      <c r="N739" s="228"/>
      <c r="O739" s="89"/>
      <c r="P739" s="89"/>
      <c r="Q739" s="89"/>
      <c r="R739" s="89"/>
      <c r="S739" s="89"/>
      <c r="T739" s="90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T739" s="21" t="s">
        <v>211</v>
      </c>
      <c r="AU739" s="21" t="s">
        <v>207</v>
      </c>
    </row>
    <row r="740" s="2" customFormat="1">
      <c r="A740" s="43"/>
      <c r="B740" s="44"/>
      <c r="C740" s="45"/>
      <c r="D740" s="224" t="s">
        <v>219</v>
      </c>
      <c r="E740" s="45"/>
      <c r="F740" s="231" t="s">
        <v>438</v>
      </c>
      <c r="G740" s="45"/>
      <c r="H740" s="45"/>
      <c r="I740" s="226"/>
      <c r="J740" s="45"/>
      <c r="K740" s="45"/>
      <c r="L740" s="49"/>
      <c r="M740" s="227"/>
      <c r="N740" s="228"/>
      <c r="O740" s="89"/>
      <c r="P740" s="89"/>
      <c r="Q740" s="89"/>
      <c r="R740" s="89"/>
      <c r="S740" s="89"/>
      <c r="T740" s="90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T740" s="21" t="s">
        <v>219</v>
      </c>
      <c r="AU740" s="21" t="s">
        <v>207</v>
      </c>
    </row>
    <row r="741" s="15" customFormat="1">
      <c r="A741" s="15"/>
      <c r="B741" s="264"/>
      <c r="C741" s="265"/>
      <c r="D741" s="224" t="s">
        <v>232</v>
      </c>
      <c r="E741" s="266" t="s">
        <v>35</v>
      </c>
      <c r="F741" s="267" t="s">
        <v>442</v>
      </c>
      <c r="G741" s="265"/>
      <c r="H741" s="266" t="s">
        <v>35</v>
      </c>
      <c r="I741" s="268"/>
      <c r="J741" s="265"/>
      <c r="K741" s="265"/>
      <c r="L741" s="269"/>
      <c r="M741" s="270"/>
      <c r="N741" s="271"/>
      <c r="O741" s="271"/>
      <c r="P741" s="271"/>
      <c r="Q741" s="271"/>
      <c r="R741" s="271"/>
      <c r="S741" s="271"/>
      <c r="T741" s="272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3" t="s">
        <v>232</v>
      </c>
      <c r="AU741" s="273" t="s">
        <v>207</v>
      </c>
      <c r="AV741" s="15" t="s">
        <v>90</v>
      </c>
      <c r="AW741" s="15" t="s">
        <v>42</v>
      </c>
      <c r="AX741" s="15" t="s">
        <v>82</v>
      </c>
      <c r="AY741" s="273" t="s">
        <v>197</v>
      </c>
    </row>
    <row r="742" s="13" customFormat="1">
      <c r="A742" s="13"/>
      <c r="B742" s="232"/>
      <c r="C742" s="233"/>
      <c r="D742" s="224" t="s">
        <v>232</v>
      </c>
      <c r="E742" s="242" t="s">
        <v>35</v>
      </c>
      <c r="F742" s="234" t="s">
        <v>811</v>
      </c>
      <c r="G742" s="233"/>
      <c r="H742" s="235">
        <v>76.799999999999997</v>
      </c>
      <c r="I742" s="236"/>
      <c r="J742" s="233"/>
      <c r="K742" s="233"/>
      <c r="L742" s="237"/>
      <c r="M742" s="238"/>
      <c r="N742" s="239"/>
      <c r="O742" s="239"/>
      <c r="P742" s="239"/>
      <c r="Q742" s="239"/>
      <c r="R742" s="239"/>
      <c r="S742" s="239"/>
      <c r="T742" s="24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1" t="s">
        <v>232</v>
      </c>
      <c r="AU742" s="241" t="s">
        <v>207</v>
      </c>
      <c r="AV742" s="13" t="s">
        <v>92</v>
      </c>
      <c r="AW742" s="13" t="s">
        <v>42</v>
      </c>
      <c r="AX742" s="13" t="s">
        <v>82</v>
      </c>
      <c r="AY742" s="241" t="s">
        <v>197</v>
      </c>
    </row>
    <row r="743" s="13" customFormat="1">
      <c r="A743" s="13"/>
      <c r="B743" s="232"/>
      <c r="C743" s="233"/>
      <c r="D743" s="224" t="s">
        <v>232</v>
      </c>
      <c r="E743" s="242" t="s">
        <v>35</v>
      </c>
      <c r="F743" s="234" t="s">
        <v>812</v>
      </c>
      <c r="G743" s="233"/>
      <c r="H743" s="235">
        <v>10</v>
      </c>
      <c r="I743" s="236"/>
      <c r="J743" s="233"/>
      <c r="K743" s="233"/>
      <c r="L743" s="237"/>
      <c r="M743" s="238"/>
      <c r="N743" s="239"/>
      <c r="O743" s="239"/>
      <c r="P743" s="239"/>
      <c r="Q743" s="239"/>
      <c r="R743" s="239"/>
      <c r="S743" s="239"/>
      <c r="T743" s="24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1" t="s">
        <v>232</v>
      </c>
      <c r="AU743" s="241" t="s">
        <v>207</v>
      </c>
      <c r="AV743" s="13" t="s">
        <v>92</v>
      </c>
      <c r="AW743" s="13" t="s">
        <v>42</v>
      </c>
      <c r="AX743" s="13" t="s">
        <v>82</v>
      </c>
      <c r="AY743" s="241" t="s">
        <v>197</v>
      </c>
    </row>
    <row r="744" s="14" customFormat="1">
      <c r="A744" s="14"/>
      <c r="B744" s="253"/>
      <c r="C744" s="254"/>
      <c r="D744" s="224" t="s">
        <v>232</v>
      </c>
      <c r="E744" s="255" t="s">
        <v>35</v>
      </c>
      <c r="F744" s="256" t="s">
        <v>355</v>
      </c>
      <c r="G744" s="254"/>
      <c r="H744" s="257">
        <v>86.799999999999997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232</v>
      </c>
      <c r="AU744" s="263" t="s">
        <v>207</v>
      </c>
      <c r="AV744" s="14" t="s">
        <v>206</v>
      </c>
      <c r="AW744" s="14" t="s">
        <v>42</v>
      </c>
      <c r="AX744" s="14" t="s">
        <v>90</v>
      </c>
      <c r="AY744" s="263" t="s">
        <v>197</v>
      </c>
    </row>
    <row r="745" s="13" customFormat="1">
      <c r="A745" s="13"/>
      <c r="B745" s="232"/>
      <c r="C745" s="233"/>
      <c r="D745" s="224" t="s">
        <v>232</v>
      </c>
      <c r="E745" s="233"/>
      <c r="F745" s="234" t="s">
        <v>815</v>
      </c>
      <c r="G745" s="233"/>
      <c r="H745" s="235">
        <v>112.84</v>
      </c>
      <c r="I745" s="236"/>
      <c r="J745" s="233"/>
      <c r="K745" s="233"/>
      <c r="L745" s="237"/>
      <c r="M745" s="238"/>
      <c r="N745" s="239"/>
      <c r="O745" s="239"/>
      <c r="P745" s="239"/>
      <c r="Q745" s="239"/>
      <c r="R745" s="239"/>
      <c r="S745" s="239"/>
      <c r="T745" s="24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1" t="s">
        <v>232</v>
      </c>
      <c r="AU745" s="241" t="s">
        <v>207</v>
      </c>
      <c r="AV745" s="13" t="s">
        <v>92</v>
      </c>
      <c r="AW745" s="13" t="s">
        <v>4</v>
      </c>
      <c r="AX745" s="13" t="s">
        <v>90</v>
      </c>
      <c r="AY745" s="241" t="s">
        <v>197</v>
      </c>
    </row>
    <row r="746" s="2" customFormat="1" ht="24.15" customHeight="1">
      <c r="A746" s="43"/>
      <c r="B746" s="44"/>
      <c r="C746" s="211" t="s">
        <v>816</v>
      </c>
      <c r="D746" s="211" t="s">
        <v>201</v>
      </c>
      <c r="E746" s="212" t="s">
        <v>287</v>
      </c>
      <c r="F746" s="213" t="s">
        <v>288</v>
      </c>
      <c r="G746" s="214" t="s">
        <v>204</v>
      </c>
      <c r="H746" s="215">
        <v>192</v>
      </c>
      <c r="I746" s="216"/>
      <c r="J746" s="217">
        <f>ROUND(I746*H746,2)</f>
        <v>0</v>
      </c>
      <c r="K746" s="213" t="s">
        <v>205</v>
      </c>
      <c r="L746" s="49"/>
      <c r="M746" s="218" t="s">
        <v>35</v>
      </c>
      <c r="N746" s="219" t="s">
        <v>53</v>
      </c>
      <c r="O746" s="89"/>
      <c r="P746" s="220">
        <f>O746*H746</f>
        <v>0</v>
      </c>
      <c r="Q746" s="220">
        <v>0</v>
      </c>
      <c r="R746" s="220">
        <f>Q746*H746</f>
        <v>0</v>
      </c>
      <c r="S746" s="220">
        <v>0</v>
      </c>
      <c r="T746" s="221">
        <f>S746*H746</f>
        <v>0</v>
      </c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R746" s="222" t="s">
        <v>206</v>
      </c>
      <c r="AT746" s="222" t="s">
        <v>201</v>
      </c>
      <c r="AU746" s="222" t="s">
        <v>207</v>
      </c>
      <c r="AY746" s="21" t="s">
        <v>197</v>
      </c>
      <c r="BE746" s="223">
        <f>IF(N746="základní",J746,0)</f>
        <v>0</v>
      </c>
      <c r="BF746" s="223">
        <f>IF(N746="snížená",J746,0)</f>
        <v>0</v>
      </c>
      <c r="BG746" s="223">
        <f>IF(N746="zákl. přenesená",J746,0)</f>
        <v>0</v>
      </c>
      <c r="BH746" s="223">
        <f>IF(N746="sníž. přenesená",J746,0)</f>
        <v>0</v>
      </c>
      <c r="BI746" s="223">
        <f>IF(N746="nulová",J746,0)</f>
        <v>0</v>
      </c>
      <c r="BJ746" s="21" t="s">
        <v>90</v>
      </c>
      <c r="BK746" s="223">
        <f>ROUND(I746*H746,2)</f>
        <v>0</v>
      </c>
      <c r="BL746" s="21" t="s">
        <v>206</v>
      </c>
      <c r="BM746" s="222" t="s">
        <v>817</v>
      </c>
    </row>
    <row r="747" s="2" customFormat="1">
      <c r="A747" s="43"/>
      <c r="B747" s="44"/>
      <c r="C747" s="45"/>
      <c r="D747" s="224" t="s">
        <v>209</v>
      </c>
      <c r="E747" s="45"/>
      <c r="F747" s="225" t="s">
        <v>290</v>
      </c>
      <c r="G747" s="45"/>
      <c r="H747" s="45"/>
      <c r="I747" s="226"/>
      <c r="J747" s="45"/>
      <c r="K747" s="45"/>
      <c r="L747" s="49"/>
      <c r="M747" s="227"/>
      <c r="N747" s="228"/>
      <c r="O747" s="89"/>
      <c r="P747" s="89"/>
      <c r="Q747" s="89"/>
      <c r="R747" s="89"/>
      <c r="S747" s="89"/>
      <c r="T747" s="90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T747" s="21" t="s">
        <v>209</v>
      </c>
      <c r="AU747" s="21" t="s">
        <v>207</v>
      </c>
    </row>
    <row r="748" s="2" customFormat="1">
      <c r="A748" s="43"/>
      <c r="B748" s="44"/>
      <c r="C748" s="45"/>
      <c r="D748" s="229" t="s">
        <v>211</v>
      </c>
      <c r="E748" s="45"/>
      <c r="F748" s="230" t="s">
        <v>291</v>
      </c>
      <c r="G748" s="45"/>
      <c r="H748" s="45"/>
      <c r="I748" s="226"/>
      <c r="J748" s="45"/>
      <c r="K748" s="45"/>
      <c r="L748" s="49"/>
      <c r="M748" s="227"/>
      <c r="N748" s="228"/>
      <c r="O748" s="89"/>
      <c r="P748" s="89"/>
      <c r="Q748" s="89"/>
      <c r="R748" s="89"/>
      <c r="S748" s="89"/>
      <c r="T748" s="90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T748" s="21" t="s">
        <v>211</v>
      </c>
      <c r="AU748" s="21" t="s">
        <v>207</v>
      </c>
    </row>
    <row r="749" s="13" customFormat="1">
      <c r="A749" s="13"/>
      <c r="B749" s="232"/>
      <c r="C749" s="233"/>
      <c r="D749" s="224" t="s">
        <v>232</v>
      </c>
      <c r="E749" s="242" t="s">
        <v>35</v>
      </c>
      <c r="F749" s="234" t="s">
        <v>818</v>
      </c>
      <c r="G749" s="233"/>
      <c r="H749" s="235">
        <v>192</v>
      </c>
      <c r="I749" s="236"/>
      <c r="J749" s="233"/>
      <c r="K749" s="233"/>
      <c r="L749" s="237"/>
      <c r="M749" s="238"/>
      <c r="N749" s="239"/>
      <c r="O749" s="239"/>
      <c r="P749" s="239"/>
      <c r="Q749" s="239"/>
      <c r="R749" s="239"/>
      <c r="S749" s="239"/>
      <c r="T749" s="24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1" t="s">
        <v>232</v>
      </c>
      <c r="AU749" s="241" t="s">
        <v>207</v>
      </c>
      <c r="AV749" s="13" t="s">
        <v>92</v>
      </c>
      <c r="AW749" s="13" t="s">
        <v>42</v>
      </c>
      <c r="AX749" s="13" t="s">
        <v>90</v>
      </c>
      <c r="AY749" s="241" t="s">
        <v>197</v>
      </c>
    </row>
    <row r="750" s="12" customFormat="1" ht="20.88" customHeight="1">
      <c r="A750" s="12"/>
      <c r="B750" s="195"/>
      <c r="C750" s="196"/>
      <c r="D750" s="197" t="s">
        <v>81</v>
      </c>
      <c r="E750" s="209" t="s">
        <v>819</v>
      </c>
      <c r="F750" s="209" t="s">
        <v>451</v>
      </c>
      <c r="G750" s="196"/>
      <c r="H750" s="196"/>
      <c r="I750" s="199"/>
      <c r="J750" s="210">
        <f>BK750</f>
        <v>0</v>
      </c>
      <c r="K750" s="196"/>
      <c r="L750" s="201"/>
      <c r="M750" s="202"/>
      <c r="N750" s="203"/>
      <c r="O750" s="203"/>
      <c r="P750" s="204">
        <f>SUM(P751:P754)</f>
        <v>0</v>
      </c>
      <c r="Q750" s="203"/>
      <c r="R750" s="204">
        <f>SUM(R751:R754)</f>
        <v>0</v>
      </c>
      <c r="S750" s="203"/>
      <c r="T750" s="205">
        <f>SUM(T751:T754)</f>
        <v>0.52416000000000007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06" t="s">
        <v>90</v>
      </c>
      <c r="AT750" s="207" t="s">
        <v>81</v>
      </c>
      <c r="AU750" s="207" t="s">
        <v>92</v>
      </c>
      <c r="AY750" s="206" t="s">
        <v>197</v>
      </c>
      <c r="BK750" s="208">
        <f>SUM(BK751:BK754)</f>
        <v>0</v>
      </c>
    </row>
    <row r="751" s="2" customFormat="1" ht="24.15" customHeight="1">
      <c r="A751" s="43"/>
      <c r="B751" s="44"/>
      <c r="C751" s="211" t="s">
        <v>820</v>
      </c>
      <c r="D751" s="211" t="s">
        <v>201</v>
      </c>
      <c r="E751" s="212" t="s">
        <v>453</v>
      </c>
      <c r="F751" s="213" t="s">
        <v>454</v>
      </c>
      <c r="G751" s="214" t="s">
        <v>320</v>
      </c>
      <c r="H751" s="215">
        <v>0.27300000000000002</v>
      </c>
      <c r="I751" s="216"/>
      <c r="J751" s="217">
        <f>ROUND(I751*H751,2)</f>
        <v>0</v>
      </c>
      <c r="K751" s="213" t="s">
        <v>205</v>
      </c>
      <c r="L751" s="49"/>
      <c r="M751" s="218" t="s">
        <v>35</v>
      </c>
      <c r="N751" s="219" t="s">
        <v>53</v>
      </c>
      <c r="O751" s="89"/>
      <c r="P751" s="220">
        <f>O751*H751</f>
        <v>0</v>
      </c>
      <c r="Q751" s="220">
        <v>0</v>
      </c>
      <c r="R751" s="220">
        <f>Q751*H751</f>
        <v>0</v>
      </c>
      <c r="S751" s="220">
        <v>1.9199999999999999</v>
      </c>
      <c r="T751" s="221">
        <f>S751*H751</f>
        <v>0.52416000000000007</v>
      </c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R751" s="222" t="s">
        <v>206</v>
      </c>
      <c r="AT751" s="222" t="s">
        <v>201</v>
      </c>
      <c r="AU751" s="222" t="s">
        <v>207</v>
      </c>
      <c r="AY751" s="21" t="s">
        <v>197</v>
      </c>
      <c r="BE751" s="223">
        <f>IF(N751="základní",J751,0)</f>
        <v>0</v>
      </c>
      <c r="BF751" s="223">
        <f>IF(N751="snížená",J751,0)</f>
        <v>0</v>
      </c>
      <c r="BG751" s="223">
        <f>IF(N751="zákl. přenesená",J751,0)</f>
        <v>0</v>
      </c>
      <c r="BH751" s="223">
        <f>IF(N751="sníž. přenesená",J751,0)</f>
        <v>0</v>
      </c>
      <c r="BI751" s="223">
        <f>IF(N751="nulová",J751,0)</f>
        <v>0</v>
      </c>
      <c r="BJ751" s="21" t="s">
        <v>90</v>
      </c>
      <c r="BK751" s="223">
        <f>ROUND(I751*H751,2)</f>
        <v>0</v>
      </c>
      <c r="BL751" s="21" t="s">
        <v>206</v>
      </c>
      <c r="BM751" s="222" t="s">
        <v>821</v>
      </c>
    </row>
    <row r="752" s="2" customFormat="1">
      <c r="A752" s="43"/>
      <c r="B752" s="44"/>
      <c r="C752" s="45"/>
      <c r="D752" s="224" t="s">
        <v>209</v>
      </c>
      <c r="E752" s="45"/>
      <c r="F752" s="225" t="s">
        <v>456</v>
      </c>
      <c r="G752" s="45"/>
      <c r="H752" s="45"/>
      <c r="I752" s="226"/>
      <c r="J752" s="45"/>
      <c r="K752" s="45"/>
      <c r="L752" s="49"/>
      <c r="M752" s="227"/>
      <c r="N752" s="228"/>
      <c r="O752" s="89"/>
      <c r="P752" s="89"/>
      <c r="Q752" s="89"/>
      <c r="R752" s="89"/>
      <c r="S752" s="89"/>
      <c r="T752" s="90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T752" s="21" t="s">
        <v>209</v>
      </c>
      <c r="AU752" s="21" t="s">
        <v>207</v>
      </c>
    </row>
    <row r="753" s="2" customFormat="1">
      <c r="A753" s="43"/>
      <c r="B753" s="44"/>
      <c r="C753" s="45"/>
      <c r="D753" s="229" t="s">
        <v>211</v>
      </c>
      <c r="E753" s="45"/>
      <c r="F753" s="230" t="s">
        <v>457</v>
      </c>
      <c r="G753" s="45"/>
      <c r="H753" s="45"/>
      <c r="I753" s="226"/>
      <c r="J753" s="45"/>
      <c r="K753" s="45"/>
      <c r="L753" s="49"/>
      <c r="M753" s="227"/>
      <c r="N753" s="228"/>
      <c r="O753" s="89"/>
      <c r="P753" s="89"/>
      <c r="Q753" s="89"/>
      <c r="R753" s="89"/>
      <c r="S753" s="89"/>
      <c r="T753" s="90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T753" s="21" t="s">
        <v>211</v>
      </c>
      <c r="AU753" s="21" t="s">
        <v>207</v>
      </c>
    </row>
    <row r="754" s="13" customFormat="1">
      <c r="A754" s="13"/>
      <c r="B754" s="232"/>
      <c r="C754" s="233"/>
      <c r="D754" s="224" t="s">
        <v>232</v>
      </c>
      <c r="E754" s="242" t="s">
        <v>35</v>
      </c>
      <c r="F754" s="234" t="s">
        <v>619</v>
      </c>
      <c r="G754" s="233"/>
      <c r="H754" s="235">
        <v>0.27300000000000002</v>
      </c>
      <c r="I754" s="236"/>
      <c r="J754" s="233"/>
      <c r="K754" s="233"/>
      <c r="L754" s="237"/>
      <c r="M754" s="238"/>
      <c r="N754" s="239"/>
      <c r="O754" s="239"/>
      <c r="P754" s="239"/>
      <c r="Q754" s="239"/>
      <c r="R754" s="239"/>
      <c r="S754" s="239"/>
      <c r="T754" s="24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1" t="s">
        <v>232</v>
      </c>
      <c r="AU754" s="241" t="s">
        <v>207</v>
      </c>
      <c r="AV754" s="13" t="s">
        <v>92</v>
      </c>
      <c r="AW754" s="13" t="s">
        <v>42</v>
      </c>
      <c r="AX754" s="13" t="s">
        <v>90</v>
      </c>
      <c r="AY754" s="241" t="s">
        <v>197</v>
      </c>
    </row>
    <row r="755" s="12" customFormat="1" ht="20.88" customHeight="1">
      <c r="A755" s="12"/>
      <c r="B755" s="195"/>
      <c r="C755" s="196"/>
      <c r="D755" s="197" t="s">
        <v>81</v>
      </c>
      <c r="E755" s="209" t="s">
        <v>822</v>
      </c>
      <c r="F755" s="209" t="s">
        <v>460</v>
      </c>
      <c r="G755" s="196"/>
      <c r="H755" s="196"/>
      <c r="I755" s="199"/>
      <c r="J755" s="210">
        <f>BK755</f>
        <v>0</v>
      </c>
      <c r="K755" s="196"/>
      <c r="L755" s="201"/>
      <c r="M755" s="202"/>
      <c r="N755" s="203"/>
      <c r="O755" s="203"/>
      <c r="P755" s="204">
        <f>SUM(P756:P766)</f>
        <v>0</v>
      </c>
      <c r="Q755" s="203"/>
      <c r="R755" s="204">
        <f>SUM(R756:R766)</f>
        <v>0.1656</v>
      </c>
      <c r="S755" s="203"/>
      <c r="T755" s="205">
        <f>SUM(T756:T766)</f>
        <v>0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6" t="s">
        <v>90</v>
      </c>
      <c r="AT755" s="207" t="s">
        <v>81</v>
      </c>
      <c r="AU755" s="207" t="s">
        <v>92</v>
      </c>
      <c r="AY755" s="206" t="s">
        <v>197</v>
      </c>
      <c r="BK755" s="208">
        <f>SUM(BK756:BK766)</f>
        <v>0</v>
      </c>
    </row>
    <row r="756" s="2" customFormat="1" ht="33" customHeight="1">
      <c r="A756" s="43"/>
      <c r="B756" s="44"/>
      <c r="C756" s="211" t="s">
        <v>823</v>
      </c>
      <c r="D756" s="211" t="s">
        <v>201</v>
      </c>
      <c r="E756" s="212" t="s">
        <v>462</v>
      </c>
      <c r="F756" s="213" t="s">
        <v>463</v>
      </c>
      <c r="G756" s="214" t="s">
        <v>204</v>
      </c>
      <c r="H756" s="215">
        <v>192</v>
      </c>
      <c r="I756" s="216"/>
      <c r="J756" s="217">
        <f>ROUND(I756*H756,2)</f>
        <v>0</v>
      </c>
      <c r="K756" s="213" t="s">
        <v>205</v>
      </c>
      <c r="L756" s="49"/>
      <c r="M756" s="218" t="s">
        <v>35</v>
      </c>
      <c r="N756" s="219" t="s">
        <v>53</v>
      </c>
      <c r="O756" s="89"/>
      <c r="P756" s="220">
        <f>O756*H756</f>
        <v>0</v>
      </c>
      <c r="Q756" s="220">
        <v>0.00085999999999999998</v>
      </c>
      <c r="R756" s="220">
        <f>Q756*H756</f>
        <v>0.16511999999999999</v>
      </c>
      <c r="S756" s="220">
        <v>0</v>
      </c>
      <c r="T756" s="221">
        <f>S756*H756</f>
        <v>0</v>
      </c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R756" s="222" t="s">
        <v>206</v>
      </c>
      <c r="AT756" s="222" t="s">
        <v>201</v>
      </c>
      <c r="AU756" s="222" t="s">
        <v>207</v>
      </c>
      <c r="AY756" s="21" t="s">
        <v>197</v>
      </c>
      <c r="BE756" s="223">
        <f>IF(N756="základní",J756,0)</f>
        <v>0</v>
      </c>
      <c r="BF756" s="223">
        <f>IF(N756="snížená",J756,0)</f>
        <v>0</v>
      </c>
      <c r="BG756" s="223">
        <f>IF(N756="zákl. přenesená",J756,0)</f>
        <v>0</v>
      </c>
      <c r="BH756" s="223">
        <f>IF(N756="sníž. přenesená",J756,0)</f>
        <v>0</v>
      </c>
      <c r="BI756" s="223">
        <f>IF(N756="nulová",J756,0)</f>
        <v>0</v>
      </c>
      <c r="BJ756" s="21" t="s">
        <v>90</v>
      </c>
      <c r="BK756" s="223">
        <f>ROUND(I756*H756,2)</f>
        <v>0</v>
      </c>
      <c r="BL756" s="21" t="s">
        <v>206</v>
      </c>
      <c r="BM756" s="222" t="s">
        <v>824</v>
      </c>
    </row>
    <row r="757" s="2" customFormat="1">
      <c r="A757" s="43"/>
      <c r="B757" s="44"/>
      <c r="C757" s="45"/>
      <c r="D757" s="224" t="s">
        <v>209</v>
      </c>
      <c r="E757" s="45"/>
      <c r="F757" s="225" t="s">
        <v>465</v>
      </c>
      <c r="G757" s="45"/>
      <c r="H757" s="45"/>
      <c r="I757" s="226"/>
      <c r="J757" s="45"/>
      <c r="K757" s="45"/>
      <c r="L757" s="49"/>
      <c r="M757" s="227"/>
      <c r="N757" s="228"/>
      <c r="O757" s="89"/>
      <c r="P757" s="89"/>
      <c r="Q757" s="89"/>
      <c r="R757" s="89"/>
      <c r="S757" s="89"/>
      <c r="T757" s="90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T757" s="21" t="s">
        <v>209</v>
      </c>
      <c r="AU757" s="21" t="s">
        <v>207</v>
      </c>
    </row>
    <row r="758" s="2" customFormat="1">
      <c r="A758" s="43"/>
      <c r="B758" s="44"/>
      <c r="C758" s="45"/>
      <c r="D758" s="229" t="s">
        <v>211</v>
      </c>
      <c r="E758" s="45"/>
      <c r="F758" s="230" t="s">
        <v>466</v>
      </c>
      <c r="G758" s="45"/>
      <c r="H758" s="45"/>
      <c r="I758" s="226"/>
      <c r="J758" s="45"/>
      <c r="K758" s="45"/>
      <c r="L758" s="49"/>
      <c r="M758" s="227"/>
      <c r="N758" s="228"/>
      <c r="O758" s="89"/>
      <c r="P758" s="89"/>
      <c r="Q758" s="89"/>
      <c r="R758" s="89"/>
      <c r="S758" s="89"/>
      <c r="T758" s="90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T758" s="21" t="s">
        <v>211</v>
      </c>
      <c r="AU758" s="21" t="s">
        <v>207</v>
      </c>
    </row>
    <row r="759" s="2" customFormat="1" ht="24.15" customHeight="1">
      <c r="A759" s="43"/>
      <c r="B759" s="44"/>
      <c r="C759" s="211" t="s">
        <v>825</v>
      </c>
      <c r="D759" s="211" t="s">
        <v>201</v>
      </c>
      <c r="E759" s="212" t="s">
        <v>826</v>
      </c>
      <c r="F759" s="213" t="s">
        <v>827</v>
      </c>
      <c r="G759" s="214" t="s">
        <v>409</v>
      </c>
      <c r="H759" s="215">
        <v>6</v>
      </c>
      <c r="I759" s="216"/>
      <c r="J759" s="217">
        <f>ROUND(I759*H759,2)</f>
        <v>0</v>
      </c>
      <c r="K759" s="213" t="s">
        <v>205</v>
      </c>
      <c r="L759" s="49"/>
      <c r="M759" s="218" t="s">
        <v>35</v>
      </c>
      <c r="N759" s="219" t="s">
        <v>53</v>
      </c>
      <c r="O759" s="89"/>
      <c r="P759" s="220">
        <f>O759*H759</f>
        <v>0</v>
      </c>
      <c r="Q759" s="220">
        <v>8.0000000000000007E-05</v>
      </c>
      <c r="R759" s="220">
        <f>Q759*H759</f>
        <v>0.00048000000000000007</v>
      </c>
      <c r="S759" s="220">
        <v>0</v>
      </c>
      <c r="T759" s="221">
        <f>S759*H759</f>
        <v>0</v>
      </c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R759" s="222" t="s">
        <v>206</v>
      </c>
      <c r="AT759" s="222" t="s">
        <v>201</v>
      </c>
      <c r="AU759" s="222" t="s">
        <v>207</v>
      </c>
      <c r="AY759" s="21" t="s">
        <v>197</v>
      </c>
      <c r="BE759" s="223">
        <f>IF(N759="základní",J759,0)</f>
        <v>0</v>
      </c>
      <c r="BF759" s="223">
        <f>IF(N759="snížená",J759,0)</f>
        <v>0</v>
      </c>
      <c r="BG759" s="223">
        <f>IF(N759="zákl. přenesená",J759,0)</f>
        <v>0</v>
      </c>
      <c r="BH759" s="223">
        <f>IF(N759="sníž. přenesená",J759,0)</f>
        <v>0</v>
      </c>
      <c r="BI759" s="223">
        <f>IF(N759="nulová",J759,0)</f>
        <v>0</v>
      </c>
      <c r="BJ759" s="21" t="s">
        <v>90</v>
      </c>
      <c r="BK759" s="223">
        <f>ROUND(I759*H759,2)</f>
        <v>0</v>
      </c>
      <c r="BL759" s="21" t="s">
        <v>206</v>
      </c>
      <c r="BM759" s="222" t="s">
        <v>828</v>
      </c>
    </row>
    <row r="760" s="2" customFormat="1">
      <c r="A760" s="43"/>
      <c r="B760" s="44"/>
      <c r="C760" s="45"/>
      <c r="D760" s="224" t="s">
        <v>209</v>
      </c>
      <c r="E760" s="45"/>
      <c r="F760" s="225" t="s">
        <v>829</v>
      </c>
      <c r="G760" s="45"/>
      <c r="H760" s="45"/>
      <c r="I760" s="226"/>
      <c r="J760" s="45"/>
      <c r="K760" s="45"/>
      <c r="L760" s="49"/>
      <c r="M760" s="227"/>
      <c r="N760" s="228"/>
      <c r="O760" s="89"/>
      <c r="P760" s="89"/>
      <c r="Q760" s="89"/>
      <c r="R760" s="89"/>
      <c r="S760" s="89"/>
      <c r="T760" s="90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T760" s="21" t="s">
        <v>209</v>
      </c>
      <c r="AU760" s="21" t="s">
        <v>207</v>
      </c>
    </row>
    <row r="761" s="2" customFormat="1">
      <c r="A761" s="43"/>
      <c r="B761" s="44"/>
      <c r="C761" s="45"/>
      <c r="D761" s="229" t="s">
        <v>211</v>
      </c>
      <c r="E761" s="45"/>
      <c r="F761" s="230" t="s">
        <v>830</v>
      </c>
      <c r="G761" s="45"/>
      <c r="H761" s="45"/>
      <c r="I761" s="226"/>
      <c r="J761" s="45"/>
      <c r="K761" s="45"/>
      <c r="L761" s="49"/>
      <c r="M761" s="227"/>
      <c r="N761" s="228"/>
      <c r="O761" s="89"/>
      <c r="P761" s="89"/>
      <c r="Q761" s="89"/>
      <c r="R761" s="89"/>
      <c r="S761" s="89"/>
      <c r="T761" s="90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T761" s="21" t="s">
        <v>211</v>
      </c>
      <c r="AU761" s="21" t="s">
        <v>207</v>
      </c>
    </row>
    <row r="762" s="13" customFormat="1">
      <c r="A762" s="13"/>
      <c r="B762" s="232"/>
      <c r="C762" s="233"/>
      <c r="D762" s="224" t="s">
        <v>232</v>
      </c>
      <c r="E762" s="242" t="s">
        <v>35</v>
      </c>
      <c r="F762" s="234" t="s">
        <v>831</v>
      </c>
      <c r="G762" s="233"/>
      <c r="H762" s="235">
        <v>6</v>
      </c>
      <c r="I762" s="236"/>
      <c r="J762" s="233"/>
      <c r="K762" s="233"/>
      <c r="L762" s="237"/>
      <c r="M762" s="238"/>
      <c r="N762" s="239"/>
      <c r="O762" s="239"/>
      <c r="P762" s="239"/>
      <c r="Q762" s="239"/>
      <c r="R762" s="239"/>
      <c r="S762" s="239"/>
      <c r="T762" s="24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1" t="s">
        <v>232</v>
      </c>
      <c r="AU762" s="241" t="s">
        <v>207</v>
      </c>
      <c r="AV762" s="13" t="s">
        <v>92</v>
      </c>
      <c r="AW762" s="13" t="s">
        <v>42</v>
      </c>
      <c r="AX762" s="13" t="s">
        <v>90</v>
      </c>
      <c r="AY762" s="241" t="s">
        <v>197</v>
      </c>
    </row>
    <row r="763" s="2" customFormat="1" ht="24.15" customHeight="1">
      <c r="A763" s="43"/>
      <c r="B763" s="44"/>
      <c r="C763" s="211" t="s">
        <v>832</v>
      </c>
      <c r="D763" s="211" t="s">
        <v>201</v>
      </c>
      <c r="E763" s="212" t="s">
        <v>488</v>
      </c>
      <c r="F763" s="213" t="s">
        <v>489</v>
      </c>
      <c r="G763" s="214" t="s">
        <v>204</v>
      </c>
      <c r="H763" s="215">
        <v>192</v>
      </c>
      <c r="I763" s="216"/>
      <c r="J763" s="217">
        <f>ROUND(I763*H763,2)</f>
        <v>0</v>
      </c>
      <c r="K763" s="213" t="s">
        <v>205</v>
      </c>
      <c r="L763" s="49"/>
      <c r="M763" s="218" t="s">
        <v>35</v>
      </c>
      <c r="N763" s="219" t="s">
        <v>53</v>
      </c>
      <c r="O763" s="89"/>
      <c r="P763" s="220">
        <f>O763*H763</f>
        <v>0</v>
      </c>
      <c r="Q763" s="220">
        <v>0</v>
      </c>
      <c r="R763" s="220">
        <f>Q763*H763</f>
        <v>0</v>
      </c>
      <c r="S763" s="220">
        <v>0</v>
      </c>
      <c r="T763" s="221">
        <f>S763*H763</f>
        <v>0</v>
      </c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R763" s="222" t="s">
        <v>206</v>
      </c>
      <c r="AT763" s="222" t="s">
        <v>201</v>
      </c>
      <c r="AU763" s="222" t="s">
        <v>207</v>
      </c>
      <c r="AY763" s="21" t="s">
        <v>197</v>
      </c>
      <c r="BE763" s="223">
        <f>IF(N763="základní",J763,0)</f>
        <v>0</v>
      </c>
      <c r="BF763" s="223">
        <f>IF(N763="snížená",J763,0)</f>
        <v>0</v>
      </c>
      <c r="BG763" s="223">
        <f>IF(N763="zákl. přenesená",J763,0)</f>
        <v>0</v>
      </c>
      <c r="BH763" s="223">
        <f>IF(N763="sníž. přenesená",J763,0)</f>
        <v>0</v>
      </c>
      <c r="BI763" s="223">
        <f>IF(N763="nulová",J763,0)</f>
        <v>0</v>
      </c>
      <c r="BJ763" s="21" t="s">
        <v>90</v>
      </c>
      <c r="BK763" s="223">
        <f>ROUND(I763*H763,2)</f>
        <v>0</v>
      </c>
      <c r="BL763" s="21" t="s">
        <v>206</v>
      </c>
      <c r="BM763" s="222" t="s">
        <v>833</v>
      </c>
    </row>
    <row r="764" s="2" customFormat="1">
      <c r="A764" s="43"/>
      <c r="B764" s="44"/>
      <c r="C764" s="45"/>
      <c r="D764" s="224" t="s">
        <v>209</v>
      </c>
      <c r="E764" s="45"/>
      <c r="F764" s="225" t="s">
        <v>491</v>
      </c>
      <c r="G764" s="45"/>
      <c r="H764" s="45"/>
      <c r="I764" s="226"/>
      <c r="J764" s="45"/>
      <c r="K764" s="45"/>
      <c r="L764" s="49"/>
      <c r="M764" s="227"/>
      <c r="N764" s="228"/>
      <c r="O764" s="89"/>
      <c r="P764" s="89"/>
      <c r="Q764" s="89"/>
      <c r="R764" s="89"/>
      <c r="S764" s="89"/>
      <c r="T764" s="90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T764" s="21" t="s">
        <v>209</v>
      </c>
      <c r="AU764" s="21" t="s">
        <v>207</v>
      </c>
    </row>
    <row r="765" s="2" customFormat="1">
      <c r="A765" s="43"/>
      <c r="B765" s="44"/>
      <c r="C765" s="45"/>
      <c r="D765" s="229" t="s">
        <v>211</v>
      </c>
      <c r="E765" s="45"/>
      <c r="F765" s="230" t="s">
        <v>492</v>
      </c>
      <c r="G765" s="45"/>
      <c r="H765" s="45"/>
      <c r="I765" s="226"/>
      <c r="J765" s="45"/>
      <c r="K765" s="45"/>
      <c r="L765" s="49"/>
      <c r="M765" s="227"/>
      <c r="N765" s="228"/>
      <c r="O765" s="89"/>
      <c r="P765" s="89"/>
      <c r="Q765" s="89"/>
      <c r="R765" s="89"/>
      <c r="S765" s="89"/>
      <c r="T765" s="90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T765" s="21" t="s">
        <v>211</v>
      </c>
      <c r="AU765" s="21" t="s">
        <v>207</v>
      </c>
    </row>
    <row r="766" s="2" customFormat="1">
      <c r="A766" s="43"/>
      <c r="B766" s="44"/>
      <c r="C766" s="45"/>
      <c r="D766" s="224" t="s">
        <v>219</v>
      </c>
      <c r="E766" s="45"/>
      <c r="F766" s="231" t="s">
        <v>493</v>
      </c>
      <c r="G766" s="45"/>
      <c r="H766" s="45"/>
      <c r="I766" s="226"/>
      <c r="J766" s="45"/>
      <c r="K766" s="45"/>
      <c r="L766" s="49"/>
      <c r="M766" s="227"/>
      <c r="N766" s="228"/>
      <c r="O766" s="89"/>
      <c r="P766" s="89"/>
      <c r="Q766" s="89"/>
      <c r="R766" s="89"/>
      <c r="S766" s="89"/>
      <c r="T766" s="90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T766" s="21" t="s">
        <v>219</v>
      </c>
      <c r="AU766" s="21" t="s">
        <v>207</v>
      </c>
    </row>
    <row r="767" s="12" customFormat="1" ht="20.88" customHeight="1">
      <c r="A767" s="12"/>
      <c r="B767" s="195"/>
      <c r="C767" s="196"/>
      <c r="D767" s="197" t="s">
        <v>81</v>
      </c>
      <c r="E767" s="209" t="s">
        <v>834</v>
      </c>
      <c r="F767" s="209" t="s">
        <v>326</v>
      </c>
      <c r="G767" s="196"/>
      <c r="H767" s="196"/>
      <c r="I767" s="199"/>
      <c r="J767" s="210">
        <f>BK767</f>
        <v>0</v>
      </c>
      <c r="K767" s="196"/>
      <c r="L767" s="201"/>
      <c r="M767" s="202"/>
      <c r="N767" s="203"/>
      <c r="O767" s="203"/>
      <c r="P767" s="204">
        <f>SUM(P768:P814)</f>
        <v>0</v>
      </c>
      <c r="Q767" s="203"/>
      <c r="R767" s="204">
        <f>SUM(R768:R814)</f>
        <v>0</v>
      </c>
      <c r="S767" s="203"/>
      <c r="T767" s="205">
        <f>SUM(T768:T814)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06" t="s">
        <v>90</v>
      </c>
      <c r="AT767" s="207" t="s">
        <v>81</v>
      </c>
      <c r="AU767" s="207" t="s">
        <v>92</v>
      </c>
      <c r="AY767" s="206" t="s">
        <v>197</v>
      </c>
      <c r="BK767" s="208">
        <f>SUM(BK768:BK814)</f>
        <v>0</v>
      </c>
    </row>
    <row r="768" s="2" customFormat="1" ht="21.75" customHeight="1">
      <c r="A768" s="43"/>
      <c r="B768" s="44"/>
      <c r="C768" s="211" t="s">
        <v>835</v>
      </c>
      <c r="D768" s="211" t="s">
        <v>201</v>
      </c>
      <c r="E768" s="212" t="s">
        <v>267</v>
      </c>
      <c r="F768" s="213" t="s">
        <v>268</v>
      </c>
      <c r="G768" s="214" t="s">
        <v>269</v>
      </c>
      <c r="H768" s="215">
        <v>144</v>
      </c>
      <c r="I768" s="216"/>
      <c r="J768" s="217">
        <f>ROUND(I768*H768,2)</f>
        <v>0</v>
      </c>
      <c r="K768" s="213" t="s">
        <v>205</v>
      </c>
      <c r="L768" s="49"/>
      <c r="M768" s="218" t="s">
        <v>35</v>
      </c>
      <c r="N768" s="219" t="s">
        <v>53</v>
      </c>
      <c r="O768" s="89"/>
      <c r="P768" s="220">
        <f>O768*H768</f>
        <v>0</v>
      </c>
      <c r="Q768" s="220">
        <v>0</v>
      </c>
      <c r="R768" s="220">
        <f>Q768*H768</f>
        <v>0</v>
      </c>
      <c r="S768" s="220">
        <v>0</v>
      </c>
      <c r="T768" s="221">
        <f>S768*H768</f>
        <v>0</v>
      </c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R768" s="222" t="s">
        <v>206</v>
      </c>
      <c r="AT768" s="222" t="s">
        <v>201</v>
      </c>
      <c r="AU768" s="222" t="s">
        <v>207</v>
      </c>
      <c r="AY768" s="21" t="s">
        <v>197</v>
      </c>
      <c r="BE768" s="223">
        <f>IF(N768="základní",J768,0)</f>
        <v>0</v>
      </c>
      <c r="BF768" s="223">
        <f>IF(N768="snížená",J768,0)</f>
        <v>0</v>
      </c>
      <c r="BG768" s="223">
        <f>IF(N768="zákl. přenesená",J768,0)</f>
        <v>0</v>
      </c>
      <c r="BH768" s="223">
        <f>IF(N768="sníž. přenesená",J768,0)</f>
        <v>0</v>
      </c>
      <c r="BI768" s="223">
        <f>IF(N768="nulová",J768,0)</f>
        <v>0</v>
      </c>
      <c r="BJ768" s="21" t="s">
        <v>90</v>
      </c>
      <c r="BK768" s="223">
        <f>ROUND(I768*H768,2)</f>
        <v>0</v>
      </c>
      <c r="BL768" s="21" t="s">
        <v>206</v>
      </c>
      <c r="BM768" s="222" t="s">
        <v>836</v>
      </c>
    </row>
    <row r="769" s="2" customFormat="1">
      <c r="A769" s="43"/>
      <c r="B769" s="44"/>
      <c r="C769" s="45"/>
      <c r="D769" s="224" t="s">
        <v>209</v>
      </c>
      <c r="E769" s="45"/>
      <c r="F769" s="225" t="s">
        <v>271</v>
      </c>
      <c r="G769" s="45"/>
      <c r="H769" s="45"/>
      <c r="I769" s="226"/>
      <c r="J769" s="45"/>
      <c r="K769" s="45"/>
      <c r="L769" s="49"/>
      <c r="M769" s="227"/>
      <c r="N769" s="228"/>
      <c r="O769" s="89"/>
      <c r="P769" s="89"/>
      <c r="Q769" s="89"/>
      <c r="R769" s="89"/>
      <c r="S769" s="89"/>
      <c r="T769" s="90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T769" s="21" t="s">
        <v>209</v>
      </c>
      <c r="AU769" s="21" t="s">
        <v>207</v>
      </c>
    </row>
    <row r="770" s="2" customFormat="1">
      <c r="A770" s="43"/>
      <c r="B770" s="44"/>
      <c r="C770" s="45"/>
      <c r="D770" s="229" t="s">
        <v>211</v>
      </c>
      <c r="E770" s="45"/>
      <c r="F770" s="230" t="s">
        <v>272</v>
      </c>
      <c r="G770" s="45"/>
      <c r="H770" s="45"/>
      <c r="I770" s="226"/>
      <c r="J770" s="45"/>
      <c r="K770" s="45"/>
      <c r="L770" s="49"/>
      <c r="M770" s="227"/>
      <c r="N770" s="228"/>
      <c r="O770" s="89"/>
      <c r="P770" s="89"/>
      <c r="Q770" s="89"/>
      <c r="R770" s="89"/>
      <c r="S770" s="89"/>
      <c r="T770" s="90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T770" s="21" t="s">
        <v>211</v>
      </c>
      <c r="AU770" s="21" t="s">
        <v>207</v>
      </c>
    </row>
    <row r="771" s="2" customFormat="1">
      <c r="A771" s="43"/>
      <c r="B771" s="44"/>
      <c r="C771" s="45"/>
      <c r="D771" s="224" t="s">
        <v>219</v>
      </c>
      <c r="E771" s="45"/>
      <c r="F771" s="231" t="s">
        <v>529</v>
      </c>
      <c r="G771" s="45"/>
      <c r="H771" s="45"/>
      <c r="I771" s="226"/>
      <c r="J771" s="45"/>
      <c r="K771" s="45"/>
      <c r="L771" s="49"/>
      <c r="M771" s="227"/>
      <c r="N771" s="228"/>
      <c r="O771" s="89"/>
      <c r="P771" s="89"/>
      <c r="Q771" s="89"/>
      <c r="R771" s="89"/>
      <c r="S771" s="89"/>
      <c r="T771" s="90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T771" s="21" t="s">
        <v>219</v>
      </c>
      <c r="AU771" s="21" t="s">
        <v>207</v>
      </c>
    </row>
    <row r="772" s="13" customFormat="1">
      <c r="A772" s="13"/>
      <c r="B772" s="232"/>
      <c r="C772" s="233"/>
      <c r="D772" s="224" t="s">
        <v>232</v>
      </c>
      <c r="E772" s="242" t="s">
        <v>35</v>
      </c>
      <c r="F772" s="234" t="s">
        <v>837</v>
      </c>
      <c r="G772" s="233"/>
      <c r="H772" s="235">
        <v>144</v>
      </c>
      <c r="I772" s="236"/>
      <c r="J772" s="233"/>
      <c r="K772" s="233"/>
      <c r="L772" s="237"/>
      <c r="M772" s="238"/>
      <c r="N772" s="239"/>
      <c r="O772" s="239"/>
      <c r="P772" s="239"/>
      <c r="Q772" s="239"/>
      <c r="R772" s="239"/>
      <c r="S772" s="239"/>
      <c r="T772" s="24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1" t="s">
        <v>232</v>
      </c>
      <c r="AU772" s="241" t="s">
        <v>207</v>
      </c>
      <c r="AV772" s="13" t="s">
        <v>92</v>
      </c>
      <c r="AW772" s="13" t="s">
        <v>42</v>
      </c>
      <c r="AX772" s="13" t="s">
        <v>90</v>
      </c>
      <c r="AY772" s="241" t="s">
        <v>197</v>
      </c>
    </row>
    <row r="773" s="2" customFormat="1" ht="24.15" customHeight="1">
      <c r="A773" s="43"/>
      <c r="B773" s="44"/>
      <c r="C773" s="211" t="s">
        <v>838</v>
      </c>
      <c r="D773" s="211" t="s">
        <v>201</v>
      </c>
      <c r="E773" s="212" t="s">
        <v>275</v>
      </c>
      <c r="F773" s="213" t="s">
        <v>276</v>
      </c>
      <c r="G773" s="214" t="s">
        <v>269</v>
      </c>
      <c r="H773" s="215">
        <v>2304</v>
      </c>
      <c r="I773" s="216"/>
      <c r="J773" s="217">
        <f>ROUND(I773*H773,2)</f>
        <v>0</v>
      </c>
      <c r="K773" s="213" t="s">
        <v>205</v>
      </c>
      <c r="L773" s="49"/>
      <c r="M773" s="218" t="s">
        <v>35</v>
      </c>
      <c r="N773" s="219" t="s">
        <v>53</v>
      </c>
      <c r="O773" s="89"/>
      <c r="P773" s="220">
        <f>O773*H773</f>
        <v>0</v>
      </c>
      <c r="Q773" s="220">
        <v>0</v>
      </c>
      <c r="R773" s="220">
        <f>Q773*H773</f>
        <v>0</v>
      </c>
      <c r="S773" s="220">
        <v>0</v>
      </c>
      <c r="T773" s="221">
        <f>S773*H773</f>
        <v>0</v>
      </c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R773" s="222" t="s">
        <v>206</v>
      </c>
      <c r="AT773" s="222" t="s">
        <v>201</v>
      </c>
      <c r="AU773" s="222" t="s">
        <v>207</v>
      </c>
      <c r="AY773" s="21" t="s">
        <v>197</v>
      </c>
      <c r="BE773" s="223">
        <f>IF(N773="základní",J773,0)</f>
        <v>0</v>
      </c>
      <c r="BF773" s="223">
        <f>IF(N773="snížená",J773,0)</f>
        <v>0</v>
      </c>
      <c r="BG773" s="223">
        <f>IF(N773="zákl. přenesená",J773,0)</f>
        <v>0</v>
      </c>
      <c r="BH773" s="223">
        <f>IF(N773="sníž. přenesená",J773,0)</f>
        <v>0</v>
      </c>
      <c r="BI773" s="223">
        <f>IF(N773="nulová",J773,0)</f>
        <v>0</v>
      </c>
      <c r="BJ773" s="21" t="s">
        <v>90</v>
      </c>
      <c r="BK773" s="223">
        <f>ROUND(I773*H773,2)</f>
        <v>0</v>
      </c>
      <c r="BL773" s="21" t="s">
        <v>206</v>
      </c>
      <c r="BM773" s="222" t="s">
        <v>839</v>
      </c>
    </row>
    <row r="774" s="2" customFormat="1">
      <c r="A774" s="43"/>
      <c r="B774" s="44"/>
      <c r="C774" s="45"/>
      <c r="D774" s="224" t="s">
        <v>209</v>
      </c>
      <c r="E774" s="45"/>
      <c r="F774" s="225" t="s">
        <v>278</v>
      </c>
      <c r="G774" s="45"/>
      <c r="H774" s="45"/>
      <c r="I774" s="226"/>
      <c r="J774" s="45"/>
      <c r="K774" s="45"/>
      <c r="L774" s="49"/>
      <c r="M774" s="227"/>
      <c r="N774" s="228"/>
      <c r="O774" s="89"/>
      <c r="P774" s="89"/>
      <c r="Q774" s="89"/>
      <c r="R774" s="89"/>
      <c r="S774" s="89"/>
      <c r="T774" s="90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T774" s="21" t="s">
        <v>209</v>
      </c>
      <c r="AU774" s="21" t="s">
        <v>207</v>
      </c>
    </row>
    <row r="775" s="2" customFormat="1">
      <c r="A775" s="43"/>
      <c r="B775" s="44"/>
      <c r="C775" s="45"/>
      <c r="D775" s="229" t="s">
        <v>211</v>
      </c>
      <c r="E775" s="45"/>
      <c r="F775" s="230" t="s">
        <v>279</v>
      </c>
      <c r="G775" s="45"/>
      <c r="H775" s="45"/>
      <c r="I775" s="226"/>
      <c r="J775" s="45"/>
      <c r="K775" s="45"/>
      <c r="L775" s="49"/>
      <c r="M775" s="227"/>
      <c r="N775" s="228"/>
      <c r="O775" s="89"/>
      <c r="P775" s="89"/>
      <c r="Q775" s="89"/>
      <c r="R775" s="89"/>
      <c r="S775" s="89"/>
      <c r="T775" s="90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T775" s="21" t="s">
        <v>211</v>
      </c>
      <c r="AU775" s="21" t="s">
        <v>207</v>
      </c>
    </row>
    <row r="776" s="13" customFormat="1">
      <c r="A776" s="13"/>
      <c r="B776" s="232"/>
      <c r="C776" s="233"/>
      <c r="D776" s="224" t="s">
        <v>232</v>
      </c>
      <c r="E776" s="242" t="s">
        <v>35</v>
      </c>
      <c r="F776" s="234" t="s">
        <v>840</v>
      </c>
      <c r="G776" s="233"/>
      <c r="H776" s="235">
        <v>576</v>
      </c>
      <c r="I776" s="236"/>
      <c r="J776" s="233"/>
      <c r="K776" s="233"/>
      <c r="L776" s="237"/>
      <c r="M776" s="238"/>
      <c r="N776" s="239"/>
      <c r="O776" s="239"/>
      <c r="P776" s="239"/>
      <c r="Q776" s="239"/>
      <c r="R776" s="239"/>
      <c r="S776" s="239"/>
      <c r="T776" s="24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1" t="s">
        <v>232</v>
      </c>
      <c r="AU776" s="241" t="s">
        <v>207</v>
      </c>
      <c r="AV776" s="13" t="s">
        <v>92</v>
      </c>
      <c r="AW776" s="13" t="s">
        <v>42</v>
      </c>
      <c r="AX776" s="13" t="s">
        <v>90</v>
      </c>
      <c r="AY776" s="241" t="s">
        <v>197</v>
      </c>
    </row>
    <row r="777" s="13" customFormat="1">
      <c r="A777" s="13"/>
      <c r="B777" s="232"/>
      <c r="C777" s="233"/>
      <c r="D777" s="224" t="s">
        <v>232</v>
      </c>
      <c r="E777" s="233"/>
      <c r="F777" s="234" t="s">
        <v>841</v>
      </c>
      <c r="G777" s="233"/>
      <c r="H777" s="235">
        <v>2304</v>
      </c>
      <c r="I777" s="236"/>
      <c r="J777" s="233"/>
      <c r="K777" s="233"/>
      <c r="L777" s="237"/>
      <c r="M777" s="238"/>
      <c r="N777" s="239"/>
      <c r="O777" s="239"/>
      <c r="P777" s="239"/>
      <c r="Q777" s="239"/>
      <c r="R777" s="239"/>
      <c r="S777" s="239"/>
      <c r="T777" s="24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1" t="s">
        <v>232</v>
      </c>
      <c r="AU777" s="241" t="s">
        <v>207</v>
      </c>
      <c r="AV777" s="13" t="s">
        <v>92</v>
      </c>
      <c r="AW777" s="13" t="s">
        <v>4</v>
      </c>
      <c r="AX777" s="13" t="s">
        <v>90</v>
      </c>
      <c r="AY777" s="241" t="s">
        <v>197</v>
      </c>
    </row>
    <row r="778" s="2" customFormat="1" ht="16.5" customHeight="1">
      <c r="A778" s="43"/>
      <c r="B778" s="44"/>
      <c r="C778" s="211" t="s">
        <v>842</v>
      </c>
      <c r="D778" s="211" t="s">
        <v>201</v>
      </c>
      <c r="E778" s="212" t="s">
        <v>524</v>
      </c>
      <c r="F778" s="213" t="s">
        <v>525</v>
      </c>
      <c r="G778" s="214" t="s">
        <v>269</v>
      </c>
      <c r="H778" s="215">
        <v>81.212999999999994</v>
      </c>
      <c r="I778" s="216"/>
      <c r="J778" s="217">
        <f>ROUND(I778*H778,2)</f>
        <v>0</v>
      </c>
      <c r="K778" s="213" t="s">
        <v>205</v>
      </c>
      <c r="L778" s="49"/>
      <c r="M778" s="218" t="s">
        <v>35</v>
      </c>
      <c r="N778" s="219" t="s">
        <v>53</v>
      </c>
      <c r="O778" s="89"/>
      <c r="P778" s="220">
        <f>O778*H778</f>
        <v>0</v>
      </c>
      <c r="Q778" s="220">
        <v>0</v>
      </c>
      <c r="R778" s="220">
        <f>Q778*H778</f>
        <v>0</v>
      </c>
      <c r="S778" s="220">
        <v>0</v>
      </c>
      <c r="T778" s="221">
        <f>S778*H778</f>
        <v>0</v>
      </c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R778" s="222" t="s">
        <v>206</v>
      </c>
      <c r="AT778" s="222" t="s">
        <v>201</v>
      </c>
      <c r="AU778" s="222" t="s">
        <v>207</v>
      </c>
      <c r="AY778" s="21" t="s">
        <v>197</v>
      </c>
      <c r="BE778" s="223">
        <f>IF(N778="základní",J778,0)</f>
        <v>0</v>
      </c>
      <c r="BF778" s="223">
        <f>IF(N778="snížená",J778,0)</f>
        <v>0</v>
      </c>
      <c r="BG778" s="223">
        <f>IF(N778="zákl. přenesená",J778,0)</f>
        <v>0</v>
      </c>
      <c r="BH778" s="223">
        <f>IF(N778="sníž. přenesená",J778,0)</f>
        <v>0</v>
      </c>
      <c r="BI778" s="223">
        <f>IF(N778="nulová",J778,0)</f>
        <v>0</v>
      </c>
      <c r="BJ778" s="21" t="s">
        <v>90</v>
      </c>
      <c r="BK778" s="223">
        <f>ROUND(I778*H778,2)</f>
        <v>0</v>
      </c>
      <c r="BL778" s="21" t="s">
        <v>206</v>
      </c>
      <c r="BM778" s="222" t="s">
        <v>843</v>
      </c>
    </row>
    <row r="779" s="2" customFormat="1">
      <c r="A779" s="43"/>
      <c r="B779" s="44"/>
      <c r="C779" s="45"/>
      <c r="D779" s="224" t="s">
        <v>209</v>
      </c>
      <c r="E779" s="45"/>
      <c r="F779" s="225" t="s">
        <v>527</v>
      </c>
      <c r="G779" s="45"/>
      <c r="H779" s="45"/>
      <c r="I779" s="226"/>
      <c r="J779" s="45"/>
      <c r="K779" s="45"/>
      <c r="L779" s="49"/>
      <c r="M779" s="227"/>
      <c r="N779" s="228"/>
      <c r="O779" s="89"/>
      <c r="P779" s="89"/>
      <c r="Q779" s="89"/>
      <c r="R779" s="89"/>
      <c r="S779" s="89"/>
      <c r="T779" s="90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T779" s="21" t="s">
        <v>209</v>
      </c>
      <c r="AU779" s="21" t="s">
        <v>207</v>
      </c>
    </row>
    <row r="780" s="2" customFormat="1">
      <c r="A780" s="43"/>
      <c r="B780" s="44"/>
      <c r="C780" s="45"/>
      <c r="D780" s="229" t="s">
        <v>211</v>
      </c>
      <c r="E780" s="45"/>
      <c r="F780" s="230" t="s">
        <v>528</v>
      </c>
      <c r="G780" s="45"/>
      <c r="H780" s="45"/>
      <c r="I780" s="226"/>
      <c r="J780" s="45"/>
      <c r="K780" s="45"/>
      <c r="L780" s="49"/>
      <c r="M780" s="227"/>
      <c r="N780" s="228"/>
      <c r="O780" s="89"/>
      <c r="P780" s="89"/>
      <c r="Q780" s="89"/>
      <c r="R780" s="89"/>
      <c r="S780" s="89"/>
      <c r="T780" s="90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T780" s="21" t="s">
        <v>211</v>
      </c>
      <c r="AU780" s="21" t="s">
        <v>207</v>
      </c>
    </row>
    <row r="781" s="2" customFormat="1">
      <c r="A781" s="43"/>
      <c r="B781" s="44"/>
      <c r="C781" s="45"/>
      <c r="D781" s="224" t="s">
        <v>219</v>
      </c>
      <c r="E781" s="45"/>
      <c r="F781" s="231" t="s">
        <v>529</v>
      </c>
      <c r="G781" s="45"/>
      <c r="H781" s="45"/>
      <c r="I781" s="226"/>
      <c r="J781" s="45"/>
      <c r="K781" s="45"/>
      <c r="L781" s="49"/>
      <c r="M781" s="227"/>
      <c r="N781" s="228"/>
      <c r="O781" s="89"/>
      <c r="P781" s="89"/>
      <c r="Q781" s="89"/>
      <c r="R781" s="89"/>
      <c r="S781" s="89"/>
      <c r="T781" s="90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T781" s="21" t="s">
        <v>219</v>
      </c>
      <c r="AU781" s="21" t="s">
        <v>207</v>
      </c>
    </row>
    <row r="782" s="13" customFormat="1">
      <c r="A782" s="13"/>
      <c r="B782" s="232"/>
      <c r="C782" s="233"/>
      <c r="D782" s="224" t="s">
        <v>232</v>
      </c>
      <c r="E782" s="242" t="s">
        <v>35</v>
      </c>
      <c r="F782" s="234" t="s">
        <v>844</v>
      </c>
      <c r="G782" s="233"/>
      <c r="H782" s="235">
        <v>80.063999999999993</v>
      </c>
      <c r="I782" s="236"/>
      <c r="J782" s="233"/>
      <c r="K782" s="233"/>
      <c r="L782" s="237"/>
      <c r="M782" s="238"/>
      <c r="N782" s="239"/>
      <c r="O782" s="239"/>
      <c r="P782" s="239"/>
      <c r="Q782" s="239"/>
      <c r="R782" s="239"/>
      <c r="S782" s="239"/>
      <c r="T782" s="24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1" t="s">
        <v>232</v>
      </c>
      <c r="AU782" s="241" t="s">
        <v>207</v>
      </c>
      <c r="AV782" s="13" t="s">
        <v>92</v>
      </c>
      <c r="AW782" s="13" t="s">
        <v>42</v>
      </c>
      <c r="AX782" s="13" t="s">
        <v>82</v>
      </c>
      <c r="AY782" s="241" t="s">
        <v>197</v>
      </c>
    </row>
    <row r="783" s="13" customFormat="1">
      <c r="A783" s="13"/>
      <c r="B783" s="232"/>
      <c r="C783" s="233"/>
      <c r="D783" s="224" t="s">
        <v>232</v>
      </c>
      <c r="E783" s="242" t="s">
        <v>35</v>
      </c>
      <c r="F783" s="234" t="s">
        <v>845</v>
      </c>
      <c r="G783" s="233"/>
      <c r="H783" s="235">
        <v>0.625</v>
      </c>
      <c r="I783" s="236"/>
      <c r="J783" s="233"/>
      <c r="K783" s="233"/>
      <c r="L783" s="237"/>
      <c r="M783" s="238"/>
      <c r="N783" s="239"/>
      <c r="O783" s="239"/>
      <c r="P783" s="239"/>
      <c r="Q783" s="239"/>
      <c r="R783" s="239"/>
      <c r="S783" s="239"/>
      <c r="T783" s="24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1" t="s">
        <v>232</v>
      </c>
      <c r="AU783" s="241" t="s">
        <v>207</v>
      </c>
      <c r="AV783" s="13" t="s">
        <v>92</v>
      </c>
      <c r="AW783" s="13" t="s">
        <v>42</v>
      </c>
      <c r="AX783" s="13" t="s">
        <v>82</v>
      </c>
      <c r="AY783" s="241" t="s">
        <v>197</v>
      </c>
    </row>
    <row r="784" s="13" customFormat="1">
      <c r="A784" s="13"/>
      <c r="B784" s="232"/>
      <c r="C784" s="233"/>
      <c r="D784" s="224" t="s">
        <v>232</v>
      </c>
      <c r="E784" s="242" t="s">
        <v>35</v>
      </c>
      <c r="F784" s="234" t="s">
        <v>647</v>
      </c>
      <c r="G784" s="233"/>
      <c r="H784" s="235">
        <v>0.52400000000000002</v>
      </c>
      <c r="I784" s="236"/>
      <c r="J784" s="233"/>
      <c r="K784" s="233"/>
      <c r="L784" s="237"/>
      <c r="M784" s="238"/>
      <c r="N784" s="239"/>
      <c r="O784" s="239"/>
      <c r="P784" s="239"/>
      <c r="Q784" s="239"/>
      <c r="R784" s="239"/>
      <c r="S784" s="239"/>
      <c r="T784" s="24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1" t="s">
        <v>232</v>
      </c>
      <c r="AU784" s="241" t="s">
        <v>207</v>
      </c>
      <c r="AV784" s="13" t="s">
        <v>92</v>
      </c>
      <c r="AW784" s="13" t="s">
        <v>42</v>
      </c>
      <c r="AX784" s="13" t="s">
        <v>82</v>
      </c>
      <c r="AY784" s="241" t="s">
        <v>197</v>
      </c>
    </row>
    <row r="785" s="14" customFormat="1">
      <c r="A785" s="14"/>
      <c r="B785" s="253"/>
      <c r="C785" s="254"/>
      <c r="D785" s="224" t="s">
        <v>232</v>
      </c>
      <c r="E785" s="255" t="s">
        <v>35</v>
      </c>
      <c r="F785" s="256" t="s">
        <v>355</v>
      </c>
      <c r="G785" s="254"/>
      <c r="H785" s="257">
        <v>81.212999999999994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3" t="s">
        <v>232</v>
      </c>
      <c r="AU785" s="263" t="s">
        <v>207</v>
      </c>
      <c r="AV785" s="14" t="s">
        <v>206</v>
      </c>
      <c r="AW785" s="14" t="s">
        <v>42</v>
      </c>
      <c r="AX785" s="14" t="s">
        <v>90</v>
      </c>
      <c r="AY785" s="263" t="s">
        <v>197</v>
      </c>
    </row>
    <row r="786" s="2" customFormat="1" ht="24.15" customHeight="1">
      <c r="A786" s="43"/>
      <c r="B786" s="44"/>
      <c r="C786" s="211" t="s">
        <v>846</v>
      </c>
      <c r="D786" s="211" t="s">
        <v>201</v>
      </c>
      <c r="E786" s="212" t="s">
        <v>546</v>
      </c>
      <c r="F786" s="213" t="s">
        <v>547</v>
      </c>
      <c r="G786" s="214" t="s">
        <v>269</v>
      </c>
      <c r="H786" s="215">
        <v>4.5970000000000004</v>
      </c>
      <c r="I786" s="216"/>
      <c r="J786" s="217">
        <f>ROUND(I786*H786,2)</f>
        <v>0</v>
      </c>
      <c r="K786" s="213" t="s">
        <v>205</v>
      </c>
      <c r="L786" s="49"/>
      <c r="M786" s="218" t="s">
        <v>35</v>
      </c>
      <c r="N786" s="219" t="s">
        <v>53</v>
      </c>
      <c r="O786" s="89"/>
      <c r="P786" s="220">
        <f>O786*H786</f>
        <v>0</v>
      </c>
      <c r="Q786" s="220">
        <v>0</v>
      </c>
      <c r="R786" s="220">
        <f>Q786*H786</f>
        <v>0</v>
      </c>
      <c r="S786" s="220">
        <v>0</v>
      </c>
      <c r="T786" s="221">
        <f>S786*H786</f>
        <v>0</v>
      </c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R786" s="222" t="s">
        <v>206</v>
      </c>
      <c r="AT786" s="222" t="s">
        <v>201</v>
      </c>
      <c r="AU786" s="222" t="s">
        <v>207</v>
      </c>
      <c r="AY786" s="21" t="s">
        <v>197</v>
      </c>
      <c r="BE786" s="223">
        <f>IF(N786="základní",J786,0)</f>
        <v>0</v>
      </c>
      <c r="BF786" s="223">
        <f>IF(N786="snížená",J786,0)</f>
        <v>0</v>
      </c>
      <c r="BG786" s="223">
        <f>IF(N786="zákl. přenesená",J786,0)</f>
        <v>0</v>
      </c>
      <c r="BH786" s="223">
        <f>IF(N786="sníž. přenesená",J786,0)</f>
        <v>0</v>
      </c>
      <c r="BI786" s="223">
        <f>IF(N786="nulová",J786,0)</f>
        <v>0</v>
      </c>
      <c r="BJ786" s="21" t="s">
        <v>90</v>
      </c>
      <c r="BK786" s="223">
        <f>ROUND(I786*H786,2)</f>
        <v>0</v>
      </c>
      <c r="BL786" s="21" t="s">
        <v>206</v>
      </c>
      <c r="BM786" s="222" t="s">
        <v>847</v>
      </c>
    </row>
    <row r="787" s="2" customFormat="1">
      <c r="A787" s="43"/>
      <c r="B787" s="44"/>
      <c r="C787" s="45"/>
      <c r="D787" s="224" t="s">
        <v>209</v>
      </c>
      <c r="E787" s="45"/>
      <c r="F787" s="225" t="s">
        <v>549</v>
      </c>
      <c r="G787" s="45"/>
      <c r="H787" s="45"/>
      <c r="I787" s="226"/>
      <c r="J787" s="45"/>
      <c r="K787" s="45"/>
      <c r="L787" s="49"/>
      <c r="M787" s="227"/>
      <c r="N787" s="228"/>
      <c r="O787" s="89"/>
      <c r="P787" s="89"/>
      <c r="Q787" s="89"/>
      <c r="R787" s="89"/>
      <c r="S787" s="89"/>
      <c r="T787" s="90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T787" s="21" t="s">
        <v>209</v>
      </c>
      <c r="AU787" s="21" t="s">
        <v>207</v>
      </c>
    </row>
    <row r="788" s="2" customFormat="1">
      <c r="A788" s="43"/>
      <c r="B788" s="44"/>
      <c r="C788" s="45"/>
      <c r="D788" s="229" t="s">
        <v>211</v>
      </c>
      <c r="E788" s="45"/>
      <c r="F788" s="230" t="s">
        <v>550</v>
      </c>
      <c r="G788" s="45"/>
      <c r="H788" s="45"/>
      <c r="I788" s="226"/>
      <c r="J788" s="45"/>
      <c r="K788" s="45"/>
      <c r="L788" s="49"/>
      <c r="M788" s="227"/>
      <c r="N788" s="228"/>
      <c r="O788" s="89"/>
      <c r="P788" s="89"/>
      <c r="Q788" s="89"/>
      <c r="R788" s="89"/>
      <c r="S788" s="89"/>
      <c r="T788" s="90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T788" s="21" t="s">
        <v>211</v>
      </c>
      <c r="AU788" s="21" t="s">
        <v>207</v>
      </c>
    </row>
    <row r="789" s="2" customFormat="1">
      <c r="A789" s="43"/>
      <c r="B789" s="44"/>
      <c r="C789" s="45"/>
      <c r="D789" s="224" t="s">
        <v>219</v>
      </c>
      <c r="E789" s="45"/>
      <c r="F789" s="231" t="s">
        <v>848</v>
      </c>
      <c r="G789" s="45"/>
      <c r="H789" s="45"/>
      <c r="I789" s="226"/>
      <c r="J789" s="45"/>
      <c r="K789" s="45"/>
      <c r="L789" s="49"/>
      <c r="M789" s="227"/>
      <c r="N789" s="228"/>
      <c r="O789" s="89"/>
      <c r="P789" s="89"/>
      <c r="Q789" s="89"/>
      <c r="R789" s="89"/>
      <c r="S789" s="89"/>
      <c r="T789" s="90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T789" s="21" t="s">
        <v>219</v>
      </c>
      <c r="AU789" s="21" t="s">
        <v>207</v>
      </c>
    </row>
    <row r="790" s="13" customFormat="1">
      <c r="A790" s="13"/>
      <c r="B790" s="232"/>
      <c r="C790" s="233"/>
      <c r="D790" s="224" t="s">
        <v>232</v>
      </c>
      <c r="E790" s="242" t="s">
        <v>35</v>
      </c>
      <c r="F790" s="234" t="s">
        <v>849</v>
      </c>
      <c r="G790" s="233"/>
      <c r="H790" s="235">
        <v>2.5</v>
      </c>
      <c r="I790" s="236"/>
      <c r="J790" s="233"/>
      <c r="K790" s="233"/>
      <c r="L790" s="237"/>
      <c r="M790" s="238"/>
      <c r="N790" s="239"/>
      <c r="O790" s="239"/>
      <c r="P790" s="239"/>
      <c r="Q790" s="239"/>
      <c r="R790" s="239"/>
      <c r="S790" s="239"/>
      <c r="T790" s="24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1" t="s">
        <v>232</v>
      </c>
      <c r="AU790" s="241" t="s">
        <v>207</v>
      </c>
      <c r="AV790" s="13" t="s">
        <v>92</v>
      </c>
      <c r="AW790" s="13" t="s">
        <v>42</v>
      </c>
      <c r="AX790" s="13" t="s">
        <v>82</v>
      </c>
      <c r="AY790" s="241" t="s">
        <v>197</v>
      </c>
    </row>
    <row r="791" s="13" customFormat="1">
      <c r="A791" s="13"/>
      <c r="B791" s="232"/>
      <c r="C791" s="233"/>
      <c r="D791" s="224" t="s">
        <v>232</v>
      </c>
      <c r="E791" s="242" t="s">
        <v>35</v>
      </c>
      <c r="F791" s="234" t="s">
        <v>850</v>
      </c>
      <c r="G791" s="233"/>
      <c r="H791" s="235">
        <v>2.097</v>
      </c>
      <c r="I791" s="236"/>
      <c r="J791" s="233"/>
      <c r="K791" s="233"/>
      <c r="L791" s="237"/>
      <c r="M791" s="238"/>
      <c r="N791" s="239"/>
      <c r="O791" s="239"/>
      <c r="P791" s="239"/>
      <c r="Q791" s="239"/>
      <c r="R791" s="239"/>
      <c r="S791" s="239"/>
      <c r="T791" s="24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1" t="s">
        <v>232</v>
      </c>
      <c r="AU791" s="241" t="s">
        <v>207</v>
      </c>
      <c r="AV791" s="13" t="s">
        <v>92</v>
      </c>
      <c r="AW791" s="13" t="s">
        <v>42</v>
      </c>
      <c r="AX791" s="13" t="s">
        <v>82</v>
      </c>
      <c r="AY791" s="241" t="s">
        <v>197</v>
      </c>
    </row>
    <row r="792" s="14" customFormat="1">
      <c r="A792" s="14"/>
      <c r="B792" s="253"/>
      <c r="C792" s="254"/>
      <c r="D792" s="224" t="s">
        <v>232</v>
      </c>
      <c r="E792" s="255" t="s">
        <v>35</v>
      </c>
      <c r="F792" s="256" t="s">
        <v>355</v>
      </c>
      <c r="G792" s="254"/>
      <c r="H792" s="257">
        <v>4.5969999999999995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232</v>
      </c>
      <c r="AU792" s="263" t="s">
        <v>207</v>
      </c>
      <c r="AV792" s="14" t="s">
        <v>206</v>
      </c>
      <c r="AW792" s="14" t="s">
        <v>42</v>
      </c>
      <c r="AX792" s="14" t="s">
        <v>90</v>
      </c>
      <c r="AY792" s="263" t="s">
        <v>197</v>
      </c>
    </row>
    <row r="793" s="2" customFormat="1" ht="24.15" customHeight="1">
      <c r="A793" s="43"/>
      <c r="B793" s="44"/>
      <c r="C793" s="211" t="s">
        <v>851</v>
      </c>
      <c r="D793" s="211" t="s">
        <v>201</v>
      </c>
      <c r="E793" s="212" t="s">
        <v>540</v>
      </c>
      <c r="F793" s="213" t="s">
        <v>541</v>
      </c>
      <c r="G793" s="214" t="s">
        <v>269</v>
      </c>
      <c r="H793" s="215">
        <v>144</v>
      </c>
      <c r="I793" s="216"/>
      <c r="J793" s="217">
        <f>ROUND(I793*H793,2)</f>
        <v>0</v>
      </c>
      <c r="K793" s="213" t="s">
        <v>205</v>
      </c>
      <c r="L793" s="49"/>
      <c r="M793" s="218" t="s">
        <v>35</v>
      </c>
      <c r="N793" s="219" t="s">
        <v>53</v>
      </c>
      <c r="O793" s="89"/>
      <c r="P793" s="220">
        <f>O793*H793</f>
        <v>0</v>
      </c>
      <c r="Q793" s="220">
        <v>0</v>
      </c>
      <c r="R793" s="220">
        <f>Q793*H793</f>
        <v>0</v>
      </c>
      <c r="S793" s="220">
        <v>0</v>
      </c>
      <c r="T793" s="221">
        <f>S793*H793</f>
        <v>0</v>
      </c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R793" s="222" t="s">
        <v>206</v>
      </c>
      <c r="AT793" s="222" t="s">
        <v>201</v>
      </c>
      <c r="AU793" s="222" t="s">
        <v>207</v>
      </c>
      <c r="AY793" s="21" t="s">
        <v>197</v>
      </c>
      <c r="BE793" s="223">
        <f>IF(N793="základní",J793,0)</f>
        <v>0</v>
      </c>
      <c r="BF793" s="223">
        <f>IF(N793="snížená",J793,0)</f>
        <v>0</v>
      </c>
      <c r="BG793" s="223">
        <f>IF(N793="zákl. přenesená",J793,0)</f>
        <v>0</v>
      </c>
      <c r="BH793" s="223">
        <f>IF(N793="sníž. přenesená",J793,0)</f>
        <v>0</v>
      </c>
      <c r="BI793" s="223">
        <f>IF(N793="nulová",J793,0)</f>
        <v>0</v>
      </c>
      <c r="BJ793" s="21" t="s">
        <v>90</v>
      </c>
      <c r="BK793" s="223">
        <f>ROUND(I793*H793,2)</f>
        <v>0</v>
      </c>
      <c r="BL793" s="21" t="s">
        <v>206</v>
      </c>
      <c r="BM793" s="222" t="s">
        <v>852</v>
      </c>
    </row>
    <row r="794" s="2" customFormat="1">
      <c r="A794" s="43"/>
      <c r="B794" s="44"/>
      <c r="C794" s="45"/>
      <c r="D794" s="224" t="s">
        <v>209</v>
      </c>
      <c r="E794" s="45"/>
      <c r="F794" s="225" t="s">
        <v>543</v>
      </c>
      <c r="G794" s="45"/>
      <c r="H794" s="45"/>
      <c r="I794" s="226"/>
      <c r="J794" s="45"/>
      <c r="K794" s="45"/>
      <c r="L794" s="49"/>
      <c r="M794" s="227"/>
      <c r="N794" s="228"/>
      <c r="O794" s="89"/>
      <c r="P794" s="89"/>
      <c r="Q794" s="89"/>
      <c r="R794" s="89"/>
      <c r="S794" s="89"/>
      <c r="T794" s="90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T794" s="21" t="s">
        <v>209</v>
      </c>
      <c r="AU794" s="21" t="s">
        <v>207</v>
      </c>
    </row>
    <row r="795" s="2" customFormat="1">
      <c r="A795" s="43"/>
      <c r="B795" s="44"/>
      <c r="C795" s="45"/>
      <c r="D795" s="229" t="s">
        <v>211</v>
      </c>
      <c r="E795" s="45"/>
      <c r="F795" s="230" t="s">
        <v>544</v>
      </c>
      <c r="G795" s="45"/>
      <c r="H795" s="45"/>
      <c r="I795" s="226"/>
      <c r="J795" s="45"/>
      <c r="K795" s="45"/>
      <c r="L795" s="49"/>
      <c r="M795" s="227"/>
      <c r="N795" s="228"/>
      <c r="O795" s="89"/>
      <c r="P795" s="89"/>
      <c r="Q795" s="89"/>
      <c r="R795" s="89"/>
      <c r="S795" s="89"/>
      <c r="T795" s="90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T795" s="21" t="s">
        <v>211</v>
      </c>
      <c r="AU795" s="21" t="s">
        <v>207</v>
      </c>
    </row>
    <row r="796" s="13" customFormat="1">
      <c r="A796" s="13"/>
      <c r="B796" s="232"/>
      <c r="C796" s="233"/>
      <c r="D796" s="224" t="s">
        <v>232</v>
      </c>
      <c r="E796" s="242" t="s">
        <v>35</v>
      </c>
      <c r="F796" s="234" t="s">
        <v>837</v>
      </c>
      <c r="G796" s="233"/>
      <c r="H796" s="235">
        <v>144</v>
      </c>
      <c r="I796" s="236"/>
      <c r="J796" s="233"/>
      <c r="K796" s="233"/>
      <c r="L796" s="237"/>
      <c r="M796" s="238"/>
      <c r="N796" s="239"/>
      <c r="O796" s="239"/>
      <c r="P796" s="239"/>
      <c r="Q796" s="239"/>
      <c r="R796" s="239"/>
      <c r="S796" s="239"/>
      <c r="T796" s="24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1" t="s">
        <v>232</v>
      </c>
      <c r="AU796" s="241" t="s">
        <v>207</v>
      </c>
      <c r="AV796" s="13" t="s">
        <v>92</v>
      </c>
      <c r="AW796" s="13" t="s">
        <v>42</v>
      </c>
      <c r="AX796" s="13" t="s">
        <v>90</v>
      </c>
      <c r="AY796" s="241" t="s">
        <v>197</v>
      </c>
    </row>
    <row r="797" s="2" customFormat="1" ht="24.15" customHeight="1">
      <c r="A797" s="43"/>
      <c r="B797" s="44"/>
      <c r="C797" s="211" t="s">
        <v>853</v>
      </c>
      <c r="D797" s="211" t="s">
        <v>201</v>
      </c>
      <c r="E797" s="212" t="s">
        <v>558</v>
      </c>
      <c r="F797" s="213" t="s">
        <v>559</v>
      </c>
      <c r="G797" s="214" t="s">
        <v>269</v>
      </c>
      <c r="H797" s="215">
        <v>81.212999999999994</v>
      </c>
      <c r="I797" s="216"/>
      <c r="J797" s="217">
        <f>ROUND(I797*H797,2)</f>
        <v>0</v>
      </c>
      <c r="K797" s="213" t="s">
        <v>205</v>
      </c>
      <c r="L797" s="49"/>
      <c r="M797" s="218" t="s">
        <v>35</v>
      </c>
      <c r="N797" s="219" t="s">
        <v>53</v>
      </c>
      <c r="O797" s="89"/>
      <c r="P797" s="220">
        <f>O797*H797</f>
        <v>0</v>
      </c>
      <c r="Q797" s="220">
        <v>0</v>
      </c>
      <c r="R797" s="220">
        <f>Q797*H797</f>
        <v>0</v>
      </c>
      <c r="S797" s="220">
        <v>0</v>
      </c>
      <c r="T797" s="221">
        <f>S797*H797</f>
        <v>0</v>
      </c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R797" s="222" t="s">
        <v>206</v>
      </c>
      <c r="AT797" s="222" t="s">
        <v>201</v>
      </c>
      <c r="AU797" s="222" t="s">
        <v>207</v>
      </c>
      <c r="AY797" s="21" t="s">
        <v>197</v>
      </c>
      <c r="BE797" s="223">
        <f>IF(N797="základní",J797,0)</f>
        <v>0</v>
      </c>
      <c r="BF797" s="223">
        <f>IF(N797="snížená",J797,0)</f>
        <v>0</v>
      </c>
      <c r="BG797" s="223">
        <f>IF(N797="zákl. přenesená",J797,0)</f>
        <v>0</v>
      </c>
      <c r="BH797" s="223">
        <f>IF(N797="sníž. přenesená",J797,0)</f>
        <v>0</v>
      </c>
      <c r="BI797" s="223">
        <f>IF(N797="nulová",J797,0)</f>
        <v>0</v>
      </c>
      <c r="BJ797" s="21" t="s">
        <v>90</v>
      </c>
      <c r="BK797" s="223">
        <f>ROUND(I797*H797,2)</f>
        <v>0</v>
      </c>
      <c r="BL797" s="21" t="s">
        <v>206</v>
      </c>
      <c r="BM797" s="222" t="s">
        <v>854</v>
      </c>
    </row>
    <row r="798" s="2" customFormat="1">
      <c r="A798" s="43"/>
      <c r="B798" s="44"/>
      <c r="C798" s="45"/>
      <c r="D798" s="224" t="s">
        <v>209</v>
      </c>
      <c r="E798" s="45"/>
      <c r="F798" s="225" t="s">
        <v>561</v>
      </c>
      <c r="G798" s="45"/>
      <c r="H798" s="45"/>
      <c r="I798" s="226"/>
      <c r="J798" s="45"/>
      <c r="K798" s="45"/>
      <c r="L798" s="49"/>
      <c r="M798" s="227"/>
      <c r="N798" s="228"/>
      <c r="O798" s="89"/>
      <c r="P798" s="89"/>
      <c r="Q798" s="89"/>
      <c r="R798" s="89"/>
      <c r="S798" s="89"/>
      <c r="T798" s="90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T798" s="21" t="s">
        <v>209</v>
      </c>
      <c r="AU798" s="21" t="s">
        <v>207</v>
      </c>
    </row>
    <row r="799" s="2" customFormat="1">
      <c r="A799" s="43"/>
      <c r="B799" s="44"/>
      <c r="C799" s="45"/>
      <c r="D799" s="229" t="s">
        <v>211</v>
      </c>
      <c r="E799" s="45"/>
      <c r="F799" s="230" t="s">
        <v>562</v>
      </c>
      <c r="G799" s="45"/>
      <c r="H799" s="45"/>
      <c r="I799" s="226"/>
      <c r="J799" s="45"/>
      <c r="K799" s="45"/>
      <c r="L799" s="49"/>
      <c r="M799" s="227"/>
      <c r="N799" s="228"/>
      <c r="O799" s="89"/>
      <c r="P799" s="89"/>
      <c r="Q799" s="89"/>
      <c r="R799" s="89"/>
      <c r="S799" s="89"/>
      <c r="T799" s="90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T799" s="21" t="s">
        <v>211</v>
      </c>
      <c r="AU799" s="21" t="s">
        <v>207</v>
      </c>
    </row>
    <row r="800" s="13" customFormat="1">
      <c r="A800" s="13"/>
      <c r="B800" s="232"/>
      <c r="C800" s="233"/>
      <c r="D800" s="224" t="s">
        <v>232</v>
      </c>
      <c r="E800" s="242" t="s">
        <v>35</v>
      </c>
      <c r="F800" s="234" t="s">
        <v>844</v>
      </c>
      <c r="G800" s="233"/>
      <c r="H800" s="235">
        <v>80.063999999999993</v>
      </c>
      <c r="I800" s="236"/>
      <c r="J800" s="233"/>
      <c r="K800" s="233"/>
      <c r="L800" s="237"/>
      <c r="M800" s="238"/>
      <c r="N800" s="239"/>
      <c r="O800" s="239"/>
      <c r="P800" s="239"/>
      <c r="Q800" s="239"/>
      <c r="R800" s="239"/>
      <c r="S800" s="239"/>
      <c r="T800" s="24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1" t="s">
        <v>232</v>
      </c>
      <c r="AU800" s="241" t="s">
        <v>207</v>
      </c>
      <c r="AV800" s="13" t="s">
        <v>92</v>
      </c>
      <c r="AW800" s="13" t="s">
        <v>42</v>
      </c>
      <c r="AX800" s="13" t="s">
        <v>82</v>
      </c>
      <c r="AY800" s="241" t="s">
        <v>197</v>
      </c>
    </row>
    <row r="801" s="13" customFormat="1">
      <c r="A801" s="13"/>
      <c r="B801" s="232"/>
      <c r="C801" s="233"/>
      <c r="D801" s="224" t="s">
        <v>232</v>
      </c>
      <c r="E801" s="242" t="s">
        <v>35</v>
      </c>
      <c r="F801" s="234" t="s">
        <v>845</v>
      </c>
      <c r="G801" s="233"/>
      <c r="H801" s="235">
        <v>0.625</v>
      </c>
      <c r="I801" s="236"/>
      <c r="J801" s="233"/>
      <c r="K801" s="233"/>
      <c r="L801" s="237"/>
      <c r="M801" s="238"/>
      <c r="N801" s="239"/>
      <c r="O801" s="239"/>
      <c r="P801" s="239"/>
      <c r="Q801" s="239"/>
      <c r="R801" s="239"/>
      <c r="S801" s="239"/>
      <c r="T801" s="24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1" t="s">
        <v>232</v>
      </c>
      <c r="AU801" s="241" t="s">
        <v>207</v>
      </c>
      <c r="AV801" s="13" t="s">
        <v>92</v>
      </c>
      <c r="AW801" s="13" t="s">
        <v>42</v>
      </c>
      <c r="AX801" s="13" t="s">
        <v>82</v>
      </c>
      <c r="AY801" s="241" t="s">
        <v>197</v>
      </c>
    </row>
    <row r="802" s="13" customFormat="1">
      <c r="A802" s="13"/>
      <c r="B802" s="232"/>
      <c r="C802" s="233"/>
      <c r="D802" s="224" t="s">
        <v>232</v>
      </c>
      <c r="E802" s="242" t="s">
        <v>35</v>
      </c>
      <c r="F802" s="234" t="s">
        <v>647</v>
      </c>
      <c r="G802" s="233"/>
      <c r="H802" s="235">
        <v>0.52400000000000002</v>
      </c>
      <c r="I802" s="236"/>
      <c r="J802" s="233"/>
      <c r="K802" s="233"/>
      <c r="L802" s="237"/>
      <c r="M802" s="238"/>
      <c r="N802" s="239"/>
      <c r="O802" s="239"/>
      <c r="P802" s="239"/>
      <c r="Q802" s="239"/>
      <c r="R802" s="239"/>
      <c r="S802" s="239"/>
      <c r="T802" s="24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1" t="s">
        <v>232</v>
      </c>
      <c r="AU802" s="241" t="s">
        <v>207</v>
      </c>
      <c r="AV802" s="13" t="s">
        <v>92</v>
      </c>
      <c r="AW802" s="13" t="s">
        <v>42</v>
      </c>
      <c r="AX802" s="13" t="s">
        <v>82</v>
      </c>
      <c r="AY802" s="241" t="s">
        <v>197</v>
      </c>
    </row>
    <row r="803" s="14" customFormat="1">
      <c r="A803" s="14"/>
      <c r="B803" s="253"/>
      <c r="C803" s="254"/>
      <c r="D803" s="224" t="s">
        <v>232</v>
      </c>
      <c r="E803" s="255" t="s">
        <v>35</v>
      </c>
      <c r="F803" s="256" t="s">
        <v>355</v>
      </c>
      <c r="G803" s="254"/>
      <c r="H803" s="257">
        <v>81.212999999999994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232</v>
      </c>
      <c r="AU803" s="263" t="s">
        <v>207</v>
      </c>
      <c r="AV803" s="14" t="s">
        <v>206</v>
      </c>
      <c r="AW803" s="14" t="s">
        <v>42</v>
      </c>
      <c r="AX803" s="14" t="s">
        <v>90</v>
      </c>
      <c r="AY803" s="263" t="s">
        <v>197</v>
      </c>
    </row>
    <row r="804" s="2" customFormat="1" ht="33" customHeight="1">
      <c r="A804" s="43"/>
      <c r="B804" s="44"/>
      <c r="C804" s="211" t="s">
        <v>855</v>
      </c>
      <c r="D804" s="211" t="s">
        <v>201</v>
      </c>
      <c r="E804" s="212" t="s">
        <v>281</v>
      </c>
      <c r="F804" s="213" t="s">
        <v>282</v>
      </c>
      <c r="G804" s="214" t="s">
        <v>269</v>
      </c>
      <c r="H804" s="215">
        <v>259.19999999999999</v>
      </c>
      <c r="I804" s="216"/>
      <c r="J804" s="217">
        <f>ROUND(I804*H804,2)</f>
        <v>0</v>
      </c>
      <c r="K804" s="213" t="s">
        <v>205</v>
      </c>
      <c r="L804" s="49"/>
      <c r="M804" s="218" t="s">
        <v>35</v>
      </c>
      <c r="N804" s="219" t="s">
        <v>53</v>
      </c>
      <c r="O804" s="89"/>
      <c r="P804" s="220">
        <f>O804*H804</f>
        <v>0</v>
      </c>
      <c r="Q804" s="220">
        <v>0</v>
      </c>
      <c r="R804" s="220">
        <f>Q804*H804</f>
        <v>0</v>
      </c>
      <c r="S804" s="220">
        <v>0</v>
      </c>
      <c r="T804" s="221">
        <f>S804*H804</f>
        <v>0</v>
      </c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R804" s="222" t="s">
        <v>206</v>
      </c>
      <c r="AT804" s="222" t="s">
        <v>201</v>
      </c>
      <c r="AU804" s="222" t="s">
        <v>207</v>
      </c>
      <c r="AY804" s="21" t="s">
        <v>197</v>
      </c>
      <c r="BE804" s="223">
        <f>IF(N804="základní",J804,0)</f>
        <v>0</v>
      </c>
      <c r="BF804" s="223">
        <f>IF(N804="snížená",J804,0)</f>
        <v>0</v>
      </c>
      <c r="BG804" s="223">
        <f>IF(N804="zákl. přenesená",J804,0)</f>
        <v>0</v>
      </c>
      <c r="BH804" s="223">
        <f>IF(N804="sníž. přenesená",J804,0)</f>
        <v>0</v>
      </c>
      <c r="BI804" s="223">
        <f>IF(N804="nulová",J804,0)</f>
        <v>0</v>
      </c>
      <c r="BJ804" s="21" t="s">
        <v>90</v>
      </c>
      <c r="BK804" s="223">
        <f>ROUND(I804*H804,2)</f>
        <v>0</v>
      </c>
      <c r="BL804" s="21" t="s">
        <v>206</v>
      </c>
      <c r="BM804" s="222" t="s">
        <v>856</v>
      </c>
    </row>
    <row r="805" s="2" customFormat="1">
      <c r="A805" s="43"/>
      <c r="B805" s="44"/>
      <c r="C805" s="45"/>
      <c r="D805" s="224" t="s">
        <v>209</v>
      </c>
      <c r="E805" s="45"/>
      <c r="F805" s="225" t="s">
        <v>284</v>
      </c>
      <c r="G805" s="45"/>
      <c r="H805" s="45"/>
      <c r="I805" s="226"/>
      <c r="J805" s="45"/>
      <c r="K805" s="45"/>
      <c r="L805" s="49"/>
      <c r="M805" s="227"/>
      <c r="N805" s="228"/>
      <c r="O805" s="89"/>
      <c r="P805" s="89"/>
      <c r="Q805" s="89"/>
      <c r="R805" s="89"/>
      <c r="S805" s="89"/>
      <c r="T805" s="90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T805" s="21" t="s">
        <v>209</v>
      </c>
      <c r="AU805" s="21" t="s">
        <v>207</v>
      </c>
    </row>
    <row r="806" s="2" customFormat="1">
      <c r="A806" s="43"/>
      <c r="B806" s="44"/>
      <c r="C806" s="45"/>
      <c r="D806" s="229" t="s">
        <v>211</v>
      </c>
      <c r="E806" s="45"/>
      <c r="F806" s="230" t="s">
        <v>285</v>
      </c>
      <c r="G806" s="45"/>
      <c r="H806" s="45"/>
      <c r="I806" s="226"/>
      <c r="J806" s="45"/>
      <c r="K806" s="45"/>
      <c r="L806" s="49"/>
      <c r="M806" s="227"/>
      <c r="N806" s="228"/>
      <c r="O806" s="89"/>
      <c r="P806" s="89"/>
      <c r="Q806" s="89"/>
      <c r="R806" s="89"/>
      <c r="S806" s="89"/>
      <c r="T806" s="90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T806" s="21" t="s">
        <v>211</v>
      </c>
      <c r="AU806" s="21" t="s">
        <v>207</v>
      </c>
    </row>
    <row r="807" s="13" customFormat="1">
      <c r="A807" s="13"/>
      <c r="B807" s="232"/>
      <c r="C807" s="233"/>
      <c r="D807" s="224" t="s">
        <v>232</v>
      </c>
      <c r="E807" s="242" t="s">
        <v>35</v>
      </c>
      <c r="F807" s="234" t="s">
        <v>837</v>
      </c>
      <c r="G807" s="233"/>
      <c r="H807" s="235">
        <v>144</v>
      </c>
      <c r="I807" s="236"/>
      <c r="J807" s="233"/>
      <c r="K807" s="233"/>
      <c r="L807" s="237"/>
      <c r="M807" s="238"/>
      <c r="N807" s="239"/>
      <c r="O807" s="239"/>
      <c r="P807" s="239"/>
      <c r="Q807" s="239"/>
      <c r="R807" s="239"/>
      <c r="S807" s="239"/>
      <c r="T807" s="24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1" t="s">
        <v>232</v>
      </c>
      <c r="AU807" s="241" t="s">
        <v>207</v>
      </c>
      <c r="AV807" s="13" t="s">
        <v>92</v>
      </c>
      <c r="AW807" s="13" t="s">
        <v>42</v>
      </c>
      <c r="AX807" s="13" t="s">
        <v>90</v>
      </c>
      <c r="AY807" s="241" t="s">
        <v>197</v>
      </c>
    </row>
    <row r="808" s="13" customFormat="1">
      <c r="A808" s="13"/>
      <c r="B808" s="232"/>
      <c r="C808" s="233"/>
      <c r="D808" s="224" t="s">
        <v>232</v>
      </c>
      <c r="E808" s="233"/>
      <c r="F808" s="234" t="s">
        <v>857</v>
      </c>
      <c r="G808" s="233"/>
      <c r="H808" s="235">
        <v>259.19999999999999</v>
      </c>
      <c r="I808" s="236"/>
      <c r="J808" s="233"/>
      <c r="K808" s="233"/>
      <c r="L808" s="237"/>
      <c r="M808" s="238"/>
      <c r="N808" s="239"/>
      <c r="O808" s="239"/>
      <c r="P808" s="239"/>
      <c r="Q808" s="239"/>
      <c r="R808" s="239"/>
      <c r="S808" s="239"/>
      <c r="T808" s="24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1" t="s">
        <v>232</v>
      </c>
      <c r="AU808" s="241" t="s">
        <v>207</v>
      </c>
      <c r="AV808" s="13" t="s">
        <v>92</v>
      </c>
      <c r="AW808" s="13" t="s">
        <v>4</v>
      </c>
      <c r="AX808" s="13" t="s">
        <v>90</v>
      </c>
      <c r="AY808" s="241" t="s">
        <v>197</v>
      </c>
    </row>
    <row r="809" s="2" customFormat="1" ht="37.8" customHeight="1">
      <c r="A809" s="43"/>
      <c r="B809" s="44"/>
      <c r="C809" s="211" t="s">
        <v>858</v>
      </c>
      <c r="D809" s="211" t="s">
        <v>201</v>
      </c>
      <c r="E809" s="212" t="s">
        <v>859</v>
      </c>
      <c r="F809" s="213" t="s">
        <v>571</v>
      </c>
      <c r="G809" s="214" t="s">
        <v>269</v>
      </c>
      <c r="H809" s="215">
        <v>1.149</v>
      </c>
      <c r="I809" s="216"/>
      <c r="J809" s="217">
        <f>ROUND(I809*H809,2)</f>
        <v>0</v>
      </c>
      <c r="K809" s="213" t="s">
        <v>205</v>
      </c>
      <c r="L809" s="49"/>
      <c r="M809" s="218" t="s">
        <v>35</v>
      </c>
      <c r="N809" s="219" t="s">
        <v>53</v>
      </c>
      <c r="O809" s="89"/>
      <c r="P809" s="220">
        <f>O809*H809</f>
        <v>0</v>
      </c>
      <c r="Q809" s="220">
        <v>0</v>
      </c>
      <c r="R809" s="220">
        <f>Q809*H809</f>
        <v>0</v>
      </c>
      <c r="S809" s="220">
        <v>0</v>
      </c>
      <c r="T809" s="221">
        <f>S809*H809</f>
        <v>0</v>
      </c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R809" s="222" t="s">
        <v>206</v>
      </c>
      <c r="AT809" s="222" t="s">
        <v>201</v>
      </c>
      <c r="AU809" s="222" t="s">
        <v>207</v>
      </c>
      <c r="AY809" s="21" t="s">
        <v>197</v>
      </c>
      <c r="BE809" s="223">
        <f>IF(N809="základní",J809,0)</f>
        <v>0</v>
      </c>
      <c r="BF809" s="223">
        <f>IF(N809="snížená",J809,0)</f>
        <v>0</v>
      </c>
      <c r="BG809" s="223">
        <f>IF(N809="zákl. přenesená",J809,0)</f>
        <v>0</v>
      </c>
      <c r="BH809" s="223">
        <f>IF(N809="sníž. přenesená",J809,0)</f>
        <v>0</v>
      </c>
      <c r="BI809" s="223">
        <f>IF(N809="nulová",J809,0)</f>
        <v>0</v>
      </c>
      <c r="BJ809" s="21" t="s">
        <v>90</v>
      </c>
      <c r="BK809" s="223">
        <f>ROUND(I809*H809,2)</f>
        <v>0</v>
      </c>
      <c r="BL809" s="21" t="s">
        <v>206</v>
      </c>
      <c r="BM809" s="222" t="s">
        <v>860</v>
      </c>
    </row>
    <row r="810" s="2" customFormat="1">
      <c r="A810" s="43"/>
      <c r="B810" s="44"/>
      <c r="C810" s="45"/>
      <c r="D810" s="224" t="s">
        <v>209</v>
      </c>
      <c r="E810" s="45"/>
      <c r="F810" s="225" t="s">
        <v>573</v>
      </c>
      <c r="G810" s="45"/>
      <c r="H810" s="45"/>
      <c r="I810" s="226"/>
      <c r="J810" s="45"/>
      <c r="K810" s="45"/>
      <c r="L810" s="49"/>
      <c r="M810" s="227"/>
      <c r="N810" s="228"/>
      <c r="O810" s="89"/>
      <c r="P810" s="89"/>
      <c r="Q810" s="89"/>
      <c r="R810" s="89"/>
      <c r="S810" s="89"/>
      <c r="T810" s="90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T810" s="21" t="s">
        <v>209</v>
      </c>
      <c r="AU810" s="21" t="s">
        <v>207</v>
      </c>
    </row>
    <row r="811" s="2" customFormat="1">
      <c r="A811" s="43"/>
      <c r="B811" s="44"/>
      <c r="C811" s="45"/>
      <c r="D811" s="229" t="s">
        <v>211</v>
      </c>
      <c r="E811" s="45"/>
      <c r="F811" s="230" t="s">
        <v>861</v>
      </c>
      <c r="G811" s="45"/>
      <c r="H811" s="45"/>
      <c r="I811" s="226"/>
      <c r="J811" s="45"/>
      <c r="K811" s="45"/>
      <c r="L811" s="49"/>
      <c r="M811" s="227"/>
      <c r="N811" s="228"/>
      <c r="O811" s="89"/>
      <c r="P811" s="89"/>
      <c r="Q811" s="89"/>
      <c r="R811" s="89"/>
      <c r="S811" s="89"/>
      <c r="T811" s="90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T811" s="21" t="s">
        <v>211</v>
      </c>
      <c r="AU811" s="21" t="s">
        <v>207</v>
      </c>
    </row>
    <row r="812" s="13" customFormat="1">
      <c r="A812" s="13"/>
      <c r="B812" s="232"/>
      <c r="C812" s="233"/>
      <c r="D812" s="224" t="s">
        <v>232</v>
      </c>
      <c r="E812" s="242" t="s">
        <v>35</v>
      </c>
      <c r="F812" s="234" t="s">
        <v>845</v>
      </c>
      <c r="G812" s="233"/>
      <c r="H812" s="235">
        <v>0.625</v>
      </c>
      <c r="I812" s="236"/>
      <c r="J812" s="233"/>
      <c r="K812" s="233"/>
      <c r="L812" s="237"/>
      <c r="M812" s="238"/>
      <c r="N812" s="239"/>
      <c r="O812" s="239"/>
      <c r="P812" s="239"/>
      <c r="Q812" s="239"/>
      <c r="R812" s="239"/>
      <c r="S812" s="239"/>
      <c r="T812" s="24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1" t="s">
        <v>232</v>
      </c>
      <c r="AU812" s="241" t="s">
        <v>207</v>
      </c>
      <c r="AV812" s="13" t="s">
        <v>92</v>
      </c>
      <c r="AW812" s="13" t="s">
        <v>42</v>
      </c>
      <c r="AX812" s="13" t="s">
        <v>82</v>
      </c>
      <c r="AY812" s="241" t="s">
        <v>197</v>
      </c>
    </row>
    <row r="813" s="13" customFormat="1">
      <c r="A813" s="13"/>
      <c r="B813" s="232"/>
      <c r="C813" s="233"/>
      <c r="D813" s="224" t="s">
        <v>232</v>
      </c>
      <c r="E813" s="242" t="s">
        <v>35</v>
      </c>
      <c r="F813" s="234" t="s">
        <v>647</v>
      </c>
      <c r="G813" s="233"/>
      <c r="H813" s="235">
        <v>0.52400000000000002</v>
      </c>
      <c r="I813" s="236"/>
      <c r="J813" s="233"/>
      <c r="K813" s="233"/>
      <c r="L813" s="237"/>
      <c r="M813" s="238"/>
      <c r="N813" s="239"/>
      <c r="O813" s="239"/>
      <c r="P813" s="239"/>
      <c r="Q813" s="239"/>
      <c r="R813" s="239"/>
      <c r="S813" s="239"/>
      <c r="T813" s="24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1" t="s">
        <v>232</v>
      </c>
      <c r="AU813" s="241" t="s">
        <v>207</v>
      </c>
      <c r="AV813" s="13" t="s">
        <v>92</v>
      </c>
      <c r="AW813" s="13" t="s">
        <v>42</v>
      </c>
      <c r="AX813" s="13" t="s">
        <v>82</v>
      </c>
      <c r="AY813" s="241" t="s">
        <v>197</v>
      </c>
    </row>
    <row r="814" s="14" customFormat="1">
      <c r="A814" s="14"/>
      <c r="B814" s="253"/>
      <c r="C814" s="254"/>
      <c r="D814" s="224" t="s">
        <v>232</v>
      </c>
      <c r="E814" s="255" t="s">
        <v>35</v>
      </c>
      <c r="F814" s="256" t="s">
        <v>355</v>
      </c>
      <c r="G814" s="254"/>
      <c r="H814" s="257">
        <v>1.149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232</v>
      </c>
      <c r="AU814" s="263" t="s">
        <v>207</v>
      </c>
      <c r="AV814" s="14" t="s">
        <v>206</v>
      </c>
      <c r="AW814" s="14" t="s">
        <v>42</v>
      </c>
      <c r="AX814" s="14" t="s">
        <v>90</v>
      </c>
      <c r="AY814" s="263" t="s">
        <v>197</v>
      </c>
    </row>
    <row r="815" s="12" customFormat="1" ht="22.8" customHeight="1">
      <c r="A815" s="12"/>
      <c r="B815" s="195"/>
      <c r="C815" s="196"/>
      <c r="D815" s="197" t="s">
        <v>81</v>
      </c>
      <c r="E815" s="209" t="s">
        <v>862</v>
      </c>
      <c r="F815" s="209" t="s">
        <v>107</v>
      </c>
      <c r="G815" s="196"/>
      <c r="H815" s="196"/>
      <c r="I815" s="199"/>
      <c r="J815" s="210">
        <f>BK815</f>
        <v>0</v>
      </c>
      <c r="K815" s="196"/>
      <c r="L815" s="201"/>
      <c r="M815" s="202"/>
      <c r="N815" s="203"/>
      <c r="O815" s="203"/>
      <c r="P815" s="204">
        <f>P816+P911+P916+P938</f>
        <v>0</v>
      </c>
      <c r="Q815" s="203"/>
      <c r="R815" s="204">
        <f>R816+R911+R916+R938</f>
        <v>1.732988</v>
      </c>
      <c r="S815" s="203"/>
      <c r="T815" s="205">
        <f>T816+T911+T916+T938</f>
        <v>1747.33348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06" t="s">
        <v>90</v>
      </c>
      <c r="AT815" s="207" t="s">
        <v>81</v>
      </c>
      <c r="AU815" s="207" t="s">
        <v>90</v>
      </c>
      <c r="AY815" s="206" t="s">
        <v>197</v>
      </c>
      <c r="BK815" s="208">
        <f>BK816+BK911+BK916+BK938</f>
        <v>0</v>
      </c>
    </row>
    <row r="816" s="12" customFormat="1" ht="20.88" customHeight="1">
      <c r="A816" s="12"/>
      <c r="B816" s="195"/>
      <c r="C816" s="196"/>
      <c r="D816" s="197" t="s">
        <v>81</v>
      </c>
      <c r="E816" s="209" t="s">
        <v>863</v>
      </c>
      <c r="F816" s="209" t="s">
        <v>200</v>
      </c>
      <c r="G816" s="196"/>
      <c r="H816" s="196"/>
      <c r="I816" s="199"/>
      <c r="J816" s="210">
        <f>BK816</f>
        <v>0</v>
      </c>
      <c r="K816" s="196"/>
      <c r="L816" s="201"/>
      <c r="M816" s="202"/>
      <c r="N816" s="203"/>
      <c r="O816" s="203"/>
      <c r="P816" s="204">
        <f>SUM(P817:P910)</f>
        <v>0</v>
      </c>
      <c r="Q816" s="203"/>
      <c r="R816" s="204">
        <f>SUM(R817:R910)</f>
        <v>0.01187</v>
      </c>
      <c r="S816" s="203"/>
      <c r="T816" s="205">
        <f>SUM(T817:T910)</f>
        <v>1745.761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06" t="s">
        <v>90</v>
      </c>
      <c r="AT816" s="207" t="s">
        <v>81</v>
      </c>
      <c r="AU816" s="207" t="s">
        <v>92</v>
      </c>
      <c r="AY816" s="206" t="s">
        <v>197</v>
      </c>
      <c r="BK816" s="208">
        <f>SUM(BK817:BK910)</f>
        <v>0</v>
      </c>
    </row>
    <row r="817" s="2" customFormat="1" ht="24.15" customHeight="1">
      <c r="A817" s="43"/>
      <c r="B817" s="44"/>
      <c r="C817" s="211" t="s">
        <v>864</v>
      </c>
      <c r="D817" s="211" t="s">
        <v>201</v>
      </c>
      <c r="E817" s="212" t="s">
        <v>347</v>
      </c>
      <c r="F817" s="213" t="s">
        <v>348</v>
      </c>
      <c r="G817" s="214" t="s">
        <v>204</v>
      </c>
      <c r="H817" s="215">
        <v>30</v>
      </c>
      <c r="I817" s="216"/>
      <c r="J817" s="217">
        <f>ROUND(I817*H817,2)</f>
        <v>0</v>
      </c>
      <c r="K817" s="213" t="s">
        <v>205</v>
      </c>
      <c r="L817" s="49"/>
      <c r="M817" s="218" t="s">
        <v>35</v>
      </c>
      <c r="N817" s="219" t="s">
        <v>53</v>
      </c>
      <c r="O817" s="89"/>
      <c r="P817" s="220">
        <f>O817*H817</f>
        <v>0</v>
      </c>
      <c r="Q817" s="220">
        <v>0</v>
      </c>
      <c r="R817" s="220">
        <f>Q817*H817</f>
        <v>0</v>
      </c>
      <c r="S817" s="220">
        <v>0.255</v>
      </c>
      <c r="T817" s="221">
        <f>S817*H817</f>
        <v>7.6500000000000004</v>
      </c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R817" s="222" t="s">
        <v>206</v>
      </c>
      <c r="AT817" s="222" t="s">
        <v>201</v>
      </c>
      <c r="AU817" s="222" t="s">
        <v>207</v>
      </c>
      <c r="AY817" s="21" t="s">
        <v>197</v>
      </c>
      <c r="BE817" s="223">
        <f>IF(N817="základní",J817,0)</f>
        <v>0</v>
      </c>
      <c r="BF817" s="223">
        <f>IF(N817="snížená",J817,0)</f>
        <v>0</v>
      </c>
      <c r="BG817" s="223">
        <f>IF(N817="zákl. přenesená",J817,0)</f>
        <v>0</v>
      </c>
      <c r="BH817" s="223">
        <f>IF(N817="sníž. přenesená",J817,0)</f>
        <v>0</v>
      </c>
      <c r="BI817" s="223">
        <f>IF(N817="nulová",J817,0)</f>
        <v>0</v>
      </c>
      <c r="BJ817" s="21" t="s">
        <v>90</v>
      </c>
      <c r="BK817" s="223">
        <f>ROUND(I817*H817,2)</f>
        <v>0</v>
      </c>
      <c r="BL817" s="21" t="s">
        <v>206</v>
      </c>
      <c r="BM817" s="222" t="s">
        <v>865</v>
      </c>
    </row>
    <row r="818" s="2" customFormat="1">
      <c r="A818" s="43"/>
      <c r="B818" s="44"/>
      <c r="C818" s="45"/>
      <c r="D818" s="224" t="s">
        <v>209</v>
      </c>
      <c r="E818" s="45"/>
      <c r="F818" s="225" t="s">
        <v>350</v>
      </c>
      <c r="G818" s="45"/>
      <c r="H818" s="45"/>
      <c r="I818" s="226"/>
      <c r="J818" s="45"/>
      <c r="K818" s="45"/>
      <c r="L818" s="49"/>
      <c r="M818" s="227"/>
      <c r="N818" s="228"/>
      <c r="O818" s="89"/>
      <c r="P818" s="89"/>
      <c r="Q818" s="89"/>
      <c r="R818" s="89"/>
      <c r="S818" s="89"/>
      <c r="T818" s="90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T818" s="21" t="s">
        <v>209</v>
      </c>
      <c r="AU818" s="21" t="s">
        <v>207</v>
      </c>
    </row>
    <row r="819" s="2" customFormat="1">
      <c r="A819" s="43"/>
      <c r="B819" s="44"/>
      <c r="C819" s="45"/>
      <c r="D819" s="229" t="s">
        <v>211</v>
      </c>
      <c r="E819" s="45"/>
      <c r="F819" s="230" t="s">
        <v>351</v>
      </c>
      <c r="G819" s="45"/>
      <c r="H819" s="45"/>
      <c r="I819" s="226"/>
      <c r="J819" s="45"/>
      <c r="K819" s="45"/>
      <c r="L819" s="49"/>
      <c r="M819" s="227"/>
      <c r="N819" s="228"/>
      <c r="O819" s="89"/>
      <c r="P819" s="89"/>
      <c r="Q819" s="89"/>
      <c r="R819" s="89"/>
      <c r="S819" s="89"/>
      <c r="T819" s="90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T819" s="21" t="s">
        <v>211</v>
      </c>
      <c r="AU819" s="21" t="s">
        <v>207</v>
      </c>
    </row>
    <row r="820" s="13" customFormat="1">
      <c r="A820" s="13"/>
      <c r="B820" s="232"/>
      <c r="C820" s="233"/>
      <c r="D820" s="224" t="s">
        <v>232</v>
      </c>
      <c r="E820" s="242" t="s">
        <v>35</v>
      </c>
      <c r="F820" s="234" t="s">
        <v>866</v>
      </c>
      <c r="G820" s="233"/>
      <c r="H820" s="235">
        <v>30</v>
      </c>
      <c r="I820" s="236"/>
      <c r="J820" s="233"/>
      <c r="K820" s="233"/>
      <c r="L820" s="237"/>
      <c r="M820" s="238"/>
      <c r="N820" s="239"/>
      <c r="O820" s="239"/>
      <c r="P820" s="239"/>
      <c r="Q820" s="239"/>
      <c r="R820" s="239"/>
      <c r="S820" s="239"/>
      <c r="T820" s="24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1" t="s">
        <v>232</v>
      </c>
      <c r="AU820" s="241" t="s">
        <v>207</v>
      </c>
      <c r="AV820" s="13" t="s">
        <v>92</v>
      </c>
      <c r="AW820" s="13" t="s">
        <v>42</v>
      </c>
      <c r="AX820" s="13" t="s">
        <v>90</v>
      </c>
      <c r="AY820" s="241" t="s">
        <v>197</v>
      </c>
    </row>
    <row r="821" s="2" customFormat="1" ht="24.15" customHeight="1">
      <c r="A821" s="43"/>
      <c r="B821" s="44"/>
      <c r="C821" s="211" t="s">
        <v>867</v>
      </c>
      <c r="D821" s="211" t="s">
        <v>201</v>
      </c>
      <c r="E821" s="212" t="s">
        <v>357</v>
      </c>
      <c r="F821" s="213" t="s">
        <v>358</v>
      </c>
      <c r="G821" s="214" t="s">
        <v>204</v>
      </c>
      <c r="H821" s="215">
        <v>268</v>
      </c>
      <c r="I821" s="216"/>
      <c r="J821" s="217">
        <f>ROUND(I821*H821,2)</f>
        <v>0</v>
      </c>
      <c r="K821" s="213" t="s">
        <v>205</v>
      </c>
      <c r="L821" s="49"/>
      <c r="M821" s="218" t="s">
        <v>35</v>
      </c>
      <c r="N821" s="219" t="s">
        <v>53</v>
      </c>
      <c r="O821" s="89"/>
      <c r="P821" s="220">
        <f>O821*H821</f>
        <v>0</v>
      </c>
      <c r="Q821" s="220">
        <v>0</v>
      </c>
      <c r="R821" s="220">
        <f>Q821*H821</f>
        <v>0</v>
      </c>
      <c r="S821" s="220">
        <v>0.26000000000000001</v>
      </c>
      <c r="T821" s="221">
        <f>S821*H821</f>
        <v>69.680000000000007</v>
      </c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R821" s="222" t="s">
        <v>206</v>
      </c>
      <c r="AT821" s="222" t="s">
        <v>201</v>
      </c>
      <c r="AU821" s="222" t="s">
        <v>207</v>
      </c>
      <c r="AY821" s="21" t="s">
        <v>197</v>
      </c>
      <c r="BE821" s="223">
        <f>IF(N821="základní",J821,0)</f>
        <v>0</v>
      </c>
      <c r="BF821" s="223">
        <f>IF(N821="snížená",J821,0)</f>
        <v>0</v>
      </c>
      <c r="BG821" s="223">
        <f>IF(N821="zákl. přenesená",J821,0)</f>
        <v>0</v>
      </c>
      <c r="BH821" s="223">
        <f>IF(N821="sníž. přenesená",J821,0)</f>
        <v>0</v>
      </c>
      <c r="BI821" s="223">
        <f>IF(N821="nulová",J821,0)</f>
        <v>0</v>
      </c>
      <c r="BJ821" s="21" t="s">
        <v>90</v>
      </c>
      <c r="BK821" s="223">
        <f>ROUND(I821*H821,2)</f>
        <v>0</v>
      </c>
      <c r="BL821" s="21" t="s">
        <v>206</v>
      </c>
      <c r="BM821" s="222" t="s">
        <v>868</v>
      </c>
    </row>
    <row r="822" s="2" customFormat="1">
      <c r="A822" s="43"/>
      <c r="B822" s="44"/>
      <c r="C822" s="45"/>
      <c r="D822" s="224" t="s">
        <v>209</v>
      </c>
      <c r="E822" s="45"/>
      <c r="F822" s="225" t="s">
        <v>360</v>
      </c>
      <c r="G822" s="45"/>
      <c r="H822" s="45"/>
      <c r="I822" s="226"/>
      <c r="J822" s="45"/>
      <c r="K822" s="45"/>
      <c r="L822" s="49"/>
      <c r="M822" s="227"/>
      <c r="N822" s="228"/>
      <c r="O822" s="89"/>
      <c r="P822" s="89"/>
      <c r="Q822" s="89"/>
      <c r="R822" s="89"/>
      <c r="S822" s="89"/>
      <c r="T822" s="90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T822" s="21" t="s">
        <v>209</v>
      </c>
      <c r="AU822" s="21" t="s">
        <v>207</v>
      </c>
    </row>
    <row r="823" s="2" customFormat="1">
      <c r="A823" s="43"/>
      <c r="B823" s="44"/>
      <c r="C823" s="45"/>
      <c r="D823" s="229" t="s">
        <v>211</v>
      </c>
      <c r="E823" s="45"/>
      <c r="F823" s="230" t="s">
        <v>361</v>
      </c>
      <c r="G823" s="45"/>
      <c r="H823" s="45"/>
      <c r="I823" s="226"/>
      <c r="J823" s="45"/>
      <c r="K823" s="45"/>
      <c r="L823" s="49"/>
      <c r="M823" s="227"/>
      <c r="N823" s="228"/>
      <c r="O823" s="89"/>
      <c r="P823" s="89"/>
      <c r="Q823" s="89"/>
      <c r="R823" s="89"/>
      <c r="S823" s="89"/>
      <c r="T823" s="90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T823" s="21" t="s">
        <v>211</v>
      </c>
      <c r="AU823" s="21" t="s">
        <v>207</v>
      </c>
    </row>
    <row r="824" s="2" customFormat="1">
      <c r="A824" s="43"/>
      <c r="B824" s="44"/>
      <c r="C824" s="45"/>
      <c r="D824" s="224" t="s">
        <v>219</v>
      </c>
      <c r="E824" s="45"/>
      <c r="F824" s="231" t="s">
        <v>362</v>
      </c>
      <c r="G824" s="45"/>
      <c r="H824" s="45"/>
      <c r="I824" s="226"/>
      <c r="J824" s="45"/>
      <c r="K824" s="45"/>
      <c r="L824" s="49"/>
      <c r="M824" s="227"/>
      <c r="N824" s="228"/>
      <c r="O824" s="89"/>
      <c r="P824" s="89"/>
      <c r="Q824" s="89"/>
      <c r="R824" s="89"/>
      <c r="S824" s="89"/>
      <c r="T824" s="90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T824" s="21" t="s">
        <v>219</v>
      </c>
      <c r="AU824" s="21" t="s">
        <v>207</v>
      </c>
    </row>
    <row r="825" s="2" customFormat="1" ht="24.15" customHeight="1">
      <c r="A825" s="43"/>
      <c r="B825" s="44"/>
      <c r="C825" s="211" t="s">
        <v>869</v>
      </c>
      <c r="D825" s="211" t="s">
        <v>201</v>
      </c>
      <c r="E825" s="212" t="s">
        <v>364</v>
      </c>
      <c r="F825" s="213" t="s">
        <v>365</v>
      </c>
      <c r="G825" s="214" t="s">
        <v>204</v>
      </c>
      <c r="H825" s="215">
        <v>28</v>
      </c>
      <c r="I825" s="216"/>
      <c r="J825" s="217">
        <f>ROUND(I825*H825,2)</f>
        <v>0</v>
      </c>
      <c r="K825" s="213" t="s">
        <v>205</v>
      </c>
      <c r="L825" s="49"/>
      <c r="M825" s="218" t="s">
        <v>35</v>
      </c>
      <c r="N825" s="219" t="s">
        <v>53</v>
      </c>
      <c r="O825" s="89"/>
      <c r="P825" s="220">
        <f>O825*H825</f>
        <v>0</v>
      </c>
      <c r="Q825" s="220">
        <v>0</v>
      </c>
      <c r="R825" s="220">
        <f>Q825*H825</f>
        <v>0</v>
      </c>
      <c r="S825" s="220">
        <v>0.41699999999999998</v>
      </c>
      <c r="T825" s="221">
        <f>S825*H825</f>
        <v>11.676</v>
      </c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R825" s="222" t="s">
        <v>206</v>
      </c>
      <c r="AT825" s="222" t="s">
        <v>201</v>
      </c>
      <c r="AU825" s="222" t="s">
        <v>207</v>
      </c>
      <c r="AY825" s="21" t="s">
        <v>197</v>
      </c>
      <c r="BE825" s="223">
        <f>IF(N825="základní",J825,0)</f>
        <v>0</v>
      </c>
      <c r="BF825" s="223">
        <f>IF(N825="snížená",J825,0)</f>
        <v>0</v>
      </c>
      <c r="BG825" s="223">
        <f>IF(N825="zákl. přenesená",J825,0)</f>
        <v>0</v>
      </c>
      <c r="BH825" s="223">
        <f>IF(N825="sníž. přenesená",J825,0)</f>
        <v>0</v>
      </c>
      <c r="BI825" s="223">
        <f>IF(N825="nulová",J825,0)</f>
        <v>0</v>
      </c>
      <c r="BJ825" s="21" t="s">
        <v>90</v>
      </c>
      <c r="BK825" s="223">
        <f>ROUND(I825*H825,2)</f>
        <v>0</v>
      </c>
      <c r="BL825" s="21" t="s">
        <v>206</v>
      </c>
      <c r="BM825" s="222" t="s">
        <v>870</v>
      </c>
    </row>
    <row r="826" s="2" customFormat="1">
      <c r="A826" s="43"/>
      <c r="B826" s="44"/>
      <c r="C826" s="45"/>
      <c r="D826" s="224" t="s">
        <v>209</v>
      </c>
      <c r="E826" s="45"/>
      <c r="F826" s="225" t="s">
        <v>367</v>
      </c>
      <c r="G826" s="45"/>
      <c r="H826" s="45"/>
      <c r="I826" s="226"/>
      <c r="J826" s="45"/>
      <c r="K826" s="45"/>
      <c r="L826" s="49"/>
      <c r="M826" s="227"/>
      <c r="N826" s="228"/>
      <c r="O826" s="89"/>
      <c r="P826" s="89"/>
      <c r="Q826" s="89"/>
      <c r="R826" s="89"/>
      <c r="S826" s="89"/>
      <c r="T826" s="90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T826" s="21" t="s">
        <v>209</v>
      </c>
      <c r="AU826" s="21" t="s">
        <v>207</v>
      </c>
    </row>
    <row r="827" s="2" customFormat="1">
      <c r="A827" s="43"/>
      <c r="B827" s="44"/>
      <c r="C827" s="45"/>
      <c r="D827" s="229" t="s">
        <v>211</v>
      </c>
      <c r="E827" s="45"/>
      <c r="F827" s="230" t="s">
        <v>368</v>
      </c>
      <c r="G827" s="45"/>
      <c r="H827" s="45"/>
      <c r="I827" s="226"/>
      <c r="J827" s="45"/>
      <c r="K827" s="45"/>
      <c r="L827" s="49"/>
      <c r="M827" s="227"/>
      <c r="N827" s="228"/>
      <c r="O827" s="89"/>
      <c r="P827" s="89"/>
      <c r="Q827" s="89"/>
      <c r="R827" s="89"/>
      <c r="S827" s="89"/>
      <c r="T827" s="90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T827" s="21" t="s">
        <v>211</v>
      </c>
      <c r="AU827" s="21" t="s">
        <v>207</v>
      </c>
    </row>
    <row r="828" s="2" customFormat="1">
      <c r="A828" s="43"/>
      <c r="B828" s="44"/>
      <c r="C828" s="45"/>
      <c r="D828" s="224" t="s">
        <v>219</v>
      </c>
      <c r="E828" s="45"/>
      <c r="F828" s="231" t="s">
        <v>369</v>
      </c>
      <c r="G828" s="45"/>
      <c r="H828" s="45"/>
      <c r="I828" s="226"/>
      <c r="J828" s="45"/>
      <c r="K828" s="45"/>
      <c r="L828" s="49"/>
      <c r="M828" s="227"/>
      <c r="N828" s="228"/>
      <c r="O828" s="89"/>
      <c r="P828" s="89"/>
      <c r="Q828" s="89"/>
      <c r="R828" s="89"/>
      <c r="S828" s="89"/>
      <c r="T828" s="90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T828" s="21" t="s">
        <v>219</v>
      </c>
      <c r="AU828" s="21" t="s">
        <v>207</v>
      </c>
    </row>
    <row r="829" s="13" customFormat="1">
      <c r="A829" s="13"/>
      <c r="B829" s="232"/>
      <c r="C829" s="233"/>
      <c r="D829" s="224" t="s">
        <v>232</v>
      </c>
      <c r="E829" s="242" t="s">
        <v>35</v>
      </c>
      <c r="F829" s="234" t="s">
        <v>871</v>
      </c>
      <c r="G829" s="233"/>
      <c r="H829" s="235">
        <v>5</v>
      </c>
      <c r="I829" s="236"/>
      <c r="J829" s="233"/>
      <c r="K829" s="233"/>
      <c r="L829" s="237"/>
      <c r="M829" s="238"/>
      <c r="N829" s="239"/>
      <c r="O829" s="239"/>
      <c r="P829" s="239"/>
      <c r="Q829" s="239"/>
      <c r="R829" s="239"/>
      <c r="S829" s="239"/>
      <c r="T829" s="24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1" t="s">
        <v>232</v>
      </c>
      <c r="AU829" s="241" t="s">
        <v>207</v>
      </c>
      <c r="AV829" s="13" t="s">
        <v>92</v>
      </c>
      <c r="AW829" s="13" t="s">
        <v>42</v>
      </c>
      <c r="AX829" s="13" t="s">
        <v>82</v>
      </c>
      <c r="AY829" s="241" t="s">
        <v>197</v>
      </c>
    </row>
    <row r="830" s="13" customFormat="1">
      <c r="A830" s="13"/>
      <c r="B830" s="232"/>
      <c r="C830" s="233"/>
      <c r="D830" s="224" t="s">
        <v>232</v>
      </c>
      <c r="E830" s="242" t="s">
        <v>35</v>
      </c>
      <c r="F830" s="234" t="s">
        <v>872</v>
      </c>
      <c r="G830" s="233"/>
      <c r="H830" s="235">
        <v>23</v>
      </c>
      <c r="I830" s="236"/>
      <c r="J830" s="233"/>
      <c r="K830" s="233"/>
      <c r="L830" s="237"/>
      <c r="M830" s="238"/>
      <c r="N830" s="239"/>
      <c r="O830" s="239"/>
      <c r="P830" s="239"/>
      <c r="Q830" s="239"/>
      <c r="R830" s="239"/>
      <c r="S830" s="239"/>
      <c r="T830" s="24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1" t="s">
        <v>232</v>
      </c>
      <c r="AU830" s="241" t="s">
        <v>207</v>
      </c>
      <c r="AV830" s="13" t="s">
        <v>92</v>
      </c>
      <c r="AW830" s="13" t="s">
        <v>42</v>
      </c>
      <c r="AX830" s="13" t="s">
        <v>82</v>
      </c>
      <c r="AY830" s="241" t="s">
        <v>197</v>
      </c>
    </row>
    <row r="831" s="14" customFormat="1">
      <c r="A831" s="14"/>
      <c r="B831" s="253"/>
      <c r="C831" s="254"/>
      <c r="D831" s="224" t="s">
        <v>232</v>
      </c>
      <c r="E831" s="255" t="s">
        <v>35</v>
      </c>
      <c r="F831" s="256" t="s">
        <v>355</v>
      </c>
      <c r="G831" s="254"/>
      <c r="H831" s="257">
        <v>28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232</v>
      </c>
      <c r="AU831" s="263" t="s">
        <v>207</v>
      </c>
      <c r="AV831" s="14" t="s">
        <v>206</v>
      </c>
      <c r="AW831" s="14" t="s">
        <v>42</v>
      </c>
      <c r="AX831" s="14" t="s">
        <v>90</v>
      </c>
      <c r="AY831" s="263" t="s">
        <v>197</v>
      </c>
    </row>
    <row r="832" s="2" customFormat="1" ht="24.15" customHeight="1">
      <c r="A832" s="43"/>
      <c r="B832" s="44"/>
      <c r="C832" s="211" t="s">
        <v>873</v>
      </c>
      <c r="D832" s="211" t="s">
        <v>201</v>
      </c>
      <c r="E832" s="212" t="s">
        <v>261</v>
      </c>
      <c r="F832" s="213" t="s">
        <v>262</v>
      </c>
      <c r="G832" s="214" t="s">
        <v>204</v>
      </c>
      <c r="H832" s="215">
        <v>364</v>
      </c>
      <c r="I832" s="216"/>
      <c r="J832" s="217">
        <f>ROUND(I832*H832,2)</f>
        <v>0</v>
      </c>
      <c r="K832" s="213" t="s">
        <v>205</v>
      </c>
      <c r="L832" s="49"/>
      <c r="M832" s="218" t="s">
        <v>35</v>
      </c>
      <c r="N832" s="219" t="s">
        <v>53</v>
      </c>
      <c r="O832" s="89"/>
      <c r="P832" s="220">
        <f>O832*H832</f>
        <v>0</v>
      </c>
      <c r="Q832" s="220">
        <v>0</v>
      </c>
      <c r="R832" s="220">
        <f>Q832*H832</f>
        <v>0</v>
      </c>
      <c r="S832" s="220">
        <v>0.28999999999999998</v>
      </c>
      <c r="T832" s="221">
        <f>S832*H832</f>
        <v>105.55999999999999</v>
      </c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R832" s="222" t="s">
        <v>206</v>
      </c>
      <c r="AT832" s="222" t="s">
        <v>201</v>
      </c>
      <c r="AU832" s="222" t="s">
        <v>207</v>
      </c>
      <c r="AY832" s="21" t="s">
        <v>197</v>
      </c>
      <c r="BE832" s="223">
        <f>IF(N832="základní",J832,0)</f>
        <v>0</v>
      </c>
      <c r="BF832" s="223">
        <f>IF(N832="snížená",J832,0)</f>
        <v>0</v>
      </c>
      <c r="BG832" s="223">
        <f>IF(N832="zákl. přenesená",J832,0)</f>
        <v>0</v>
      </c>
      <c r="BH832" s="223">
        <f>IF(N832="sníž. přenesená",J832,0)</f>
        <v>0</v>
      </c>
      <c r="BI832" s="223">
        <f>IF(N832="nulová",J832,0)</f>
        <v>0</v>
      </c>
      <c r="BJ832" s="21" t="s">
        <v>90</v>
      </c>
      <c r="BK832" s="223">
        <f>ROUND(I832*H832,2)</f>
        <v>0</v>
      </c>
      <c r="BL832" s="21" t="s">
        <v>206</v>
      </c>
      <c r="BM832" s="222" t="s">
        <v>874</v>
      </c>
    </row>
    <row r="833" s="2" customFormat="1">
      <c r="A833" s="43"/>
      <c r="B833" s="44"/>
      <c r="C833" s="45"/>
      <c r="D833" s="224" t="s">
        <v>209</v>
      </c>
      <c r="E833" s="45"/>
      <c r="F833" s="225" t="s">
        <v>264</v>
      </c>
      <c r="G833" s="45"/>
      <c r="H833" s="45"/>
      <c r="I833" s="226"/>
      <c r="J833" s="45"/>
      <c r="K833" s="45"/>
      <c r="L833" s="49"/>
      <c r="M833" s="227"/>
      <c r="N833" s="228"/>
      <c r="O833" s="89"/>
      <c r="P833" s="89"/>
      <c r="Q833" s="89"/>
      <c r="R833" s="89"/>
      <c r="S833" s="89"/>
      <c r="T833" s="90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T833" s="21" t="s">
        <v>209</v>
      </c>
      <c r="AU833" s="21" t="s">
        <v>207</v>
      </c>
    </row>
    <row r="834" s="2" customFormat="1">
      <c r="A834" s="43"/>
      <c r="B834" s="44"/>
      <c r="C834" s="45"/>
      <c r="D834" s="229" t="s">
        <v>211</v>
      </c>
      <c r="E834" s="45"/>
      <c r="F834" s="230" t="s">
        <v>265</v>
      </c>
      <c r="G834" s="45"/>
      <c r="H834" s="45"/>
      <c r="I834" s="226"/>
      <c r="J834" s="45"/>
      <c r="K834" s="45"/>
      <c r="L834" s="49"/>
      <c r="M834" s="227"/>
      <c r="N834" s="228"/>
      <c r="O834" s="89"/>
      <c r="P834" s="89"/>
      <c r="Q834" s="89"/>
      <c r="R834" s="89"/>
      <c r="S834" s="89"/>
      <c r="T834" s="90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T834" s="21" t="s">
        <v>211</v>
      </c>
      <c r="AU834" s="21" t="s">
        <v>207</v>
      </c>
    </row>
    <row r="835" s="2" customFormat="1">
      <c r="A835" s="43"/>
      <c r="B835" s="44"/>
      <c r="C835" s="45"/>
      <c r="D835" s="224" t="s">
        <v>219</v>
      </c>
      <c r="E835" s="45"/>
      <c r="F835" s="231" t="s">
        <v>380</v>
      </c>
      <c r="G835" s="45"/>
      <c r="H835" s="45"/>
      <c r="I835" s="226"/>
      <c r="J835" s="45"/>
      <c r="K835" s="45"/>
      <c r="L835" s="49"/>
      <c r="M835" s="227"/>
      <c r="N835" s="228"/>
      <c r="O835" s="89"/>
      <c r="P835" s="89"/>
      <c r="Q835" s="89"/>
      <c r="R835" s="89"/>
      <c r="S835" s="89"/>
      <c r="T835" s="90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T835" s="21" t="s">
        <v>219</v>
      </c>
      <c r="AU835" s="21" t="s">
        <v>207</v>
      </c>
    </row>
    <row r="836" s="13" customFormat="1">
      <c r="A836" s="13"/>
      <c r="B836" s="232"/>
      <c r="C836" s="233"/>
      <c r="D836" s="224" t="s">
        <v>232</v>
      </c>
      <c r="E836" s="242" t="s">
        <v>35</v>
      </c>
      <c r="F836" s="234" t="s">
        <v>875</v>
      </c>
      <c r="G836" s="233"/>
      <c r="H836" s="235">
        <v>728</v>
      </c>
      <c r="I836" s="236"/>
      <c r="J836" s="233"/>
      <c r="K836" s="233"/>
      <c r="L836" s="237"/>
      <c r="M836" s="238"/>
      <c r="N836" s="239"/>
      <c r="O836" s="239"/>
      <c r="P836" s="239"/>
      <c r="Q836" s="239"/>
      <c r="R836" s="239"/>
      <c r="S836" s="239"/>
      <c r="T836" s="24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1" t="s">
        <v>232</v>
      </c>
      <c r="AU836" s="241" t="s">
        <v>207</v>
      </c>
      <c r="AV836" s="13" t="s">
        <v>92</v>
      </c>
      <c r="AW836" s="13" t="s">
        <v>42</v>
      </c>
      <c r="AX836" s="13" t="s">
        <v>90</v>
      </c>
      <c r="AY836" s="241" t="s">
        <v>197</v>
      </c>
    </row>
    <row r="837" s="13" customFormat="1">
      <c r="A837" s="13"/>
      <c r="B837" s="232"/>
      <c r="C837" s="233"/>
      <c r="D837" s="224" t="s">
        <v>232</v>
      </c>
      <c r="E837" s="233"/>
      <c r="F837" s="234" t="s">
        <v>876</v>
      </c>
      <c r="G837" s="233"/>
      <c r="H837" s="235">
        <v>364</v>
      </c>
      <c r="I837" s="236"/>
      <c r="J837" s="233"/>
      <c r="K837" s="233"/>
      <c r="L837" s="237"/>
      <c r="M837" s="238"/>
      <c r="N837" s="239"/>
      <c r="O837" s="239"/>
      <c r="P837" s="239"/>
      <c r="Q837" s="239"/>
      <c r="R837" s="239"/>
      <c r="S837" s="239"/>
      <c r="T837" s="24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1" t="s">
        <v>232</v>
      </c>
      <c r="AU837" s="241" t="s">
        <v>207</v>
      </c>
      <c r="AV837" s="13" t="s">
        <v>92</v>
      </c>
      <c r="AW837" s="13" t="s">
        <v>4</v>
      </c>
      <c r="AX837" s="13" t="s">
        <v>90</v>
      </c>
      <c r="AY837" s="241" t="s">
        <v>197</v>
      </c>
    </row>
    <row r="838" s="2" customFormat="1" ht="24.15" customHeight="1">
      <c r="A838" s="43"/>
      <c r="B838" s="44"/>
      <c r="C838" s="211" t="s">
        <v>877</v>
      </c>
      <c r="D838" s="211" t="s">
        <v>201</v>
      </c>
      <c r="E838" s="212" t="s">
        <v>384</v>
      </c>
      <c r="F838" s="213" t="s">
        <v>385</v>
      </c>
      <c r="G838" s="214" t="s">
        <v>204</v>
      </c>
      <c r="H838" s="215">
        <v>364</v>
      </c>
      <c r="I838" s="216"/>
      <c r="J838" s="217">
        <f>ROUND(I838*H838,2)</f>
        <v>0</v>
      </c>
      <c r="K838" s="213" t="s">
        <v>205</v>
      </c>
      <c r="L838" s="49"/>
      <c r="M838" s="218" t="s">
        <v>35</v>
      </c>
      <c r="N838" s="219" t="s">
        <v>53</v>
      </c>
      <c r="O838" s="89"/>
      <c r="P838" s="220">
        <f>O838*H838</f>
        <v>0</v>
      </c>
      <c r="Q838" s="220">
        <v>0</v>
      </c>
      <c r="R838" s="220">
        <f>Q838*H838</f>
        <v>0</v>
      </c>
      <c r="S838" s="220">
        <v>0.28999999999999998</v>
      </c>
      <c r="T838" s="221">
        <f>S838*H838</f>
        <v>105.55999999999999</v>
      </c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R838" s="222" t="s">
        <v>206</v>
      </c>
      <c r="AT838" s="222" t="s">
        <v>201</v>
      </c>
      <c r="AU838" s="222" t="s">
        <v>207</v>
      </c>
      <c r="AY838" s="21" t="s">
        <v>197</v>
      </c>
      <c r="BE838" s="223">
        <f>IF(N838="základní",J838,0)</f>
        <v>0</v>
      </c>
      <c r="BF838" s="223">
        <f>IF(N838="snížená",J838,0)</f>
        <v>0</v>
      </c>
      <c r="BG838" s="223">
        <f>IF(N838="zákl. přenesená",J838,0)</f>
        <v>0</v>
      </c>
      <c r="BH838" s="223">
        <f>IF(N838="sníž. přenesená",J838,0)</f>
        <v>0</v>
      </c>
      <c r="BI838" s="223">
        <f>IF(N838="nulová",J838,0)</f>
        <v>0</v>
      </c>
      <c r="BJ838" s="21" t="s">
        <v>90</v>
      </c>
      <c r="BK838" s="223">
        <f>ROUND(I838*H838,2)</f>
        <v>0</v>
      </c>
      <c r="BL838" s="21" t="s">
        <v>206</v>
      </c>
      <c r="BM838" s="222" t="s">
        <v>878</v>
      </c>
    </row>
    <row r="839" s="2" customFormat="1">
      <c r="A839" s="43"/>
      <c r="B839" s="44"/>
      <c r="C839" s="45"/>
      <c r="D839" s="224" t="s">
        <v>209</v>
      </c>
      <c r="E839" s="45"/>
      <c r="F839" s="225" t="s">
        <v>387</v>
      </c>
      <c r="G839" s="45"/>
      <c r="H839" s="45"/>
      <c r="I839" s="226"/>
      <c r="J839" s="45"/>
      <c r="K839" s="45"/>
      <c r="L839" s="49"/>
      <c r="M839" s="227"/>
      <c r="N839" s="228"/>
      <c r="O839" s="89"/>
      <c r="P839" s="89"/>
      <c r="Q839" s="89"/>
      <c r="R839" s="89"/>
      <c r="S839" s="89"/>
      <c r="T839" s="90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T839" s="21" t="s">
        <v>209</v>
      </c>
      <c r="AU839" s="21" t="s">
        <v>207</v>
      </c>
    </row>
    <row r="840" s="2" customFormat="1">
      <c r="A840" s="43"/>
      <c r="B840" s="44"/>
      <c r="C840" s="45"/>
      <c r="D840" s="229" t="s">
        <v>211</v>
      </c>
      <c r="E840" s="45"/>
      <c r="F840" s="230" t="s">
        <v>388</v>
      </c>
      <c r="G840" s="45"/>
      <c r="H840" s="45"/>
      <c r="I840" s="226"/>
      <c r="J840" s="45"/>
      <c r="K840" s="45"/>
      <c r="L840" s="49"/>
      <c r="M840" s="227"/>
      <c r="N840" s="228"/>
      <c r="O840" s="89"/>
      <c r="P840" s="89"/>
      <c r="Q840" s="89"/>
      <c r="R840" s="89"/>
      <c r="S840" s="89"/>
      <c r="T840" s="90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T840" s="21" t="s">
        <v>211</v>
      </c>
      <c r="AU840" s="21" t="s">
        <v>207</v>
      </c>
    </row>
    <row r="841" s="2" customFormat="1">
      <c r="A841" s="43"/>
      <c r="B841" s="44"/>
      <c r="C841" s="45"/>
      <c r="D841" s="224" t="s">
        <v>219</v>
      </c>
      <c r="E841" s="45"/>
      <c r="F841" s="231" t="s">
        <v>380</v>
      </c>
      <c r="G841" s="45"/>
      <c r="H841" s="45"/>
      <c r="I841" s="226"/>
      <c r="J841" s="45"/>
      <c r="K841" s="45"/>
      <c r="L841" s="49"/>
      <c r="M841" s="227"/>
      <c r="N841" s="228"/>
      <c r="O841" s="89"/>
      <c r="P841" s="89"/>
      <c r="Q841" s="89"/>
      <c r="R841" s="89"/>
      <c r="S841" s="89"/>
      <c r="T841" s="90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T841" s="21" t="s">
        <v>219</v>
      </c>
      <c r="AU841" s="21" t="s">
        <v>207</v>
      </c>
    </row>
    <row r="842" s="13" customFormat="1">
      <c r="A842" s="13"/>
      <c r="B842" s="232"/>
      <c r="C842" s="233"/>
      <c r="D842" s="224" t="s">
        <v>232</v>
      </c>
      <c r="E842" s="242" t="s">
        <v>35</v>
      </c>
      <c r="F842" s="234" t="s">
        <v>875</v>
      </c>
      <c r="G842" s="233"/>
      <c r="H842" s="235">
        <v>728</v>
      </c>
      <c r="I842" s="236"/>
      <c r="J842" s="233"/>
      <c r="K842" s="233"/>
      <c r="L842" s="237"/>
      <c r="M842" s="238"/>
      <c r="N842" s="239"/>
      <c r="O842" s="239"/>
      <c r="P842" s="239"/>
      <c r="Q842" s="239"/>
      <c r="R842" s="239"/>
      <c r="S842" s="239"/>
      <c r="T842" s="24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1" t="s">
        <v>232</v>
      </c>
      <c r="AU842" s="241" t="s">
        <v>207</v>
      </c>
      <c r="AV842" s="13" t="s">
        <v>92</v>
      </c>
      <c r="AW842" s="13" t="s">
        <v>42</v>
      </c>
      <c r="AX842" s="13" t="s">
        <v>90</v>
      </c>
      <c r="AY842" s="241" t="s">
        <v>197</v>
      </c>
    </row>
    <row r="843" s="13" customFormat="1">
      <c r="A843" s="13"/>
      <c r="B843" s="232"/>
      <c r="C843" s="233"/>
      <c r="D843" s="224" t="s">
        <v>232</v>
      </c>
      <c r="E843" s="233"/>
      <c r="F843" s="234" t="s">
        <v>876</v>
      </c>
      <c r="G843" s="233"/>
      <c r="H843" s="235">
        <v>364</v>
      </c>
      <c r="I843" s="236"/>
      <c r="J843" s="233"/>
      <c r="K843" s="233"/>
      <c r="L843" s="237"/>
      <c r="M843" s="238"/>
      <c r="N843" s="239"/>
      <c r="O843" s="239"/>
      <c r="P843" s="239"/>
      <c r="Q843" s="239"/>
      <c r="R843" s="239"/>
      <c r="S843" s="239"/>
      <c r="T843" s="24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1" t="s">
        <v>232</v>
      </c>
      <c r="AU843" s="241" t="s">
        <v>207</v>
      </c>
      <c r="AV843" s="13" t="s">
        <v>92</v>
      </c>
      <c r="AW843" s="13" t="s">
        <v>4</v>
      </c>
      <c r="AX843" s="13" t="s">
        <v>90</v>
      </c>
      <c r="AY843" s="241" t="s">
        <v>197</v>
      </c>
    </row>
    <row r="844" s="2" customFormat="1" ht="24.15" customHeight="1">
      <c r="A844" s="43"/>
      <c r="B844" s="44"/>
      <c r="C844" s="211" t="s">
        <v>879</v>
      </c>
      <c r="D844" s="211" t="s">
        <v>201</v>
      </c>
      <c r="E844" s="212" t="s">
        <v>390</v>
      </c>
      <c r="F844" s="213" t="s">
        <v>391</v>
      </c>
      <c r="G844" s="214" t="s">
        <v>204</v>
      </c>
      <c r="H844" s="215">
        <v>911.25</v>
      </c>
      <c r="I844" s="216"/>
      <c r="J844" s="217">
        <f>ROUND(I844*H844,2)</f>
        <v>0</v>
      </c>
      <c r="K844" s="213" t="s">
        <v>205</v>
      </c>
      <c r="L844" s="49"/>
      <c r="M844" s="218" t="s">
        <v>35</v>
      </c>
      <c r="N844" s="219" t="s">
        <v>53</v>
      </c>
      <c r="O844" s="89"/>
      <c r="P844" s="220">
        <f>O844*H844</f>
        <v>0</v>
      </c>
      <c r="Q844" s="220">
        <v>0</v>
      </c>
      <c r="R844" s="220">
        <f>Q844*H844</f>
        <v>0</v>
      </c>
      <c r="S844" s="220">
        <v>0.75</v>
      </c>
      <c r="T844" s="221">
        <f>S844*H844</f>
        <v>683.4375</v>
      </c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R844" s="222" t="s">
        <v>206</v>
      </c>
      <c r="AT844" s="222" t="s">
        <v>201</v>
      </c>
      <c r="AU844" s="222" t="s">
        <v>207</v>
      </c>
      <c r="AY844" s="21" t="s">
        <v>197</v>
      </c>
      <c r="BE844" s="223">
        <f>IF(N844="základní",J844,0)</f>
        <v>0</v>
      </c>
      <c r="BF844" s="223">
        <f>IF(N844="snížená",J844,0)</f>
        <v>0</v>
      </c>
      <c r="BG844" s="223">
        <f>IF(N844="zákl. přenesená",J844,0)</f>
        <v>0</v>
      </c>
      <c r="BH844" s="223">
        <f>IF(N844="sníž. přenesená",J844,0)</f>
        <v>0</v>
      </c>
      <c r="BI844" s="223">
        <f>IF(N844="nulová",J844,0)</f>
        <v>0</v>
      </c>
      <c r="BJ844" s="21" t="s">
        <v>90</v>
      </c>
      <c r="BK844" s="223">
        <f>ROUND(I844*H844,2)</f>
        <v>0</v>
      </c>
      <c r="BL844" s="21" t="s">
        <v>206</v>
      </c>
      <c r="BM844" s="222" t="s">
        <v>880</v>
      </c>
    </row>
    <row r="845" s="2" customFormat="1">
      <c r="A845" s="43"/>
      <c r="B845" s="44"/>
      <c r="C845" s="45"/>
      <c r="D845" s="224" t="s">
        <v>209</v>
      </c>
      <c r="E845" s="45"/>
      <c r="F845" s="225" t="s">
        <v>393</v>
      </c>
      <c r="G845" s="45"/>
      <c r="H845" s="45"/>
      <c r="I845" s="226"/>
      <c r="J845" s="45"/>
      <c r="K845" s="45"/>
      <c r="L845" s="49"/>
      <c r="M845" s="227"/>
      <c r="N845" s="228"/>
      <c r="O845" s="89"/>
      <c r="P845" s="89"/>
      <c r="Q845" s="89"/>
      <c r="R845" s="89"/>
      <c r="S845" s="89"/>
      <c r="T845" s="90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T845" s="21" t="s">
        <v>209</v>
      </c>
      <c r="AU845" s="21" t="s">
        <v>207</v>
      </c>
    </row>
    <row r="846" s="2" customFormat="1">
      <c r="A846" s="43"/>
      <c r="B846" s="44"/>
      <c r="C846" s="45"/>
      <c r="D846" s="229" t="s">
        <v>211</v>
      </c>
      <c r="E846" s="45"/>
      <c r="F846" s="230" t="s">
        <v>394</v>
      </c>
      <c r="G846" s="45"/>
      <c r="H846" s="45"/>
      <c r="I846" s="226"/>
      <c r="J846" s="45"/>
      <c r="K846" s="45"/>
      <c r="L846" s="49"/>
      <c r="M846" s="227"/>
      <c r="N846" s="228"/>
      <c r="O846" s="89"/>
      <c r="P846" s="89"/>
      <c r="Q846" s="89"/>
      <c r="R846" s="89"/>
      <c r="S846" s="89"/>
      <c r="T846" s="90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T846" s="21" t="s">
        <v>211</v>
      </c>
      <c r="AU846" s="21" t="s">
        <v>207</v>
      </c>
    </row>
    <row r="847" s="2" customFormat="1">
      <c r="A847" s="43"/>
      <c r="B847" s="44"/>
      <c r="C847" s="45"/>
      <c r="D847" s="224" t="s">
        <v>219</v>
      </c>
      <c r="E847" s="45"/>
      <c r="F847" s="231" t="s">
        <v>395</v>
      </c>
      <c r="G847" s="45"/>
      <c r="H847" s="45"/>
      <c r="I847" s="226"/>
      <c r="J847" s="45"/>
      <c r="K847" s="45"/>
      <c r="L847" s="49"/>
      <c r="M847" s="227"/>
      <c r="N847" s="228"/>
      <c r="O847" s="89"/>
      <c r="P847" s="89"/>
      <c r="Q847" s="89"/>
      <c r="R847" s="89"/>
      <c r="S847" s="89"/>
      <c r="T847" s="90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T847" s="21" t="s">
        <v>219</v>
      </c>
      <c r="AU847" s="21" t="s">
        <v>207</v>
      </c>
    </row>
    <row r="848" s="13" customFormat="1">
      <c r="A848" s="13"/>
      <c r="B848" s="232"/>
      <c r="C848" s="233"/>
      <c r="D848" s="224" t="s">
        <v>232</v>
      </c>
      <c r="E848" s="242" t="s">
        <v>35</v>
      </c>
      <c r="F848" s="234" t="s">
        <v>881</v>
      </c>
      <c r="G848" s="233"/>
      <c r="H848" s="235">
        <v>1215</v>
      </c>
      <c r="I848" s="236"/>
      <c r="J848" s="233"/>
      <c r="K848" s="233"/>
      <c r="L848" s="237"/>
      <c r="M848" s="238"/>
      <c r="N848" s="239"/>
      <c r="O848" s="239"/>
      <c r="P848" s="239"/>
      <c r="Q848" s="239"/>
      <c r="R848" s="239"/>
      <c r="S848" s="239"/>
      <c r="T848" s="24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1" t="s">
        <v>232</v>
      </c>
      <c r="AU848" s="241" t="s">
        <v>207</v>
      </c>
      <c r="AV848" s="13" t="s">
        <v>92</v>
      </c>
      <c r="AW848" s="13" t="s">
        <v>42</v>
      </c>
      <c r="AX848" s="13" t="s">
        <v>82</v>
      </c>
      <c r="AY848" s="241" t="s">
        <v>197</v>
      </c>
    </row>
    <row r="849" s="14" customFormat="1">
      <c r="A849" s="14"/>
      <c r="B849" s="253"/>
      <c r="C849" s="254"/>
      <c r="D849" s="224" t="s">
        <v>232</v>
      </c>
      <c r="E849" s="255" t="s">
        <v>35</v>
      </c>
      <c r="F849" s="256" t="s">
        <v>355</v>
      </c>
      <c r="G849" s="254"/>
      <c r="H849" s="257">
        <v>1215</v>
      </c>
      <c r="I849" s="258"/>
      <c r="J849" s="254"/>
      <c r="K849" s="254"/>
      <c r="L849" s="259"/>
      <c r="M849" s="260"/>
      <c r="N849" s="261"/>
      <c r="O849" s="261"/>
      <c r="P849" s="261"/>
      <c r="Q849" s="261"/>
      <c r="R849" s="261"/>
      <c r="S849" s="261"/>
      <c r="T849" s="26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3" t="s">
        <v>232</v>
      </c>
      <c r="AU849" s="263" t="s">
        <v>207</v>
      </c>
      <c r="AV849" s="14" t="s">
        <v>206</v>
      </c>
      <c r="AW849" s="14" t="s">
        <v>42</v>
      </c>
      <c r="AX849" s="14" t="s">
        <v>90</v>
      </c>
      <c r="AY849" s="263" t="s">
        <v>197</v>
      </c>
    </row>
    <row r="850" s="13" customFormat="1">
      <c r="A850" s="13"/>
      <c r="B850" s="232"/>
      <c r="C850" s="233"/>
      <c r="D850" s="224" t="s">
        <v>232</v>
      </c>
      <c r="E850" s="233"/>
      <c r="F850" s="234" t="s">
        <v>882</v>
      </c>
      <c r="G850" s="233"/>
      <c r="H850" s="235">
        <v>911.25</v>
      </c>
      <c r="I850" s="236"/>
      <c r="J850" s="233"/>
      <c r="K850" s="233"/>
      <c r="L850" s="237"/>
      <c r="M850" s="238"/>
      <c r="N850" s="239"/>
      <c r="O850" s="239"/>
      <c r="P850" s="239"/>
      <c r="Q850" s="239"/>
      <c r="R850" s="239"/>
      <c r="S850" s="239"/>
      <c r="T850" s="24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1" t="s">
        <v>232</v>
      </c>
      <c r="AU850" s="241" t="s">
        <v>207</v>
      </c>
      <c r="AV850" s="13" t="s">
        <v>92</v>
      </c>
      <c r="AW850" s="13" t="s">
        <v>4</v>
      </c>
      <c r="AX850" s="13" t="s">
        <v>90</v>
      </c>
      <c r="AY850" s="241" t="s">
        <v>197</v>
      </c>
    </row>
    <row r="851" s="2" customFormat="1" ht="24.15" customHeight="1">
      <c r="A851" s="43"/>
      <c r="B851" s="44"/>
      <c r="C851" s="211" t="s">
        <v>883</v>
      </c>
      <c r="D851" s="211" t="s">
        <v>201</v>
      </c>
      <c r="E851" s="212" t="s">
        <v>400</v>
      </c>
      <c r="F851" s="213" t="s">
        <v>401</v>
      </c>
      <c r="G851" s="214" t="s">
        <v>204</v>
      </c>
      <c r="H851" s="215">
        <v>303.75</v>
      </c>
      <c r="I851" s="216"/>
      <c r="J851" s="217">
        <f>ROUND(I851*H851,2)</f>
        <v>0</v>
      </c>
      <c r="K851" s="213" t="s">
        <v>205</v>
      </c>
      <c r="L851" s="49"/>
      <c r="M851" s="218" t="s">
        <v>35</v>
      </c>
      <c r="N851" s="219" t="s">
        <v>53</v>
      </c>
      <c r="O851" s="89"/>
      <c r="P851" s="220">
        <f>O851*H851</f>
        <v>0</v>
      </c>
      <c r="Q851" s="220">
        <v>0</v>
      </c>
      <c r="R851" s="220">
        <f>Q851*H851</f>
        <v>0</v>
      </c>
      <c r="S851" s="220">
        <v>0.75</v>
      </c>
      <c r="T851" s="221">
        <f>S851*H851</f>
        <v>227.8125</v>
      </c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R851" s="222" t="s">
        <v>206</v>
      </c>
      <c r="AT851" s="222" t="s">
        <v>201</v>
      </c>
      <c r="AU851" s="222" t="s">
        <v>207</v>
      </c>
      <c r="AY851" s="21" t="s">
        <v>197</v>
      </c>
      <c r="BE851" s="223">
        <f>IF(N851="základní",J851,0)</f>
        <v>0</v>
      </c>
      <c r="BF851" s="223">
        <f>IF(N851="snížená",J851,0)</f>
        <v>0</v>
      </c>
      <c r="BG851" s="223">
        <f>IF(N851="zákl. přenesená",J851,0)</f>
        <v>0</v>
      </c>
      <c r="BH851" s="223">
        <f>IF(N851="sníž. přenesená",J851,0)</f>
        <v>0</v>
      </c>
      <c r="BI851" s="223">
        <f>IF(N851="nulová",J851,0)</f>
        <v>0</v>
      </c>
      <c r="BJ851" s="21" t="s">
        <v>90</v>
      </c>
      <c r="BK851" s="223">
        <f>ROUND(I851*H851,2)</f>
        <v>0</v>
      </c>
      <c r="BL851" s="21" t="s">
        <v>206</v>
      </c>
      <c r="BM851" s="222" t="s">
        <v>884</v>
      </c>
    </row>
    <row r="852" s="2" customFormat="1">
      <c r="A852" s="43"/>
      <c r="B852" s="44"/>
      <c r="C852" s="45"/>
      <c r="D852" s="224" t="s">
        <v>209</v>
      </c>
      <c r="E852" s="45"/>
      <c r="F852" s="225" t="s">
        <v>403</v>
      </c>
      <c r="G852" s="45"/>
      <c r="H852" s="45"/>
      <c r="I852" s="226"/>
      <c r="J852" s="45"/>
      <c r="K852" s="45"/>
      <c r="L852" s="49"/>
      <c r="M852" s="227"/>
      <c r="N852" s="228"/>
      <c r="O852" s="89"/>
      <c r="P852" s="89"/>
      <c r="Q852" s="89"/>
      <c r="R852" s="89"/>
      <c r="S852" s="89"/>
      <c r="T852" s="90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T852" s="21" t="s">
        <v>209</v>
      </c>
      <c r="AU852" s="21" t="s">
        <v>207</v>
      </c>
    </row>
    <row r="853" s="2" customFormat="1">
      <c r="A853" s="43"/>
      <c r="B853" s="44"/>
      <c r="C853" s="45"/>
      <c r="D853" s="229" t="s">
        <v>211</v>
      </c>
      <c r="E853" s="45"/>
      <c r="F853" s="230" t="s">
        <v>404</v>
      </c>
      <c r="G853" s="45"/>
      <c r="H853" s="45"/>
      <c r="I853" s="226"/>
      <c r="J853" s="45"/>
      <c r="K853" s="45"/>
      <c r="L853" s="49"/>
      <c r="M853" s="227"/>
      <c r="N853" s="228"/>
      <c r="O853" s="89"/>
      <c r="P853" s="89"/>
      <c r="Q853" s="89"/>
      <c r="R853" s="89"/>
      <c r="S853" s="89"/>
      <c r="T853" s="90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T853" s="21" t="s">
        <v>211</v>
      </c>
      <c r="AU853" s="21" t="s">
        <v>207</v>
      </c>
    </row>
    <row r="854" s="2" customFormat="1">
      <c r="A854" s="43"/>
      <c r="B854" s="44"/>
      <c r="C854" s="45"/>
      <c r="D854" s="224" t="s">
        <v>219</v>
      </c>
      <c r="E854" s="45"/>
      <c r="F854" s="231" t="s">
        <v>395</v>
      </c>
      <c r="G854" s="45"/>
      <c r="H854" s="45"/>
      <c r="I854" s="226"/>
      <c r="J854" s="45"/>
      <c r="K854" s="45"/>
      <c r="L854" s="49"/>
      <c r="M854" s="227"/>
      <c r="N854" s="228"/>
      <c r="O854" s="89"/>
      <c r="P854" s="89"/>
      <c r="Q854" s="89"/>
      <c r="R854" s="89"/>
      <c r="S854" s="89"/>
      <c r="T854" s="90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T854" s="21" t="s">
        <v>219</v>
      </c>
      <c r="AU854" s="21" t="s">
        <v>207</v>
      </c>
    </row>
    <row r="855" s="13" customFormat="1">
      <c r="A855" s="13"/>
      <c r="B855" s="232"/>
      <c r="C855" s="233"/>
      <c r="D855" s="224" t="s">
        <v>232</v>
      </c>
      <c r="E855" s="242" t="s">
        <v>35</v>
      </c>
      <c r="F855" s="234" t="s">
        <v>881</v>
      </c>
      <c r="G855" s="233"/>
      <c r="H855" s="235">
        <v>1215</v>
      </c>
      <c r="I855" s="236"/>
      <c r="J855" s="233"/>
      <c r="K855" s="233"/>
      <c r="L855" s="237"/>
      <c r="M855" s="238"/>
      <c r="N855" s="239"/>
      <c r="O855" s="239"/>
      <c r="P855" s="239"/>
      <c r="Q855" s="239"/>
      <c r="R855" s="239"/>
      <c r="S855" s="239"/>
      <c r="T855" s="24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1" t="s">
        <v>232</v>
      </c>
      <c r="AU855" s="241" t="s">
        <v>207</v>
      </c>
      <c r="AV855" s="13" t="s">
        <v>92</v>
      </c>
      <c r="AW855" s="13" t="s">
        <v>42</v>
      </c>
      <c r="AX855" s="13" t="s">
        <v>90</v>
      </c>
      <c r="AY855" s="241" t="s">
        <v>197</v>
      </c>
    </row>
    <row r="856" s="13" customFormat="1">
      <c r="A856" s="13"/>
      <c r="B856" s="232"/>
      <c r="C856" s="233"/>
      <c r="D856" s="224" t="s">
        <v>232</v>
      </c>
      <c r="E856" s="233"/>
      <c r="F856" s="234" t="s">
        <v>885</v>
      </c>
      <c r="G856" s="233"/>
      <c r="H856" s="235">
        <v>303.75</v>
      </c>
      <c r="I856" s="236"/>
      <c r="J856" s="233"/>
      <c r="K856" s="233"/>
      <c r="L856" s="237"/>
      <c r="M856" s="238"/>
      <c r="N856" s="239"/>
      <c r="O856" s="239"/>
      <c r="P856" s="239"/>
      <c r="Q856" s="239"/>
      <c r="R856" s="239"/>
      <c r="S856" s="239"/>
      <c r="T856" s="24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1" t="s">
        <v>232</v>
      </c>
      <c r="AU856" s="241" t="s">
        <v>207</v>
      </c>
      <c r="AV856" s="13" t="s">
        <v>92</v>
      </c>
      <c r="AW856" s="13" t="s">
        <v>4</v>
      </c>
      <c r="AX856" s="13" t="s">
        <v>90</v>
      </c>
      <c r="AY856" s="241" t="s">
        <v>197</v>
      </c>
    </row>
    <row r="857" s="2" customFormat="1" ht="16.5" customHeight="1">
      <c r="A857" s="43"/>
      <c r="B857" s="44"/>
      <c r="C857" s="211" t="s">
        <v>886</v>
      </c>
      <c r="D857" s="211" t="s">
        <v>201</v>
      </c>
      <c r="E857" s="212" t="s">
        <v>887</v>
      </c>
      <c r="F857" s="213" t="s">
        <v>888</v>
      </c>
      <c r="G857" s="214" t="s">
        <v>204</v>
      </c>
      <c r="H857" s="215">
        <v>460</v>
      </c>
      <c r="I857" s="216"/>
      <c r="J857" s="217">
        <f>ROUND(I857*H857,2)</f>
        <v>0</v>
      </c>
      <c r="K857" s="213" t="s">
        <v>205</v>
      </c>
      <c r="L857" s="49"/>
      <c r="M857" s="218" t="s">
        <v>35</v>
      </c>
      <c r="N857" s="219" t="s">
        <v>53</v>
      </c>
      <c r="O857" s="89"/>
      <c r="P857" s="220">
        <f>O857*H857</f>
        <v>0</v>
      </c>
      <c r="Q857" s="220">
        <v>0</v>
      </c>
      <c r="R857" s="220">
        <f>Q857*H857</f>
        <v>0</v>
      </c>
      <c r="S857" s="220">
        <v>0.098000000000000004</v>
      </c>
      <c r="T857" s="221">
        <f>S857*H857</f>
        <v>45.079999999999998</v>
      </c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R857" s="222" t="s">
        <v>206</v>
      </c>
      <c r="AT857" s="222" t="s">
        <v>201</v>
      </c>
      <c r="AU857" s="222" t="s">
        <v>207</v>
      </c>
      <c r="AY857" s="21" t="s">
        <v>197</v>
      </c>
      <c r="BE857" s="223">
        <f>IF(N857="základní",J857,0)</f>
        <v>0</v>
      </c>
      <c r="BF857" s="223">
        <f>IF(N857="snížená",J857,0)</f>
        <v>0</v>
      </c>
      <c r="BG857" s="223">
        <f>IF(N857="zákl. přenesená",J857,0)</f>
        <v>0</v>
      </c>
      <c r="BH857" s="223">
        <f>IF(N857="sníž. přenesená",J857,0)</f>
        <v>0</v>
      </c>
      <c r="BI857" s="223">
        <f>IF(N857="nulová",J857,0)</f>
        <v>0</v>
      </c>
      <c r="BJ857" s="21" t="s">
        <v>90</v>
      </c>
      <c r="BK857" s="223">
        <f>ROUND(I857*H857,2)</f>
        <v>0</v>
      </c>
      <c r="BL857" s="21" t="s">
        <v>206</v>
      </c>
      <c r="BM857" s="222" t="s">
        <v>889</v>
      </c>
    </row>
    <row r="858" s="2" customFormat="1">
      <c r="A858" s="43"/>
      <c r="B858" s="44"/>
      <c r="C858" s="45"/>
      <c r="D858" s="224" t="s">
        <v>209</v>
      </c>
      <c r="E858" s="45"/>
      <c r="F858" s="225" t="s">
        <v>890</v>
      </c>
      <c r="G858" s="45"/>
      <c r="H858" s="45"/>
      <c r="I858" s="226"/>
      <c r="J858" s="45"/>
      <c r="K858" s="45"/>
      <c r="L858" s="49"/>
      <c r="M858" s="227"/>
      <c r="N858" s="228"/>
      <c r="O858" s="89"/>
      <c r="P858" s="89"/>
      <c r="Q858" s="89"/>
      <c r="R858" s="89"/>
      <c r="S858" s="89"/>
      <c r="T858" s="90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T858" s="21" t="s">
        <v>209</v>
      </c>
      <c r="AU858" s="21" t="s">
        <v>207</v>
      </c>
    </row>
    <row r="859" s="2" customFormat="1">
      <c r="A859" s="43"/>
      <c r="B859" s="44"/>
      <c r="C859" s="45"/>
      <c r="D859" s="229" t="s">
        <v>211</v>
      </c>
      <c r="E859" s="45"/>
      <c r="F859" s="230" t="s">
        <v>891</v>
      </c>
      <c r="G859" s="45"/>
      <c r="H859" s="45"/>
      <c r="I859" s="226"/>
      <c r="J859" s="45"/>
      <c r="K859" s="45"/>
      <c r="L859" s="49"/>
      <c r="M859" s="227"/>
      <c r="N859" s="228"/>
      <c r="O859" s="89"/>
      <c r="P859" s="89"/>
      <c r="Q859" s="89"/>
      <c r="R859" s="89"/>
      <c r="S859" s="89"/>
      <c r="T859" s="90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T859" s="21" t="s">
        <v>211</v>
      </c>
      <c r="AU859" s="21" t="s">
        <v>207</v>
      </c>
    </row>
    <row r="860" s="13" customFormat="1">
      <c r="A860" s="13"/>
      <c r="B860" s="232"/>
      <c r="C860" s="233"/>
      <c r="D860" s="224" t="s">
        <v>232</v>
      </c>
      <c r="E860" s="242" t="s">
        <v>35</v>
      </c>
      <c r="F860" s="234" t="s">
        <v>892</v>
      </c>
      <c r="G860" s="233"/>
      <c r="H860" s="235">
        <v>460</v>
      </c>
      <c r="I860" s="236"/>
      <c r="J860" s="233"/>
      <c r="K860" s="233"/>
      <c r="L860" s="237"/>
      <c r="M860" s="238"/>
      <c r="N860" s="239"/>
      <c r="O860" s="239"/>
      <c r="P860" s="239"/>
      <c r="Q860" s="239"/>
      <c r="R860" s="239"/>
      <c r="S860" s="239"/>
      <c r="T860" s="24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1" t="s">
        <v>232</v>
      </c>
      <c r="AU860" s="241" t="s">
        <v>207</v>
      </c>
      <c r="AV860" s="13" t="s">
        <v>92</v>
      </c>
      <c r="AW860" s="13" t="s">
        <v>42</v>
      </c>
      <c r="AX860" s="13" t="s">
        <v>90</v>
      </c>
      <c r="AY860" s="241" t="s">
        <v>197</v>
      </c>
    </row>
    <row r="861" s="2" customFormat="1" ht="24.15" customHeight="1">
      <c r="A861" s="43"/>
      <c r="B861" s="44"/>
      <c r="C861" s="211" t="s">
        <v>893</v>
      </c>
      <c r="D861" s="211" t="s">
        <v>201</v>
      </c>
      <c r="E861" s="212" t="s">
        <v>894</v>
      </c>
      <c r="F861" s="213" t="s">
        <v>895</v>
      </c>
      <c r="G861" s="214" t="s">
        <v>204</v>
      </c>
      <c r="H861" s="215">
        <v>1187</v>
      </c>
      <c r="I861" s="216"/>
      <c r="J861" s="217">
        <f>ROUND(I861*H861,2)</f>
        <v>0</v>
      </c>
      <c r="K861" s="213" t="s">
        <v>205</v>
      </c>
      <c r="L861" s="49"/>
      <c r="M861" s="218" t="s">
        <v>35</v>
      </c>
      <c r="N861" s="219" t="s">
        <v>53</v>
      </c>
      <c r="O861" s="89"/>
      <c r="P861" s="220">
        <f>O861*H861</f>
        <v>0</v>
      </c>
      <c r="Q861" s="220">
        <v>0</v>
      </c>
      <c r="R861" s="220">
        <f>Q861*H861</f>
        <v>0</v>
      </c>
      <c r="S861" s="220">
        <v>0.22</v>
      </c>
      <c r="T861" s="221">
        <f>S861*H861</f>
        <v>261.13999999999999</v>
      </c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R861" s="222" t="s">
        <v>206</v>
      </c>
      <c r="AT861" s="222" t="s">
        <v>201</v>
      </c>
      <c r="AU861" s="222" t="s">
        <v>207</v>
      </c>
      <c r="AY861" s="21" t="s">
        <v>197</v>
      </c>
      <c r="BE861" s="223">
        <f>IF(N861="základní",J861,0)</f>
        <v>0</v>
      </c>
      <c r="BF861" s="223">
        <f>IF(N861="snížená",J861,0)</f>
        <v>0</v>
      </c>
      <c r="BG861" s="223">
        <f>IF(N861="zákl. přenesená",J861,0)</f>
        <v>0</v>
      </c>
      <c r="BH861" s="223">
        <f>IF(N861="sníž. přenesená",J861,0)</f>
        <v>0</v>
      </c>
      <c r="BI861" s="223">
        <f>IF(N861="nulová",J861,0)</f>
        <v>0</v>
      </c>
      <c r="BJ861" s="21" t="s">
        <v>90</v>
      </c>
      <c r="BK861" s="223">
        <f>ROUND(I861*H861,2)</f>
        <v>0</v>
      </c>
      <c r="BL861" s="21" t="s">
        <v>206</v>
      </c>
      <c r="BM861" s="222" t="s">
        <v>896</v>
      </c>
    </row>
    <row r="862" s="2" customFormat="1">
      <c r="A862" s="43"/>
      <c r="B862" s="44"/>
      <c r="C862" s="45"/>
      <c r="D862" s="224" t="s">
        <v>209</v>
      </c>
      <c r="E862" s="45"/>
      <c r="F862" s="225" t="s">
        <v>897</v>
      </c>
      <c r="G862" s="45"/>
      <c r="H862" s="45"/>
      <c r="I862" s="226"/>
      <c r="J862" s="45"/>
      <c r="K862" s="45"/>
      <c r="L862" s="49"/>
      <c r="M862" s="227"/>
      <c r="N862" s="228"/>
      <c r="O862" s="89"/>
      <c r="P862" s="89"/>
      <c r="Q862" s="89"/>
      <c r="R862" s="89"/>
      <c r="S862" s="89"/>
      <c r="T862" s="90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T862" s="21" t="s">
        <v>209</v>
      </c>
      <c r="AU862" s="21" t="s">
        <v>207</v>
      </c>
    </row>
    <row r="863" s="2" customFormat="1">
      <c r="A863" s="43"/>
      <c r="B863" s="44"/>
      <c r="C863" s="45"/>
      <c r="D863" s="229" t="s">
        <v>211</v>
      </c>
      <c r="E863" s="45"/>
      <c r="F863" s="230" t="s">
        <v>898</v>
      </c>
      <c r="G863" s="45"/>
      <c r="H863" s="45"/>
      <c r="I863" s="226"/>
      <c r="J863" s="45"/>
      <c r="K863" s="45"/>
      <c r="L863" s="49"/>
      <c r="M863" s="227"/>
      <c r="N863" s="228"/>
      <c r="O863" s="89"/>
      <c r="P863" s="89"/>
      <c r="Q863" s="89"/>
      <c r="R863" s="89"/>
      <c r="S863" s="89"/>
      <c r="T863" s="90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T863" s="21" t="s">
        <v>211</v>
      </c>
      <c r="AU863" s="21" t="s">
        <v>207</v>
      </c>
    </row>
    <row r="864" s="2" customFormat="1" ht="24.15" customHeight="1">
      <c r="A864" s="43"/>
      <c r="B864" s="44"/>
      <c r="C864" s="211" t="s">
        <v>899</v>
      </c>
      <c r="D864" s="211" t="s">
        <v>201</v>
      </c>
      <c r="E864" s="212" t="s">
        <v>900</v>
      </c>
      <c r="F864" s="213" t="s">
        <v>901</v>
      </c>
      <c r="G864" s="214" t="s">
        <v>204</v>
      </c>
      <c r="H864" s="215">
        <v>1187</v>
      </c>
      <c r="I864" s="216"/>
      <c r="J864" s="217">
        <f>ROUND(I864*H864,2)</f>
        <v>0</v>
      </c>
      <c r="K864" s="213" t="s">
        <v>205</v>
      </c>
      <c r="L864" s="49"/>
      <c r="M864" s="218" t="s">
        <v>35</v>
      </c>
      <c r="N864" s="219" t="s">
        <v>53</v>
      </c>
      <c r="O864" s="89"/>
      <c r="P864" s="220">
        <f>O864*H864</f>
        <v>0</v>
      </c>
      <c r="Q864" s="220">
        <v>1.0000000000000001E-05</v>
      </c>
      <c r="R864" s="220">
        <f>Q864*H864</f>
        <v>0.01187</v>
      </c>
      <c r="S864" s="220">
        <v>0.11500000000000001</v>
      </c>
      <c r="T864" s="221">
        <f>S864*H864</f>
        <v>136.505</v>
      </c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R864" s="222" t="s">
        <v>206</v>
      </c>
      <c r="AT864" s="222" t="s">
        <v>201</v>
      </c>
      <c r="AU864" s="222" t="s">
        <v>207</v>
      </c>
      <c r="AY864" s="21" t="s">
        <v>197</v>
      </c>
      <c r="BE864" s="223">
        <f>IF(N864="základní",J864,0)</f>
        <v>0</v>
      </c>
      <c r="BF864" s="223">
        <f>IF(N864="snížená",J864,0)</f>
        <v>0</v>
      </c>
      <c r="BG864" s="223">
        <f>IF(N864="zákl. přenesená",J864,0)</f>
        <v>0</v>
      </c>
      <c r="BH864" s="223">
        <f>IF(N864="sníž. přenesená",J864,0)</f>
        <v>0</v>
      </c>
      <c r="BI864" s="223">
        <f>IF(N864="nulová",J864,0)</f>
        <v>0</v>
      </c>
      <c r="BJ864" s="21" t="s">
        <v>90</v>
      </c>
      <c r="BK864" s="223">
        <f>ROUND(I864*H864,2)</f>
        <v>0</v>
      </c>
      <c r="BL864" s="21" t="s">
        <v>206</v>
      </c>
      <c r="BM864" s="222" t="s">
        <v>902</v>
      </c>
    </row>
    <row r="865" s="2" customFormat="1">
      <c r="A865" s="43"/>
      <c r="B865" s="44"/>
      <c r="C865" s="45"/>
      <c r="D865" s="224" t="s">
        <v>209</v>
      </c>
      <c r="E865" s="45"/>
      <c r="F865" s="225" t="s">
        <v>903</v>
      </c>
      <c r="G865" s="45"/>
      <c r="H865" s="45"/>
      <c r="I865" s="226"/>
      <c r="J865" s="45"/>
      <c r="K865" s="45"/>
      <c r="L865" s="49"/>
      <c r="M865" s="227"/>
      <c r="N865" s="228"/>
      <c r="O865" s="89"/>
      <c r="P865" s="89"/>
      <c r="Q865" s="89"/>
      <c r="R865" s="89"/>
      <c r="S865" s="89"/>
      <c r="T865" s="90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T865" s="21" t="s">
        <v>209</v>
      </c>
      <c r="AU865" s="21" t="s">
        <v>207</v>
      </c>
    </row>
    <row r="866" s="2" customFormat="1">
      <c r="A866" s="43"/>
      <c r="B866" s="44"/>
      <c r="C866" s="45"/>
      <c r="D866" s="229" t="s">
        <v>211</v>
      </c>
      <c r="E866" s="45"/>
      <c r="F866" s="230" t="s">
        <v>904</v>
      </c>
      <c r="G866" s="45"/>
      <c r="H866" s="45"/>
      <c r="I866" s="226"/>
      <c r="J866" s="45"/>
      <c r="K866" s="45"/>
      <c r="L866" s="49"/>
      <c r="M866" s="227"/>
      <c r="N866" s="228"/>
      <c r="O866" s="89"/>
      <c r="P866" s="89"/>
      <c r="Q866" s="89"/>
      <c r="R866" s="89"/>
      <c r="S866" s="89"/>
      <c r="T866" s="90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T866" s="21" t="s">
        <v>211</v>
      </c>
      <c r="AU866" s="21" t="s">
        <v>207</v>
      </c>
    </row>
    <row r="867" s="2" customFormat="1" ht="16.5" customHeight="1">
      <c r="A867" s="43"/>
      <c r="B867" s="44"/>
      <c r="C867" s="211" t="s">
        <v>905</v>
      </c>
      <c r="D867" s="211" t="s">
        <v>201</v>
      </c>
      <c r="E867" s="212" t="s">
        <v>906</v>
      </c>
      <c r="F867" s="213" t="s">
        <v>907</v>
      </c>
      <c r="G867" s="214" t="s">
        <v>409</v>
      </c>
      <c r="H867" s="215">
        <v>106</v>
      </c>
      <c r="I867" s="216"/>
      <c r="J867" s="217">
        <f>ROUND(I867*H867,2)</f>
        <v>0</v>
      </c>
      <c r="K867" s="213" t="s">
        <v>205</v>
      </c>
      <c r="L867" s="49"/>
      <c r="M867" s="218" t="s">
        <v>35</v>
      </c>
      <c r="N867" s="219" t="s">
        <v>53</v>
      </c>
      <c r="O867" s="89"/>
      <c r="P867" s="220">
        <f>O867*H867</f>
        <v>0</v>
      </c>
      <c r="Q867" s="220">
        <v>0</v>
      </c>
      <c r="R867" s="220">
        <f>Q867*H867</f>
        <v>0</v>
      </c>
      <c r="S867" s="220">
        <v>0.23000000000000001</v>
      </c>
      <c r="T867" s="221">
        <f>S867*H867</f>
        <v>24.380000000000003</v>
      </c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R867" s="222" t="s">
        <v>206</v>
      </c>
      <c r="AT867" s="222" t="s">
        <v>201</v>
      </c>
      <c r="AU867" s="222" t="s">
        <v>207</v>
      </c>
      <c r="AY867" s="21" t="s">
        <v>197</v>
      </c>
      <c r="BE867" s="223">
        <f>IF(N867="základní",J867,0)</f>
        <v>0</v>
      </c>
      <c r="BF867" s="223">
        <f>IF(N867="snížená",J867,0)</f>
        <v>0</v>
      </c>
      <c r="BG867" s="223">
        <f>IF(N867="zákl. přenesená",J867,0)</f>
        <v>0</v>
      </c>
      <c r="BH867" s="223">
        <f>IF(N867="sníž. přenesená",J867,0)</f>
        <v>0</v>
      </c>
      <c r="BI867" s="223">
        <f>IF(N867="nulová",J867,0)</f>
        <v>0</v>
      </c>
      <c r="BJ867" s="21" t="s">
        <v>90</v>
      </c>
      <c r="BK867" s="223">
        <f>ROUND(I867*H867,2)</f>
        <v>0</v>
      </c>
      <c r="BL867" s="21" t="s">
        <v>206</v>
      </c>
      <c r="BM867" s="222" t="s">
        <v>908</v>
      </c>
    </row>
    <row r="868" s="2" customFormat="1">
      <c r="A868" s="43"/>
      <c r="B868" s="44"/>
      <c r="C868" s="45"/>
      <c r="D868" s="224" t="s">
        <v>209</v>
      </c>
      <c r="E868" s="45"/>
      <c r="F868" s="225" t="s">
        <v>909</v>
      </c>
      <c r="G868" s="45"/>
      <c r="H868" s="45"/>
      <c r="I868" s="226"/>
      <c r="J868" s="45"/>
      <c r="K868" s="45"/>
      <c r="L868" s="49"/>
      <c r="M868" s="227"/>
      <c r="N868" s="228"/>
      <c r="O868" s="89"/>
      <c r="P868" s="89"/>
      <c r="Q868" s="89"/>
      <c r="R868" s="89"/>
      <c r="S868" s="89"/>
      <c r="T868" s="90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T868" s="21" t="s">
        <v>209</v>
      </c>
      <c r="AU868" s="21" t="s">
        <v>207</v>
      </c>
    </row>
    <row r="869" s="2" customFormat="1">
      <c r="A869" s="43"/>
      <c r="B869" s="44"/>
      <c r="C869" s="45"/>
      <c r="D869" s="229" t="s">
        <v>211</v>
      </c>
      <c r="E869" s="45"/>
      <c r="F869" s="230" t="s">
        <v>910</v>
      </c>
      <c r="G869" s="45"/>
      <c r="H869" s="45"/>
      <c r="I869" s="226"/>
      <c r="J869" s="45"/>
      <c r="K869" s="45"/>
      <c r="L869" s="49"/>
      <c r="M869" s="227"/>
      <c r="N869" s="228"/>
      <c r="O869" s="89"/>
      <c r="P869" s="89"/>
      <c r="Q869" s="89"/>
      <c r="R869" s="89"/>
      <c r="S869" s="89"/>
      <c r="T869" s="90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T869" s="21" t="s">
        <v>211</v>
      </c>
      <c r="AU869" s="21" t="s">
        <v>207</v>
      </c>
    </row>
    <row r="870" s="13" customFormat="1">
      <c r="A870" s="13"/>
      <c r="B870" s="232"/>
      <c r="C870" s="233"/>
      <c r="D870" s="224" t="s">
        <v>232</v>
      </c>
      <c r="E870" s="242" t="s">
        <v>35</v>
      </c>
      <c r="F870" s="234" t="s">
        <v>911</v>
      </c>
      <c r="G870" s="233"/>
      <c r="H870" s="235">
        <v>106</v>
      </c>
      <c r="I870" s="236"/>
      <c r="J870" s="233"/>
      <c r="K870" s="233"/>
      <c r="L870" s="237"/>
      <c r="M870" s="238"/>
      <c r="N870" s="239"/>
      <c r="O870" s="239"/>
      <c r="P870" s="239"/>
      <c r="Q870" s="239"/>
      <c r="R870" s="239"/>
      <c r="S870" s="239"/>
      <c r="T870" s="24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1" t="s">
        <v>232</v>
      </c>
      <c r="AU870" s="241" t="s">
        <v>207</v>
      </c>
      <c r="AV870" s="13" t="s">
        <v>92</v>
      </c>
      <c r="AW870" s="13" t="s">
        <v>42</v>
      </c>
      <c r="AX870" s="13" t="s">
        <v>90</v>
      </c>
      <c r="AY870" s="241" t="s">
        <v>197</v>
      </c>
    </row>
    <row r="871" s="2" customFormat="1" ht="16.5" customHeight="1">
      <c r="A871" s="43"/>
      <c r="B871" s="44"/>
      <c r="C871" s="211" t="s">
        <v>912</v>
      </c>
      <c r="D871" s="211" t="s">
        <v>201</v>
      </c>
      <c r="E871" s="212" t="s">
        <v>407</v>
      </c>
      <c r="F871" s="213" t="s">
        <v>408</v>
      </c>
      <c r="G871" s="214" t="s">
        <v>409</v>
      </c>
      <c r="H871" s="215">
        <v>232</v>
      </c>
      <c r="I871" s="216"/>
      <c r="J871" s="217">
        <f>ROUND(I871*H871,2)</f>
        <v>0</v>
      </c>
      <c r="K871" s="213" t="s">
        <v>205</v>
      </c>
      <c r="L871" s="49"/>
      <c r="M871" s="218" t="s">
        <v>35</v>
      </c>
      <c r="N871" s="219" t="s">
        <v>53</v>
      </c>
      <c r="O871" s="89"/>
      <c r="P871" s="220">
        <f>O871*H871</f>
        <v>0</v>
      </c>
      <c r="Q871" s="220">
        <v>0</v>
      </c>
      <c r="R871" s="220">
        <f>Q871*H871</f>
        <v>0</v>
      </c>
      <c r="S871" s="220">
        <v>0.28999999999999998</v>
      </c>
      <c r="T871" s="221">
        <f>S871*H871</f>
        <v>67.280000000000001</v>
      </c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R871" s="222" t="s">
        <v>206</v>
      </c>
      <c r="AT871" s="222" t="s">
        <v>201</v>
      </c>
      <c r="AU871" s="222" t="s">
        <v>207</v>
      </c>
      <c r="AY871" s="21" t="s">
        <v>197</v>
      </c>
      <c r="BE871" s="223">
        <f>IF(N871="základní",J871,0)</f>
        <v>0</v>
      </c>
      <c r="BF871" s="223">
        <f>IF(N871="snížená",J871,0)</f>
        <v>0</v>
      </c>
      <c r="BG871" s="223">
        <f>IF(N871="zákl. přenesená",J871,0)</f>
        <v>0</v>
      </c>
      <c r="BH871" s="223">
        <f>IF(N871="sníž. přenesená",J871,0)</f>
        <v>0</v>
      </c>
      <c r="BI871" s="223">
        <f>IF(N871="nulová",J871,0)</f>
        <v>0</v>
      </c>
      <c r="BJ871" s="21" t="s">
        <v>90</v>
      </c>
      <c r="BK871" s="223">
        <f>ROUND(I871*H871,2)</f>
        <v>0</v>
      </c>
      <c r="BL871" s="21" t="s">
        <v>206</v>
      </c>
      <c r="BM871" s="222" t="s">
        <v>913</v>
      </c>
    </row>
    <row r="872" s="2" customFormat="1">
      <c r="A872" s="43"/>
      <c r="B872" s="44"/>
      <c r="C872" s="45"/>
      <c r="D872" s="224" t="s">
        <v>209</v>
      </c>
      <c r="E872" s="45"/>
      <c r="F872" s="225" t="s">
        <v>411</v>
      </c>
      <c r="G872" s="45"/>
      <c r="H872" s="45"/>
      <c r="I872" s="226"/>
      <c r="J872" s="45"/>
      <c r="K872" s="45"/>
      <c r="L872" s="49"/>
      <c r="M872" s="227"/>
      <c r="N872" s="228"/>
      <c r="O872" s="89"/>
      <c r="P872" s="89"/>
      <c r="Q872" s="89"/>
      <c r="R872" s="89"/>
      <c r="S872" s="89"/>
      <c r="T872" s="90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T872" s="21" t="s">
        <v>209</v>
      </c>
      <c r="AU872" s="21" t="s">
        <v>207</v>
      </c>
    </row>
    <row r="873" s="2" customFormat="1">
      <c r="A873" s="43"/>
      <c r="B873" s="44"/>
      <c r="C873" s="45"/>
      <c r="D873" s="229" t="s">
        <v>211</v>
      </c>
      <c r="E873" s="45"/>
      <c r="F873" s="230" t="s">
        <v>412</v>
      </c>
      <c r="G873" s="45"/>
      <c r="H873" s="45"/>
      <c r="I873" s="226"/>
      <c r="J873" s="45"/>
      <c r="K873" s="45"/>
      <c r="L873" s="49"/>
      <c r="M873" s="227"/>
      <c r="N873" s="228"/>
      <c r="O873" s="89"/>
      <c r="P873" s="89"/>
      <c r="Q873" s="89"/>
      <c r="R873" s="89"/>
      <c r="S873" s="89"/>
      <c r="T873" s="90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T873" s="21" t="s">
        <v>211</v>
      </c>
      <c r="AU873" s="21" t="s">
        <v>207</v>
      </c>
    </row>
    <row r="874" s="2" customFormat="1">
      <c r="A874" s="43"/>
      <c r="B874" s="44"/>
      <c r="C874" s="45"/>
      <c r="D874" s="224" t="s">
        <v>219</v>
      </c>
      <c r="E874" s="45"/>
      <c r="F874" s="231" t="s">
        <v>914</v>
      </c>
      <c r="G874" s="45"/>
      <c r="H874" s="45"/>
      <c r="I874" s="226"/>
      <c r="J874" s="45"/>
      <c r="K874" s="45"/>
      <c r="L874" s="49"/>
      <c r="M874" s="227"/>
      <c r="N874" s="228"/>
      <c r="O874" s="89"/>
      <c r="P874" s="89"/>
      <c r="Q874" s="89"/>
      <c r="R874" s="89"/>
      <c r="S874" s="89"/>
      <c r="T874" s="90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T874" s="21" t="s">
        <v>219</v>
      </c>
      <c r="AU874" s="21" t="s">
        <v>207</v>
      </c>
    </row>
    <row r="875" s="13" customFormat="1">
      <c r="A875" s="13"/>
      <c r="B875" s="232"/>
      <c r="C875" s="233"/>
      <c r="D875" s="224" t="s">
        <v>232</v>
      </c>
      <c r="E875" s="242" t="s">
        <v>35</v>
      </c>
      <c r="F875" s="234" t="s">
        <v>915</v>
      </c>
      <c r="G875" s="233"/>
      <c r="H875" s="235">
        <v>177</v>
      </c>
      <c r="I875" s="236"/>
      <c r="J875" s="233"/>
      <c r="K875" s="233"/>
      <c r="L875" s="237"/>
      <c r="M875" s="238"/>
      <c r="N875" s="239"/>
      <c r="O875" s="239"/>
      <c r="P875" s="239"/>
      <c r="Q875" s="239"/>
      <c r="R875" s="239"/>
      <c r="S875" s="239"/>
      <c r="T875" s="24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1" t="s">
        <v>232</v>
      </c>
      <c r="AU875" s="241" t="s">
        <v>207</v>
      </c>
      <c r="AV875" s="13" t="s">
        <v>92</v>
      </c>
      <c r="AW875" s="13" t="s">
        <v>42</v>
      </c>
      <c r="AX875" s="13" t="s">
        <v>82</v>
      </c>
      <c r="AY875" s="241" t="s">
        <v>197</v>
      </c>
    </row>
    <row r="876" s="13" customFormat="1">
      <c r="A876" s="13"/>
      <c r="B876" s="232"/>
      <c r="C876" s="233"/>
      <c r="D876" s="224" t="s">
        <v>232</v>
      </c>
      <c r="E876" s="242" t="s">
        <v>35</v>
      </c>
      <c r="F876" s="234" t="s">
        <v>916</v>
      </c>
      <c r="G876" s="233"/>
      <c r="H876" s="235">
        <v>55</v>
      </c>
      <c r="I876" s="236"/>
      <c r="J876" s="233"/>
      <c r="K876" s="233"/>
      <c r="L876" s="237"/>
      <c r="M876" s="238"/>
      <c r="N876" s="239"/>
      <c r="O876" s="239"/>
      <c r="P876" s="239"/>
      <c r="Q876" s="239"/>
      <c r="R876" s="239"/>
      <c r="S876" s="239"/>
      <c r="T876" s="24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1" t="s">
        <v>232</v>
      </c>
      <c r="AU876" s="241" t="s">
        <v>207</v>
      </c>
      <c r="AV876" s="13" t="s">
        <v>92</v>
      </c>
      <c r="AW876" s="13" t="s">
        <v>42</v>
      </c>
      <c r="AX876" s="13" t="s">
        <v>82</v>
      </c>
      <c r="AY876" s="241" t="s">
        <v>197</v>
      </c>
    </row>
    <row r="877" s="14" customFormat="1">
      <c r="A877" s="14"/>
      <c r="B877" s="253"/>
      <c r="C877" s="254"/>
      <c r="D877" s="224" t="s">
        <v>232</v>
      </c>
      <c r="E877" s="255" t="s">
        <v>35</v>
      </c>
      <c r="F877" s="256" t="s">
        <v>355</v>
      </c>
      <c r="G877" s="254"/>
      <c r="H877" s="257">
        <v>232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232</v>
      </c>
      <c r="AU877" s="263" t="s">
        <v>207</v>
      </c>
      <c r="AV877" s="14" t="s">
        <v>206</v>
      </c>
      <c r="AW877" s="14" t="s">
        <v>42</v>
      </c>
      <c r="AX877" s="14" t="s">
        <v>90</v>
      </c>
      <c r="AY877" s="263" t="s">
        <v>197</v>
      </c>
    </row>
    <row r="878" s="2" customFormat="1" ht="24.15" customHeight="1">
      <c r="A878" s="43"/>
      <c r="B878" s="44"/>
      <c r="C878" s="211" t="s">
        <v>917</v>
      </c>
      <c r="D878" s="211" t="s">
        <v>201</v>
      </c>
      <c r="E878" s="212" t="s">
        <v>918</v>
      </c>
      <c r="F878" s="213" t="s">
        <v>919</v>
      </c>
      <c r="G878" s="214" t="s">
        <v>204</v>
      </c>
      <c r="H878" s="215">
        <v>60</v>
      </c>
      <c r="I878" s="216"/>
      <c r="J878" s="217">
        <f>ROUND(I878*H878,2)</f>
        <v>0</v>
      </c>
      <c r="K878" s="213" t="s">
        <v>205</v>
      </c>
      <c r="L878" s="49"/>
      <c r="M878" s="218" t="s">
        <v>35</v>
      </c>
      <c r="N878" s="219" t="s">
        <v>53</v>
      </c>
      <c r="O878" s="89"/>
      <c r="P878" s="220">
        <f>O878*H878</f>
        <v>0</v>
      </c>
      <c r="Q878" s="220">
        <v>0</v>
      </c>
      <c r="R878" s="220">
        <f>Q878*H878</f>
        <v>0</v>
      </c>
      <c r="S878" s="220">
        <v>0</v>
      </c>
      <c r="T878" s="221">
        <f>S878*H878</f>
        <v>0</v>
      </c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R878" s="222" t="s">
        <v>206</v>
      </c>
      <c r="AT878" s="222" t="s">
        <v>201</v>
      </c>
      <c r="AU878" s="222" t="s">
        <v>207</v>
      </c>
      <c r="AY878" s="21" t="s">
        <v>197</v>
      </c>
      <c r="BE878" s="223">
        <f>IF(N878="základní",J878,0)</f>
        <v>0</v>
      </c>
      <c r="BF878" s="223">
        <f>IF(N878="snížená",J878,0)</f>
        <v>0</v>
      </c>
      <c r="BG878" s="223">
        <f>IF(N878="zákl. přenesená",J878,0)</f>
        <v>0</v>
      </c>
      <c r="BH878" s="223">
        <f>IF(N878="sníž. přenesená",J878,0)</f>
        <v>0</v>
      </c>
      <c r="BI878" s="223">
        <f>IF(N878="nulová",J878,0)</f>
        <v>0</v>
      </c>
      <c r="BJ878" s="21" t="s">
        <v>90</v>
      </c>
      <c r="BK878" s="223">
        <f>ROUND(I878*H878,2)</f>
        <v>0</v>
      </c>
      <c r="BL878" s="21" t="s">
        <v>206</v>
      </c>
      <c r="BM878" s="222" t="s">
        <v>920</v>
      </c>
    </row>
    <row r="879" s="2" customFormat="1">
      <c r="A879" s="43"/>
      <c r="B879" s="44"/>
      <c r="C879" s="45"/>
      <c r="D879" s="224" t="s">
        <v>209</v>
      </c>
      <c r="E879" s="45"/>
      <c r="F879" s="225" t="s">
        <v>921</v>
      </c>
      <c r="G879" s="45"/>
      <c r="H879" s="45"/>
      <c r="I879" s="226"/>
      <c r="J879" s="45"/>
      <c r="K879" s="45"/>
      <c r="L879" s="49"/>
      <c r="M879" s="227"/>
      <c r="N879" s="228"/>
      <c r="O879" s="89"/>
      <c r="P879" s="89"/>
      <c r="Q879" s="89"/>
      <c r="R879" s="89"/>
      <c r="S879" s="89"/>
      <c r="T879" s="90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T879" s="21" t="s">
        <v>209</v>
      </c>
      <c r="AU879" s="21" t="s">
        <v>207</v>
      </c>
    </row>
    <row r="880" s="2" customFormat="1">
      <c r="A880" s="43"/>
      <c r="B880" s="44"/>
      <c r="C880" s="45"/>
      <c r="D880" s="229" t="s">
        <v>211</v>
      </c>
      <c r="E880" s="45"/>
      <c r="F880" s="230" t="s">
        <v>922</v>
      </c>
      <c r="G880" s="45"/>
      <c r="H880" s="45"/>
      <c r="I880" s="226"/>
      <c r="J880" s="45"/>
      <c r="K880" s="45"/>
      <c r="L880" s="49"/>
      <c r="M880" s="227"/>
      <c r="N880" s="228"/>
      <c r="O880" s="89"/>
      <c r="P880" s="89"/>
      <c r="Q880" s="89"/>
      <c r="R880" s="89"/>
      <c r="S880" s="89"/>
      <c r="T880" s="90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T880" s="21" t="s">
        <v>211</v>
      </c>
      <c r="AU880" s="21" t="s">
        <v>207</v>
      </c>
    </row>
    <row r="881" s="2" customFormat="1" ht="24.15" customHeight="1">
      <c r="A881" s="43"/>
      <c r="B881" s="44"/>
      <c r="C881" s="211" t="s">
        <v>923</v>
      </c>
      <c r="D881" s="211" t="s">
        <v>201</v>
      </c>
      <c r="E881" s="212" t="s">
        <v>202</v>
      </c>
      <c r="F881" s="213" t="s">
        <v>203</v>
      </c>
      <c r="G881" s="214" t="s">
        <v>204</v>
      </c>
      <c r="H881" s="215">
        <v>270</v>
      </c>
      <c r="I881" s="216"/>
      <c r="J881" s="217">
        <f>ROUND(I881*H881,2)</f>
        <v>0</v>
      </c>
      <c r="K881" s="213" t="s">
        <v>205</v>
      </c>
      <c r="L881" s="49"/>
      <c r="M881" s="218" t="s">
        <v>35</v>
      </c>
      <c r="N881" s="219" t="s">
        <v>53</v>
      </c>
      <c r="O881" s="89"/>
      <c r="P881" s="220">
        <f>O881*H881</f>
        <v>0</v>
      </c>
      <c r="Q881" s="220">
        <v>0</v>
      </c>
      <c r="R881" s="220">
        <f>Q881*H881</f>
        <v>0</v>
      </c>
      <c r="S881" s="220">
        <v>0</v>
      </c>
      <c r="T881" s="221">
        <f>S881*H881</f>
        <v>0</v>
      </c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R881" s="222" t="s">
        <v>206</v>
      </c>
      <c r="AT881" s="222" t="s">
        <v>201</v>
      </c>
      <c r="AU881" s="222" t="s">
        <v>207</v>
      </c>
      <c r="AY881" s="21" t="s">
        <v>197</v>
      </c>
      <c r="BE881" s="223">
        <f>IF(N881="základní",J881,0)</f>
        <v>0</v>
      </c>
      <c r="BF881" s="223">
        <f>IF(N881="snížená",J881,0)</f>
        <v>0</v>
      </c>
      <c r="BG881" s="223">
        <f>IF(N881="zákl. přenesená",J881,0)</f>
        <v>0</v>
      </c>
      <c r="BH881" s="223">
        <f>IF(N881="sníž. přenesená",J881,0)</f>
        <v>0</v>
      </c>
      <c r="BI881" s="223">
        <f>IF(N881="nulová",J881,0)</f>
        <v>0</v>
      </c>
      <c r="BJ881" s="21" t="s">
        <v>90</v>
      </c>
      <c r="BK881" s="223">
        <f>ROUND(I881*H881,2)</f>
        <v>0</v>
      </c>
      <c r="BL881" s="21" t="s">
        <v>206</v>
      </c>
      <c r="BM881" s="222" t="s">
        <v>924</v>
      </c>
    </row>
    <row r="882" s="2" customFormat="1">
      <c r="A882" s="43"/>
      <c r="B882" s="44"/>
      <c r="C882" s="45"/>
      <c r="D882" s="224" t="s">
        <v>209</v>
      </c>
      <c r="E882" s="45"/>
      <c r="F882" s="225" t="s">
        <v>210</v>
      </c>
      <c r="G882" s="45"/>
      <c r="H882" s="45"/>
      <c r="I882" s="226"/>
      <c r="J882" s="45"/>
      <c r="K882" s="45"/>
      <c r="L882" s="49"/>
      <c r="M882" s="227"/>
      <c r="N882" s="228"/>
      <c r="O882" s="89"/>
      <c r="P882" s="89"/>
      <c r="Q882" s="89"/>
      <c r="R882" s="89"/>
      <c r="S882" s="89"/>
      <c r="T882" s="90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T882" s="21" t="s">
        <v>209</v>
      </c>
      <c r="AU882" s="21" t="s">
        <v>207</v>
      </c>
    </row>
    <row r="883" s="2" customFormat="1">
      <c r="A883" s="43"/>
      <c r="B883" s="44"/>
      <c r="C883" s="45"/>
      <c r="D883" s="229" t="s">
        <v>211</v>
      </c>
      <c r="E883" s="45"/>
      <c r="F883" s="230" t="s">
        <v>212</v>
      </c>
      <c r="G883" s="45"/>
      <c r="H883" s="45"/>
      <c r="I883" s="226"/>
      <c r="J883" s="45"/>
      <c r="K883" s="45"/>
      <c r="L883" s="49"/>
      <c r="M883" s="227"/>
      <c r="N883" s="228"/>
      <c r="O883" s="89"/>
      <c r="P883" s="89"/>
      <c r="Q883" s="89"/>
      <c r="R883" s="89"/>
      <c r="S883" s="89"/>
      <c r="T883" s="90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T883" s="21" t="s">
        <v>211</v>
      </c>
      <c r="AU883" s="21" t="s">
        <v>207</v>
      </c>
    </row>
    <row r="884" s="2" customFormat="1" ht="33" customHeight="1">
      <c r="A884" s="43"/>
      <c r="B884" s="44"/>
      <c r="C884" s="211" t="s">
        <v>925</v>
      </c>
      <c r="D884" s="211" t="s">
        <v>201</v>
      </c>
      <c r="E884" s="212" t="s">
        <v>423</v>
      </c>
      <c r="F884" s="213" t="s">
        <v>424</v>
      </c>
      <c r="G884" s="214" t="s">
        <v>320</v>
      </c>
      <c r="H884" s="215">
        <v>752.46000000000004</v>
      </c>
      <c r="I884" s="216"/>
      <c r="J884" s="217">
        <f>ROUND(I884*H884,2)</f>
        <v>0</v>
      </c>
      <c r="K884" s="213" t="s">
        <v>205</v>
      </c>
      <c r="L884" s="49"/>
      <c r="M884" s="218" t="s">
        <v>35</v>
      </c>
      <c r="N884" s="219" t="s">
        <v>53</v>
      </c>
      <c r="O884" s="89"/>
      <c r="P884" s="220">
        <f>O884*H884</f>
        <v>0</v>
      </c>
      <c r="Q884" s="220">
        <v>0</v>
      </c>
      <c r="R884" s="220">
        <f>Q884*H884</f>
        <v>0</v>
      </c>
      <c r="S884" s="220">
        <v>0</v>
      </c>
      <c r="T884" s="221">
        <f>S884*H884</f>
        <v>0</v>
      </c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R884" s="222" t="s">
        <v>206</v>
      </c>
      <c r="AT884" s="222" t="s">
        <v>201</v>
      </c>
      <c r="AU884" s="222" t="s">
        <v>207</v>
      </c>
      <c r="AY884" s="21" t="s">
        <v>197</v>
      </c>
      <c r="BE884" s="223">
        <f>IF(N884="základní",J884,0)</f>
        <v>0</v>
      </c>
      <c r="BF884" s="223">
        <f>IF(N884="snížená",J884,0)</f>
        <v>0</v>
      </c>
      <c r="BG884" s="223">
        <f>IF(N884="zákl. přenesená",J884,0)</f>
        <v>0</v>
      </c>
      <c r="BH884" s="223">
        <f>IF(N884="sníž. přenesená",J884,0)</f>
        <v>0</v>
      </c>
      <c r="BI884" s="223">
        <f>IF(N884="nulová",J884,0)</f>
        <v>0</v>
      </c>
      <c r="BJ884" s="21" t="s">
        <v>90</v>
      </c>
      <c r="BK884" s="223">
        <f>ROUND(I884*H884,2)</f>
        <v>0</v>
      </c>
      <c r="BL884" s="21" t="s">
        <v>206</v>
      </c>
      <c r="BM884" s="222" t="s">
        <v>926</v>
      </c>
    </row>
    <row r="885" s="2" customFormat="1">
      <c r="A885" s="43"/>
      <c r="B885" s="44"/>
      <c r="C885" s="45"/>
      <c r="D885" s="224" t="s">
        <v>209</v>
      </c>
      <c r="E885" s="45"/>
      <c r="F885" s="225" t="s">
        <v>426</v>
      </c>
      <c r="G885" s="45"/>
      <c r="H885" s="45"/>
      <c r="I885" s="226"/>
      <c r="J885" s="45"/>
      <c r="K885" s="45"/>
      <c r="L885" s="49"/>
      <c r="M885" s="227"/>
      <c r="N885" s="228"/>
      <c r="O885" s="89"/>
      <c r="P885" s="89"/>
      <c r="Q885" s="89"/>
      <c r="R885" s="89"/>
      <c r="S885" s="89"/>
      <c r="T885" s="90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T885" s="21" t="s">
        <v>209</v>
      </c>
      <c r="AU885" s="21" t="s">
        <v>207</v>
      </c>
    </row>
    <row r="886" s="2" customFormat="1">
      <c r="A886" s="43"/>
      <c r="B886" s="44"/>
      <c r="C886" s="45"/>
      <c r="D886" s="229" t="s">
        <v>211</v>
      </c>
      <c r="E886" s="45"/>
      <c r="F886" s="230" t="s">
        <v>427</v>
      </c>
      <c r="G886" s="45"/>
      <c r="H886" s="45"/>
      <c r="I886" s="226"/>
      <c r="J886" s="45"/>
      <c r="K886" s="45"/>
      <c r="L886" s="49"/>
      <c r="M886" s="227"/>
      <c r="N886" s="228"/>
      <c r="O886" s="89"/>
      <c r="P886" s="89"/>
      <c r="Q886" s="89"/>
      <c r="R886" s="89"/>
      <c r="S886" s="89"/>
      <c r="T886" s="90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T886" s="21" t="s">
        <v>211</v>
      </c>
      <c r="AU886" s="21" t="s">
        <v>207</v>
      </c>
    </row>
    <row r="887" s="2" customFormat="1">
      <c r="A887" s="43"/>
      <c r="B887" s="44"/>
      <c r="C887" s="45"/>
      <c r="D887" s="224" t="s">
        <v>219</v>
      </c>
      <c r="E887" s="45"/>
      <c r="F887" s="231" t="s">
        <v>428</v>
      </c>
      <c r="G887" s="45"/>
      <c r="H887" s="45"/>
      <c r="I887" s="226"/>
      <c r="J887" s="45"/>
      <c r="K887" s="45"/>
      <c r="L887" s="49"/>
      <c r="M887" s="227"/>
      <c r="N887" s="228"/>
      <c r="O887" s="89"/>
      <c r="P887" s="89"/>
      <c r="Q887" s="89"/>
      <c r="R887" s="89"/>
      <c r="S887" s="89"/>
      <c r="T887" s="90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T887" s="21" t="s">
        <v>219</v>
      </c>
      <c r="AU887" s="21" t="s">
        <v>207</v>
      </c>
    </row>
    <row r="888" s="13" customFormat="1">
      <c r="A888" s="13"/>
      <c r="B888" s="232"/>
      <c r="C888" s="233"/>
      <c r="D888" s="224" t="s">
        <v>232</v>
      </c>
      <c r="E888" s="242" t="s">
        <v>35</v>
      </c>
      <c r="F888" s="234" t="s">
        <v>927</v>
      </c>
      <c r="G888" s="233"/>
      <c r="H888" s="235">
        <v>197.09999999999999</v>
      </c>
      <c r="I888" s="236"/>
      <c r="J888" s="233"/>
      <c r="K888" s="233"/>
      <c r="L888" s="237"/>
      <c r="M888" s="238"/>
      <c r="N888" s="239"/>
      <c r="O888" s="239"/>
      <c r="P888" s="239"/>
      <c r="Q888" s="239"/>
      <c r="R888" s="239"/>
      <c r="S888" s="239"/>
      <c r="T888" s="24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1" t="s">
        <v>232</v>
      </c>
      <c r="AU888" s="241" t="s">
        <v>207</v>
      </c>
      <c r="AV888" s="13" t="s">
        <v>92</v>
      </c>
      <c r="AW888" s="13" t="s">
        <v>42</v>
      </c>
      <c r="AX888" s="13" t="s">
        <v>82</v>
      </c>
      <c r="AY888" s="241" t="s">
        <v>197</v>
      </c>
    </row>
    <row r="889" s="13" customFormat="1">
      <c r="A889" s="13"/>
      <c r="B889" s="232"/>
      <c r="C889" s="233"/>
      <c r="D889" s="224" t="s">
        <v>232</v>
      </c>
      <c r="E889" s="242" t="s">
        <v>35</v>
      </c>
      <c r="F889" s="234" t="s">
        <v>928</v>
      </c>
      <c r="G889" s="233"/>
      <c r="H889" s="235">
        <v>439.36000000000001</v>
      </c>
      <c r="I889" s="236"/>
      <c r="J889" s="233"/>
      <c r="K889" s="233"/>
      <c r="L889" s="237"/>
      <c r="M889" s="238"/>
      <c r="N889" s="239"/>
      <c r="O889" s="239"/>
      <c r="P889" s="239"/>
      <c r="Q889" s="239"/>
      <c r="R889" s="239"/>
      <c r="S889" s="239"/>
      <c r="T889" s="24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1" t="s">
        <v>232</v>
      </c>
      <c r="AU889" s="241" t="s">
        <v>207</v>
      </c>
      <c r="AV889" s="13" t="s">
        <v>92</v>
      </c>
      <c r="AW889" s="13" t="s">
        <v>42</v>
      </c>
      <c r="AX889" s="13" t="s">
        <v>82</v>
      </c>
      <c r="AY889" s="241" t="s">
        <v>197</v>
      </c>
    </row>
    <row r="890" s="13" customFormat="1">
      <c r="A890" s="13"/>
      <c r="B890" s="232"/>
      <c r="C890" s="233"/>
      <c r="D890" s="224" t="s">
        <v>232</v>
      </c>
      <c r="E890" s="242" t="s">
        <v>35</v>
      </c>
      <c r="F890" s="234" t="s">
        <v>929</v>
      </c>
      <c r="G890" s="233"/>
      <c r="H890" s="235">
        <v>116</v>
      </c>
      <c r="I890" s="236"/>
      <c r="J890" s="233"/>
      <c r="K890" s="233"/>
      <c r="L890" s="237"/>
      <c r="M890" s="238"/>
      <c r="N890" s="239"/>
      <c r="O890" s="239"/>
      <c r="P890" s="239"/>
      <c r="Q890" s="239"/>
      <c r="R890" s="239"/>
      <c r="S890" s="239"/>
      <c r="T890" s="24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1" t="s">
        <v>232</v>
      </c>
      <c r="AU890" s="241" t="s">
        <v>207</v>
      </c>
      <c r="AV890" s="13" t="s">
        <v>92</v>
      </c>
      <c r="AW890" s="13" t="s">
        <v>42</v>
      </c>
      <c r="AX890" s="13" t="s">
        <v>82</v>
      </c>
      <c r="AY890" s="241" t="s">
        <v>197</v>
      </c>
    </row>
    <row r="891" s="14" customFormat="1">
      <c r="A891" s="14"/>
      <c r="B891" s="253"/>
      <c r="C891" s="254"/>
      <c r="D891" s="224" t="s">
        <v>232</v>
      </c>
      <c r="E891" s="255" t="s">
        <v>35</v>
      </c>
      <c r="F891" s="256" t="s">
        <v>355</v>
      </c>
      <c r="G891" s="254"/>
      <c r="H891" s="257">
        <v>752.46000000000004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232</v>
      </c>
      <c r="AU891" s="263" t="s">
        <v>207</v>
      </c>
      <c r="AV891" s="14" t="s">
        <v>206</v>
      </c>
      <c r="AW891" s="14" t="s">
        <v>42</v>
      </c>
      <c r="AX891" s="14" t="s">
        <v>90</v>
      </c>
      <c r="AY891" s="263" t="s">
        <v>197</v>
      </c>
    </row>
    <row r="892" s="2" customFormat="1" ht="37.8" customHeight="1">
      <c r="A892" s="43"/>
      <c r="B892" s="44"/>
      <c r="C892" s="211" t="s">
        <v>930</v>
      </c>
      <c r="D892" s="211" t="s">
        <v>201</v>
      </c>
      <c r="E892" s="212" t="s">
        <v>931</v>
      </c>
      <c r="F892" s="213" t="s">
        <v>932</v>
      </c>
      <c r="G892" s="214" t="s">
        <v>320</v>
      </c>
      <c r="H892" s="215">
        <v>64.349999999999994</v>
      </c>
      <c r="I892" s="216"/>
      <c r="J892" s="217">
        <f>ROUND(I892*H892,2)</f>
        <v>0</v>
      </c>
      <c r="K892" s="213" t="s">
        <v>205</v>
      </c>
      <c r="L892" s="49"/>
      <c r="M892" s="218" t="s">
        <v>35</v>
      </c>
      <c r="N892" s="219" t="s">
        <v>53</v>
      </c>
      <c r="O892" s="89"/>
      <c r="P892" s="220">
        <f>O892*H892</f>
        <v>0</v>
      </c>
      <c r="Q892" s="220">
        <v>0</v>
      </c>
      <c r="R892" s="220">
        <f>Q892*H892</f>
        <v>0</v>
      </c>
      <c r="S892" s="220">
        <v>0</v>
      </c>
      <c r="T892" s="221">
        <f>S892*H892</f>
        <v>0</v>
      </c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R892" s="222" t="s">
        <v>206</v>
      </c>
      <c r="AT892" s="222" t="s">
        <v>201</v>
      </c>
      <c r="AU892" s="222" t="s">
        <v>207</v>
      </c>
      <c r="AY892" s="21" t="s">
        <v>197</v>
      </c>
      <c r="BE892" s="223">
        <f>IF(N892="základní",J892,0)</f>
        <v>0</v>
      </c>
      <c r="BF892" s="223">
        <f>IF(N892="snížená",J892,0)</f>
        <v>0</v>
      </c>
      <c r="BG892" s="223">
        <f>IF(N892="zákl. přenesená",J892,0)</f>
        <v>0</v>
      </c>
      <c r="BH892" s="223">
        <f>IF(N892="sníž. přenesená",J892,0)</f>
        <v>0</v>
      </c>
      <c r="BI892" s="223">
        <f>IF(N892="nulová",J892,0)</f>
        <v>0</v>
      </c>
      <c r="BJ892" s="21" t="s">
        <v>90</v>
      </c>
      <c r="BK892" s="223">
        <f>ROUND(I892*H892,2)</f>
        <v>0</v>
      </c>
      <c r="BL892" s="21" t="s">
        <v>206</v>
      </c>
      <c r="BM892" s="222" t="s">
        <v>933</v>
      </c>
    </row>
    <row r="893" s="2" customFormat="1">
      <c r="A893" s="43"/>
      <c r="B893" s="44"/>
      <c r="C893" s="45"/>
      <c r="D893" s="224" t="s">
        <v>209</v>
      </c>
      <c r="E893" s="45"/>
      <c r="F893" s="225" t="s">
        <v>934</v>
      </c>
      <c r="G893" s="45"/>
      <c r="H893" s="45"/>
      <c r="I893" s="226"/>
      <c r="J893" s="45"/>
      <c r="K893" s="45"/>
      <c r="L893" s="49"/>
      <c r="M893" s="227"/>
      <c r="N893" s="228"/>
      <c r="O893" s="89"/>
      <c r="P893" s="89"/>
      <c r="Q893" s="89"/>
      <c r="R893" s="89"/>
      <c r="S893" s="89"/>
      <c r="T893" s="90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T893" s="21" t="s">
        <v>209</v>
      </c>
      <c r="AU893" s="21" t="s">
        <v>207</v>
      </c>
    </row>
    <row r="894" s="2" customFormat="1">
      <c r="A894" s="43"/>
      <c r="B894" s="44"/>
      <c r="C894" s="45"/>
      <c r="D894" s="229" t="s">
        <v>211</v>
      </c>
      <c r="E894" s="45"/>
      <c r="F894" s="230" t="s">
        <v>935</v>
      </c>
      <c r="G894" s="45"/>
      <c r="H894" s="45"/>
      <c r="I894" s="226"/>
      <c r="J894" s="45"/>
      <c r="K894" s="45"/>
      <c r="L894" s="49"/>
      <c r="M894" s="227"/>
      <c r="N894" s="228"/>
      <c r="O894" s="89"/>
      <c r="P894" s="89"/>
      <c r="Q894" s="89"/>
      <c r="R894" s="89"/>
      <c r="S894" s="89"/>
      <c r="T894" s="90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T894" s="21" t="s">
        <v>211</v>
      </c>
      <c r="AU894" s="21" t="s">
        <v>207</v>
      </c>
    </row>
    <row r="895" s="2" customFormat="1">
      <c r="A895" s="43"/>
      <c r="B895" s="44"/>
      <c r="C895" s="45"/>
      <c r="D895" s="224" t="s">
        <v>219</v>
      </c>
      <c r="E895" s="45"/>
      <c r="F895" s="231" t="s">
        <v>438</v>
      </c>
      <c r="G895" s="45"/>
      <c r="H895" s="45"/>
      <c r="I895" s="226"/>
      <c r="J895" s="45"/>
      <c r="K895" s="45"/>
      <c r="L895" s="49"/>
      <c r="M895" s="227"/>
      <c r="N895" s="228"/>
      <c r="O895" s="89"/>
      <c r="P895" s="89"/>
      <c r="Q895" s="89"/>
      <c r="R895" s="89"/>
      <c r="S895" s="89"/>
      <c r="T895" s="90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T895" s="21" t="s">
        <v>219</v>
      </c>
      <c r="AU895" s="21" t="s">
        <v>207</v>
      </c>
    </row>
    <row r="896" s="13" customFormat="1">
      <c r="A896" s="13"/>
      <c r="B896" s="232"/>
      <c r="C896" s="233"/>
      <c r="D896" s="224" t="s">
        <v>232</v>
      </c>
      <c r="E896" s="242" t="s">
        <v>35</v>
      </c>
      <c r="F896" s="234" t="s">
        <v>936</v>
      </c>
      <c r="G896" s="233"/>
      <c r="H896" s="235">
        <v>49.5</v>
      </c>
      <c r="I896" s="236"/>
      <c r="J896" s="233"/>
      <c r="K896" s="233"/>
      <c r="L896" s="237"/>
      <c r="M896" s="238"/>
      <c r="N896" s="239"/>
      <c r="O896" s="239"/>
      <c r="P896" s="239"/>
      <c r="Q896" s="239"/>
      <c r="R896" s="239"/>
      <c r="S896" s="239"/>
      <c r="T896" s="24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1" t="s">
        <v>232</v>
      </c>
      <c r="AU896" s="241" t="s">
        <v>207</v>
      </c>
      <c r="AV896" s="13" t="s">
        <v>92</v>
      </c>
      <c r="AW896" s="13" t="s">
        <v>42</v>
      </c>
      <c r="AX896" s="13" t="s">
        <v>90</v>
      </c>
      <c r="AY896" s="241" t="s">
        <v>197</v>
      </c>
    </row>
    <row r="897" s="13" customFormat="1">
      <c r="A897" s="13"/>
      <c r="B897" s="232"/>
      <c r="C897" s="233"/>
      <c r="D897" s="224" t="s">
        <v>232</v>
      </c>
      <c r="E897" s="233"/>
      <c r="F897" s="234" t="s">
        <v>937</v>
      </c>
      <c r="G897" s="233"/>
      <c r="H897" s="235">
        <v>64.349999999999994</v>
      </c>
      <c r="I897" s="236"/>
      <c r="J897" s="233"/>
      <c r="K897" s="233"/>
      <c r="L897" s="237"/>
      <c r="M897" s="238"/>
      <c r="N897" s="239"/>
      <c r="O897" s="239"/>
      <c r="P897" s="239"/>
      <c r="Q897" s="239"/>
      <c r="R897" s="239"/>
      <c r="S897" s="239"/>
      <c r="T897" s="24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1" t="s">
        <v>232</v>
      </c>
      <c r="AU897" s="241" t="s">
        <v>207</v>
      </c>
      <c r="AV897" s="13" t="s">
        <v>92</v>
      </c>
      <c r="AW897" s="13" t="s">
        <v>4</v>
      </c>
      <c r="AX897" s="13" t="s">
        <v>90</v>
      </c>
      <c r="AY897" s="241" t="s">
        <v>197</v>
      </c>
    </row>
    <row r="898" s="2" customFormat="1" ht="37.8" customHeight="1">
      <c r="A898" s="43"/>
      <c r="B898" s="44"/>
      <c r="C898" s="211" t="s">
        <v>938</v>
      </c>
      <c r="D898" s="211" t="s">
        <v>201</v>
      </c>
      <c r="E898" s="212" t="s">
        <v>433</v>
      </c>
      <c r="F898" s="213" t="s">
        <v>434</v>
      </c>
      <c r="G898" s="214" t="s">
        <v>320</v>
      </c>
      <c r="H898" s="215">
        <v>752.46000000000004</v>
      </c>
      <c r="I898" s="216"/>
      <c r="J898" s="217">
        <f>ROUND(I898*H898,2)</f>
        <v>0</v>
      </c>
      <c r="K898" s="213" t="s">
        <v>205</v>
      </c>
      <c r="L898" s="49"/>
      <c r="M898" s="218" t="s">
        <v>35</v>
      </c>
      <c r="N898" s="219" t="s">
        <v>53</v>
      </c>
      <c r="O898" s="89"/>
      <c r="P898" s="220">
        <f>O898*H898</f>
        <v>0</v>
      </c>
      <c r="Q898" s="220">
        <v>0</v>
      </c>
      <c r="R898" s="220">
        <f>Q898*H898</f>
        <v>0</v>
      </c>
      <c r="S898" s="220">
        <v>0</v>
      </c>
      <c r="T898" s="221">
        <f>S898*H898</f>
        <v>0</v>
      </c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R898" s="222" t="s">
        <v>206</v>
      </c>
      <c r="AT898" s="222" t="s">
        <v>201</v>
      </c>
      <c r="AU898" s="222" t="s">
        <v>207</v>
      </c>
      <c r="AY898" s="21" t="s">
        <v>197</v>
      </c>
      <c r="BE898" s="223">
        <f>IF(N898="základní",J898,0)</f>
        <v>0</v>
      </c>
      <c r="BF898" s="223">
        <f>IF(N898="snížená",J898,0)</f>
        <v>0</v>
      </c>
      <c r="BG898" s="223">
        <f>IF(N898="zákl. přenesená",J898,0)</f>
        <v>0</v>
      </c>
      <c r="BH898" s="223">
        <f>IF(N898="sníž. přenesená",J898,0)</f>
        <v>0</v>
      </c>
      <c r="BI898" s="223">
        <f>IF(N898="nulová",J898,0)</f>
        <v>0</v>
      </c>
      <c r="BJ898" s="21" t="s">
        <v>90</v>
      </c>
      <c r="BK898" s="223">
        <f>ROUND(I898*H898,2)</f>
        <v>0</v>
      </c>
      <c r="BL898" s="21" t="s">
        <v>206</v>
      </c>
      <c r="BM898" s="222" t="s">
        <v>939</v>
      </c>
    </row>
    <row r="899" s="2" customFormat="1">
      <c r="A899" s="43"/>
      <c r="B899" s="44"/>
      <c r="C899" s="45"/>
      <c r="D899" s="224" t="s">
        <v>209</v>
      </c>
      <c r="E899" s="45"/>
      <c r="F899" s="225" t="s">
        <v>436</v>
      </c>
      <c r="G899" s="45"/>
      <c r="H899" s="45"/>
      <c r="I899" s="226"/>
      <c r="J899" s="45"/>
      <c r="K899" s="45"/>
      <c r="L899" s="49"/>
      <c r="M899" s="227"/>
      <c r="N899" s="228"/>
      <c r="O899" s="89"/>
      <c r="P899" s="89"/>
      <c r="Q899" s="89"/>
      <c r="R899" s="89"/>
      <c r="S899" s="89"/>
      <c r="T899" s="90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T899" s="21" t="s">
        <v>209</v>
      </c>
      <c r="AU899" s="21" t="s">
        <v>207</v>
      </c>
    </row>
    <row r="900" s="2" customFormat="1">
      <c r="A900" s="43"/>
      <c r="B900" s="44"/>
      <c r="C900" s="45"/>
      <c r="D900" s="229" t="s">
        <v>211</v>
      </c>
      <c r="E900" s="45"/>
      <c r="F900" s="230" t="s">
        <v>437</v>
      </c>
      <c r="G900" s="45"/>
      <c r="H900" s="45"/>
      <c r="I900" s="226"/>
      <c r="J900" s="45"/>
      <c r="K900" s="45"/>
      <c r="L900" s="49"/>
      <c r="M900" s="227"/>
      <c r="N900" s="228"/>
      <c r="O900" s="89"/>
      <c r="P900" s="89"/>
      <c r="Q900" s="89"/>
      <c r="R900" s="89"/>
      <c r="S900" s="89"/>
      <c r="T900" s="90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T900" s="21" t="s">
        <v>211</v>
      </c>
      <c r="AU900" s="21" t="s">
        <v>207</v>
      </c>
    </row>
    <row r="901" s="2" customFormat="1">
      <c r="A901" s="43"/>
      <c r="B901" s="44"/>
      <c r="C901" s="45"/>
      <c r="D901" s="224" t="s">
        <v>219</v>
      </c>
      <c r="E901" s="45"/>
      <c r="F901" s="231" t="s">
        <v>438</v>
      </c>
      <c r="G901" s="45"/>
      <c r="H901" s="45"/>
      <c r="I901" s="226"/>
      <c r="J901" s="45"/>
      <c r="K901" s="45"/>
      <c r="L901" s="49"/>
      <c r="M901" s="227"/>
      <c r="N901" s="228"/>
      <c r="O901" s="89"/>
      <c r="P901" s="89"/>
      <c r="Q901" s="89"/>
      <c r="R901" s="89"/>
      <c r="S901" s="89"/>
      <c r="T901" s="90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T901" s="21" t="s">
        <v>219</v>
      </c>
      <c r="AU901" s="21" t="s">
        <v>207</v>
      </c>
    </row>
    <row r="902" s="13" customFormat="1">
      <c r="A902" s="13"/>
      <c r="B902" s="232"/>
      <c r="C902" s="233"/>
      <c r="D902" s="224" t="s">
        <v>232</v>
      </c>
      <c r="E902" s="233"/>
      <c r="F902" s="234" t="s">
        <v>940</v>
      </c>
      <c r="G902" s="233"/>
      <c r="H902" s="235">
        <v>752.46000000000004</v>
      </c>
      <c r="I902" s="236"/>
      <c r="J902" s="233"/>
      <c r="K902" s="233"/>
      <c r="L902" s="237"/>
      <c r="M902" s="238"/>
      <c r="N902" s="239"/>
      <c r="O902" s="239"/>
      <c r="P902" s="239"/>
      <c r="Q902" s="239"/>
      <c r="R902" s="239"/>
      <c r="S902" s="239"/>
      <c r="T902" s="24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1" t="s">
        <v>232</v>
      </c>
      <c r="AU902" s="241" t="s">
        <v>207</v>
      </c>
      <c r="AV902" s="13" t="s">
        <v>92</v>
      </c>
      <c r="AW902" s="13" t="s">
        <v>4</v>
      </c>
      <c r="AX902" s="13" t="s">
        <v>90</v>
      </c>
      <c r="AY902" s="241" t="s">
        <v>197</v>
      </c>
    </row>
    <row r="903" s="2" customFormat="1" ht="33" customHeight="1">
      <c r="A903" s="43"/>
      <c r="B903" s="44"/>
      <c r="C903" s="211" t="s">
        <v>941</v>
      </c>
      <c r="D903" s="211" t="s">
        <v>201</v>
      </c>
      <c r="E903" s="212" t="s">
        <v>281</v>
      </c>
      <c r="F903" s="213" t="s">
        <v>282</v>
      </c>
      <c r="G903" s="214" t="s">
        <v>269</v>
      </c>
      <c r="H903" s="215">
        <v>1354.4280000000001</v>
      </c>
      <c r="I903" s="216"/>
      <c r="J903" s="217">
        <f>ROUND(I903*H903,2)</f>
        <v>0</v>
      </c>
      <c r="K903" s="213" t="s">
        <v>205</v>
      </c>
      <c r="L903" s="49"/>
      <c r="M903" s="218" t="s">
        <v>35</v>
      </c>
      <c r="N903" s="219" t="s">
        <v>53</v>
      </c>
      <c r="O903" s="89"/>
      <c r="P903" s="220">
        <f>O903*H903</f>
        <v>0</v>
      </c>
      <c r="Q903" s="220">
        <v>0</v>
      </c>
      <c r="R903" s="220">
        <f>Q903*H903</f>
        <v>0</v>
      </c>
      <c r="S903" s="220">
        <v>0</v>
      </c>
      <c r="T903" s="221">
        <f>S903*H903</f>
        <v>0</v>
      </c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R903" s="222" t="s">
        <v>206</v>
      </c>
      <c r="AT903" s="222" t="s">
        <v>201</v>
      </c>
      <c r="AU903" s="222" t="s">
        <v>207</v>
      </c>
      <c r="AY903" s="21" t="s">
        <v>197</v>
      </c>
      <c r="BE903" s="223">
        <f>IF(N903="základní",J903,0)</f>
        <v>0</v>
      </c>
      <c r="BF903" s="223">
        <f>IF(N903="snížená",J903,0)</f>
        <v>0</v>
      </c>
      <c r="BG903" s="223">
        <f>IF(N903="zákl. přenesená",J903,0)</f>
        <v>0</v>
      </c>
      <c r="BH903" s="223">
        <f>IF(N903="sníž. přenesená",J903,0)</f>
        <v>0</v>
      </c>
      <c r="BI903" s="223">
        <f>IF(N903="nulová",J903,0)</f>
        <v>0</v>
      </c>
      <c r="BJ903" s="21" t="s">
        <v>90</v>
      </c>
      <c r="BK903" s="223">
        <f>ROUND(I903*H903,2)</f>
        <v>0</v>
      </c>
      <c r="BL903" s="21" t="s">
        <v>206</v>
      </c>
      <c r="BM903" s="222" t="s">
        <v>942</v>
      </c>
    </row>
    <row r="904" s="2" customFormat="1">
      <c r="A904" s="43"/>
      <c r="B904" s="44"/>
      <c r="C904" s="45"/>
      <c r="D904" s="224" t="s">
        <v>209</v>
      </c>
      <c r="E904" s="45"/>
      <c r="F904" s="225" t="s">
        <v>284</v>
      </c>
      <c r="G904" s="45"/>
      <c r="H904" s="45"/>
      <c r="I904" s="226"/>
      <c r="J904" s="45"/>
      <c r="K904" s="45"/>
      <c r="L904" s="49"/>
      <c r="M904" s="227"/>
      <c r="N904" s="228"/>
      <c r="O904" s="89"/>
      <c r="P904" s="89"/>
      <c r="Q904" s="89"/>
      <c r="R904" s="89"/>
      <c r="S904" s="89"/>
      <c r="T904" s="90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T904" s="21" t="s">
        <v>209</v>
      </c>
      <c r="AU904" s="21" t="s">
        <v>207</v>
      </c>
    </row>
    <row r="905" s="2" customFormat="1">
      <c r="A905" s="43"/>
      <c r="B905" s="44"/>
      <c r="C905" s="45"/>
      <c r="D905" s="229" t="s">
        <v>211</v>
      </c>
      <c r="E905" s="45"/>
      <c r="F905" s="230" t="s">
        <v>285</v>
      </c>
      <c r="G905" s="45"/>
      <c r="H905" s="45"/>
      <c r="I905" s="226"/>
      <c r="J905" s="45"/>
      <c r="K905" s="45"/>
      <c r="L905" s="49"/>
      <c r="M905" s="227"/>
      <c r="N905" s="228"/>
      <c r="O905" s="89"/>
      <c r="P905" s="89"/>
      <c r="Q905" s="89"/>
      <c r="R905" s="89"/>
      <c r="S905" s="89"/>
      <c r="T905" s="90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T905" s="21" t="s">
        <v>211</v>
      </c>
      <c r="AU905" s="21" t="s">
        <v>207</v>
      </c>
    </row>
    <row r="906" s="13" customFormat="1">
      <c r="A906" s="13"/>
      <c r="B906" s="232"/>
      <c r="C906" s="233"/>
      <c r="D906" s="224" t="s">
        <v>232</v>
      </c>
      <c r="E906" s="233"/>
      <c r="F906" s="234" t="s">
        <v>943</v>
      </c>
      <c r="G906" s="233"/>
      <c r="H906" s="235">
        <v>1354.4280000000001</v>
      </c>
      <c r="I906" s="236"/>
      <c r="J906" s="233"/>
      <c r="K906" s="233"/>
      <c r="L906" s="237"/>
      <c r="M906" s="238"/>
      <c r="N906" s="239"/>
      <c r="O906" s="239"/>
      <c r="P906" s="239"/>
      <c r="Q906" s="239"/>
      <c r="R906" s="239"/>
      <c r="S906" s="239"/>
      <c r="T906" s="24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1" t="s">
        <v>232</v>
      </c>
      <c r="AU906" s="241" t="s">
        <v>207</v>
      </c>
      <c r="AV906" s="13" t="s">
        <v>92</v>
      </c>
      <c r="AW906" s="13" t="s">
        <v>4</v>
      </c>
      <c r="AX906" s="13" t="s">
        <v>90</v>
      </c>
      <c r="AY906" s="241" t="s">
        <v>197</v>
      </c>
    </row>
    <row r="907" s="2" customFormat="1" ht="24.15" customHeight="1">
      <c r="A907" s="43"/>
      <c r="B907" s="44"/>
      <c r="C907" s="211" t="s">
        <v>944</v>
      </c>
      <c r="D907" s="211" t="s">
        <v>201</v>
      </c>
      <c r="E907" s="212" t="s">
        <v>287</v>
      </c>
      <c r="F907" s="213" t="s">
        <v>288</v>
      </c>
      <c r="G907" s="214" t="s">
        <v>204</v>
      </c>
      <c r="H907" s="215">
        <v>2001.3</v>
      </c>
      <c r="I907" s="216"/>
      <c r="J907" s="217">
        <f>ROUND(I907*H907,2)</f>
        <v>0</v>
      </c>
      <c r="K907" s="213" t="s">
        <v>205</v>
      </c>
      <c r="L907" s="49"/>
      <c r="M907" s="218" t="s">
        <v>35</v>
      </c>
      <c r="N907" s="219" t="s">
        <v>53</v>
      </c>
      <c r="O907" s="89"/>
      <c r="P907" s="220">
        <f>O907*H907</f>
        <v>0</v>
      </c>
      <c r="Q907" s="220">
        <v>0</v>
      </c>
      <c r="R907" s="220">
        <f>Q907*H907</f>
        <v>0</v>
      </c>
      <c r="S907" s="220">
        <v>0</v>
      </c>
      <c r="T907" s="221">
        <f>S907*H907</f>
        <v>0</v>
      </c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R907" s="222" t="s">
        <v>206</v>
      </c>
      <c r="AT907" s="222" t="s">
        <v>201</v>
      </c>
      <c r="AU907" s="222" t="s">
        <v>207</v>
      </c>
      <c r="AY907" s="21" t="s">
        <v>197</v>
      </c>
      <c r="BE907" s="223">
        <f>IF(N907="základní",J907,0)</f>
        <v>0</v>
      </c>
      <c r="BF907" s="223">
        <f>IF(N907="snížená",J907,0)</f>
        <v>0</v>
      </c>
      <c r="BG907" s="223">
        <f>IF(N907="zákl. přenesená",J907,0)</f>
        <v>0</v>
      </c>
      <c r="BH907" s="223">
        <f>IF(N907="sníž. přenesená",J907,0)</f>
        <v>0</v>
      </c>
      <c r="BI907" s="223">
        <f>IF(N907="nulová",J907,0)</f>
        <v>0</v>
      </c>
      <c r="BJ907" s="21" t="s">
        <v>90</v>
      </c>
      <c r="BK907" s="223">
        <f>ROUND(I907*H907,2)</f>
        <v>0</v>
      </c>
      <c r="BL907" s="21" t="s">
        <v>206</v>
      </c>
      <c r="BM907" s="222" t="s">
        <v>945</v>
      </c>
    </row>
    <row r="908" s="2" customFormat="1">
      <c r="A908" s="43"/>
      <c r="B908" s="44"/>
      <c r="C908" s="45"/>
      <c r="D908" s="224" t="s">
        <v>209</v>
      </c>
      <c r="E908" s="45"/>
      <c r="F908" s="225" t="s">
        <v>290</v>
      </c>
      <c r="G908" s="45"/>
      <c r="H908" s="45"/>
      <c r="I908" s="226"/>
      <c r="J908" s="45"/>
      <c r="K908" s="45"/>
      <c r="L908" s="49"/>
      <c r="M908" s="227"/>
      <c r="N908" s="228"/>
      <c r="O908" s="89"/>
      <c r="P908" s="89"/>
      <c r="Q908" s="89"/>
      <c r="R908" s="89"/>
      <c r="S908" s="89"/>
      <c r="T908" s="90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T908" s="21" t="s">
        <v>209</v>
      </c>
      <c r="AU908" s="21" t="s">
        <v>207</v>
      </c>
    </row>
    <row r="909" s="2" customFormat="1">
      <c r="A909" s="43"/>
      <c r="B909" s="44"/>
      <c r="C909" s="45"/>
      <c r="D909" s="229" t="s">
        <v>211</v>
      </c>
      <c r="E909" s="45"/>
      <c r="F909" s="230" t="s">
        <v>291</v>
      </c>
      <c r="G909" s="45"/>
      <c r="H909" s="45"/>
      <c r="I909" s="226"/>
      <c r="J909" s="45"/>
      <c r="K909" s="45"/>
      <c r="L909" s="49"/>
      <c r="M909" s="227"/>
      <c r="N909" s="228"/>
      <c r="O909" s="89"/>
      <c r="P909" s="89"/>
      <c r="Q909" s="89"/>
      <c r="R909" s="89"/>
      <c r="S909" s="89"/>
      <c r="T909" s="90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T909" s="21" t="s">
        <v>211</v>
      </c>
      <c r="AU909" s="21" t="s">
        <v>207</v>
      </c>
    </row>
    <row r="910" s="13" customFormat="1">
      <c r="A910" s="13"/>
      <c r="B910" s="232"/>
      <c r="C910" s="233"/>
      <c r="D910" s="224" t="s">
        <v>232</v>
      </c>
      <c r="E910" s="242" t="s">
        <v>35</v>
      </c>
      <c r="F910" s="234" t="s">
        <v>946</v>
      </c>
      <c r="G910" s="233"/>
      <c r="H910" s="235">
        <v>2001.3</v>
      </c>
      <c r="I910" s="236"/>
      <c r="J910" s="233"/>
      <c r="K910" s="233"/>
      <c r="L910" s="237"/>
      <c r="M910" s="238"/>
      <c r="N910" s="239"/>
      <c r="O910" s="239"/>
      <c r="P910" s="239"/>
      <c r="Q910" s="239"/>
      <c r="R910" s="239"/>
      <c r="S910" s="239"/>
      <c r="T910" s="240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1" t="s">
        <v>232</v>
      </c>
      <c r="AU910" s="241" t="s">
        <v>207</v>
      </c>
      <c r="AV910" s="13" t="s">
        <v>92</v>
      </c>
      <c r="AW910" s="13" t="s">
        <v>42</v>
      </c>
      <c r="AX910" s="13" t="s">
        <v>90</v>
      </c>
      <c r="AY910" s="241" t="s">
        <v>197</v>
      </c>
    </row>
    <row r="911" s="12" customFormat="1" ht="20.88" customHeight="1">
      <c r="A911" s="12"/>
      <c r="B911" s="195"/>
      <c r="C911" s="196"/>
      <c r="D911" s="197" t="s">
        <v>81</v>
      </c>
      <c r="E911" s="209" t="s">
        <v>947</v>
      </c>
      <c r="F911" s="209" t="s">
        <v>451</v>
      </c>
      <c r="G911" s="196"/>
      <c r="H911" s="196"/>
      <c r="I911" s="199"/>
      <c r="J911" s="210">
        <f>BK911</f>
        <v>0</v>
      </c>
      <c r="K911" s="196"/>
      <c r="L911" s="201"/>
      <c r="M911" s="202"/>
      <c r="N911" s="203"/>
      <c r="O911" s="203"/>
      <c r="P911" s="204">
        <f>SUM(P912:P915)</f>
        <v>0</v>
      </c>
      <c r="Q911" s="203"/>
      <c r="R911" s="204">
        <f>SUM(R912:R915)</f>
        <v>0</v>
      </c>
      <c r="S911" s="203"/>
      <c r="T911" s="205">
        <f>SUM(T912:T915)</f>
        <v>1.5724799999999999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06" t="s">
        <v>90</v>
      </c>
      <c r="AT911" s="207" t="s">
        <v>81</v>
      </c>
      <c r="AU911" s="207" t="s">
        <v>92</v>
      </c>
      <c r="AY911" s="206" t="s">
        <v>197</v>
      </c>
      <c r="BK911" s="208">
        <f>SUM(BK912:BK915)</f>
        <v>0</v>
      </c>
    </row>
    <row r="912" s="2" customFormat="1" ht="24.15" customHeight="1">
      <c r="A912" s="43"/>
      <c r="B912" s="44"/>
      <c r="C912" s="211" t="s">
        <v>948</v>
      </c>
      <c r="D912" s="211" t="s">
        <v>201</v>
      </c>
      <c r="E912" s="212" t="s">
        <v>453</v>
      </c>
      <c r="F912" s="213" t="s">
        <v>454</v>
      </c>
      <c r="G912" s="214" t="s">
        <v>320</v>
      </c>
      <c r="H912" s="215">
        <v>0.81899999999999995</v>
      </c>
      <c r="I912" s="216"/>
      <c r="J912" s="217">
        <f>ROUND(I912*H912,2)</f>
        <v>0</v>
      </c>
      <c r="K912" s="213" t="s">
        <v>205</v>
      </c>
      <c r="L912" s="49"/>
      <c r="M912" s="218" t="s">
        <v>35</v>
      </c>
      <c r="N912" s="219" t="s">
        <v>53</v>
      </c>
      <c r="O912" s="89"/>
      <c r="P912" s="220">
        <f>O912*H912</f>
        <v>0</v>
      </c>
      <c r="Q912" s="220">
        <v>0</v>
      </c>
      <c r="R912" s="220">
        <f>Q912*H912</f>
        <v>0</v>
      </c>
      <c r="S912" s="220">
        <v>1.9199999999999999</v>
      </c>
      <c r="T912" s="221">
        <f>S912*H912</f>
        <v>1.5724799999999999</v>
      </c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R912" s="222" t="s">
        <v>206</v>
      </c>
      <c r="AT912" s="222" t="s">
        <v>201</v>
      </c>
      <c r="AU912" s="222" t="s">
        <v>207</v>
      </c>
      <c r="AY912" s="21" t="s">
        <v>197</v>
      </c>
      <c r="BE912" s="223">
        <f>IF(N912="základní",J912,0)</f>
        <v>0</v>
      </c>
      <c r="BF912" s="223">
        <f>IF(N912="snížená",J912,0)</f>
        <v>0</v>
      </c>
      <c r="BG912" s="223">
        <f>IF(N912="zákl. přenesená",J912,0)</f>
        <v>0</v>
      </c>
      <c r="BH912" s="223">
        <f>IF(N912="sníž. přenesená",J912,0)</f>
        <v>0</v>
      </c>
      <c r="BI912" s="223">
        <f>IF(N912="nulová",J912,0)</f>
        <v>0</v>
      </c>
      <c r="BJ912" s="21" t="s">
        <v>90</v>
      </c>
      <c r="BK912" s="223">
        <f>ROUND(I912*H912,2)</f>
        <v>0</v>
      </c>
      <c r="BL912" s="21" t="s">
        <v>206</v>
      </c>
      <c r="BM912" s="222" t="s">
        <v>949</v>
      </c>
    </row>
    <row r="913" s="2" customFormat="1">
      <c r="A913" s="43"/>
      <c r="B913" s="44"/>
      <c r="C913" s="45"/>
      <c r="D913" s="224" t="s">
        <v>209</v>
      </c>
      <c r="E913" s="45"/>
      <c r="F913" s="225" t="s">
        <v>456</v>
      </c>
      <c r="G913" s="45"/>
      <c r="H913" s="45"/>
      <c r="I913" s="226"/>
      <c r="J913" s="45"/>
      <c r="K913" s="45"/>
      <c r="L913" s="49"/>
      <c r="M913" s="227"/>
      <c r="N913" s="228"/>
      <c r="O913" s="89"/>
      <c r="P913" s="89"/>
      <c r="Q913" s="89"/>
      <c r="R913" s="89"/>
      <c r="S913" s="89"/>
      <c r="T913" s="90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T913" s="21" t="s">
        <v>209</v>
      </c>
      <c r="AU913" s="21" t="s">
        <v>207</v>
      </c>
    </row>
    <row r="914" s="2" customFormat="1">
      <c r="A914" s="43"/>
      <c r="B914" s="44"/>
      <c r="C914" s="45"/>
      <c r="D914" s="229" t="s">
        <v>211</v>
      </c>
      <c r="E914" s="45"/>
      <c r="F914" s="230" t="s">
        <v>457</v>
      </c>
      <c r="G914" s="45"/>
      <c r="H914" s="45"/>
      <c r="I914" s="226"/>
      <c r="J914" s="45"/>
      <c r="K914" s="45"/>
      <c r="L914" s="49"/>
      <c r="M914" s="227"/>
      <c r="N914" s="228"/>
      <c r="O914" s="89"/>
      <c r="P914" s="89"/>
      <c r="Q914" s="89"/>
      <c r="R914" s="89"/>
      <c r="S914" s="89"/>
      <c r="T914" s="90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T914" s="21" t="s">
        <v>211</v>
      </c>
      <c r="AU914" s="21" t="s">
        <v>207</v>
      </c>
    </row>
    <row r="915" s="13" customFormat="1">
      <c r="A915" s="13"/>
      <c r="B915" s="232"/>
      <c r="C915" s="233"/>
      <c r="D915" s="224" t="s">
        <v>232</v>
      </c>
      <c r="E915" s="242" t="s">
        <v>35</v>
      </c>
      <c r="F915" s="234" t="s">
        <v>950</v>
      </c>
      <c r="G915" s="233"/>
      <c r="H915" s="235">
        <v>0.81899999999999995</v>
      </c>
      <c r="I915" s="236"/>
      <c r="J915" s="233"/>
      <c r="K915" s="233"/>
      <c r="L915" s="237"/>
      <c r="M915" s="238"/>
      <c r="N915" s="239"/>
      <c r="O915" s="239"/>
      <c r="P915" s="239"/>
      <c r="Q915" s="239"/>
      <c r="R915" s="239"/>
      <c r="S915" s="239"/>
      <c r="T915" s="24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1" t="s">
        <v>232</v>
      </c>
      <c r="AU915" s="241" t="s">
        <v>207</v>
      </c>
      <c r="AV915" s="13" t="s">
        <v>92</v>
      </c>
      <c r="AW915" s="13" t="s">
        <v>42</v>
      </c>
      <c r="AX915" s="13" t="s">
        <v>90</v>
      </c>
      <c r="AY915" s="241" t="s">
        <v>197</v>
      </c>
    </row>
    <row r="916" s="12" customFormat="1" ht="20.88" customHeight="1">
      <c r="A916" s="12"/>
      <c r="B916" s="195"/>
      <c r="C916" s="196"/>
      <c r="D916" s="197" t="s">
        <v>81</v>
      </c>
      <c r="E916" s="209" t="s">
        <v>951</v>
      </c>
      <c r="F916" s="209" t="s">
        <v>460</v>
      </c>
      <c r="G916" s="196"/>
      <c r="H916" s="196"/>
      <c r="I916" s="199"/>
      <c r="J916" s="210">
        <f>BK916</f>
        <v>0</v>
      </c>
      <c r="K916" s="196"/>
      <c r="L916" s="201"/>
      <c r="M916" s="202"/>
      <c r="N916" s="203"/>
      <c r="O916" s="203"/>
      <c r="P916" s="204">
        <f>SUM(P917:P937)</f>
        <v>0</v>
      </c>
      <c r="Q916" s="203"/>
      <c r="R916" s="204">
        <f>SUM(R917:R937)</f>
        <v>1.7211179999999999</v>
      </c>
      <c r="S916" s="203"/>
      <c r="T916" s="205">
        <f>SUM(T917:T937)</f>
        <v>0</v>
      </c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R916" s="206" t="s">
        <v>90</v>
      </c>
      <c r="AT916" s="207" t="s">
        <v>81</v>
      </c>
      <c r="AU916" s="207" t="s">
        <v>92</v>
      </c>
      <c r="AY916" s="206" t="s">
        <v>197</v>
      </c>
      <c r="BK916" s="208">
        <f>SUM(BK917:BK937)</f>
        <v>0</v>
      </c>
    </row>
    <row r="917" s="2" customFormat="1" ht="33" customHeight="1">
      <c r="A917" s="43"/>
      <c r="B917" s="44"/>
      <c r="C917" s="211" t="s">
        <v>952</v>
      </c>
      <c r="D917" s="211" t="s">
        <v>201</v>
      </c>
      <c r="E917" s="212" t="s">
        <v>462</v>
      </c>
      <c r="F917" s="213" t="s">
        <v>463</v>
      </c>
      <c r="G917" s="214" t="s">
        <v>204</v>
      </c>
      <c r="H917" s="215">
        <v>2001.3</v>
      </c>
      <c r="I917" s="216"/>
      <c r="J917" s="217">
        <f>ROUND(I917*H917,2)</f>
        <v>0</v>
      </c>
      <c r="K917" s="213" t="s">
        <v>205</v>
      </c>
      <c r="L917" s="49"/>
      <c r="M917" s="218" t="s">
        <v>35</v>
      </c>
      <c r="N917" s="219" t="s">
        <v>53</v>
      </c>
      <c r="O917" s="89"/>
      <c r="P917" s="220">
        <f>O917*H917</f>
        <v>0</v>
      </c>
      <c r="Q917" s="220">
        <v>0.00085999999999999998</v>
      </c>
      <c r="R917" s="220">
        <f>Q917*H917</f>
        <v>1.7211179999999999</v>
      </c>
      <c r="S917" s="220">
        <v>0</v>
      </c>
      <c r="T917" s="221">
        <f>S917*H917</f>
        <v>0</v>
      </c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R917" s="222" t="s">
        <v>206</v>
      </c>
      <c r="AT917" s="222" t="s">
        <v>201</v>
      </c>
      <c r="AU917" s="222" t="s">
        <v>207</v>
      </c>
      <c r="AY917" s="21" t="s">
        <v>197</v>
      </c>
      <c r="BE917" s="223">
        <f>IF(N917="základní",J917,0)</f>
        <v>0</v>
      </c>
      <c r="BF917" s="223">
        <f>IF(N917="snížená",J917,0)</f>
        <v>0</v>
      </c>
      <c r="BG917" s="223">
        <f>IF(N917="zákl. přenesená",J917,0)</f>
        <v>0</v>
      </c>
      <c r="BH917" s="223">
        <f>IF(N917="sníž. přenesená",J917,0)</f>
        <v>0</v>
      </c>
      <c r="BI917" s="223">
        <f>IF(N917="nulová",J917,0)</f>
        <v>0</v>
      </c>
      <c r="BJ917" s="21" t="s">
        <v>90</v>
      </c>
      <c r="BK917" s="223">
        <f>ROUND(I917*H917,2)</f>
        <v>0</v>
      </c>
      <c r="BL917" s="21" t="s">
        <v>206</v>
      </c>
      <c r="BM917" s="222" t="s">
        <v>953</v>
      </c>
    </row>
    <row r="918" s="2" customFormat="1">
      <c r="A918" s="43"/>
      <c r="B918" s="44"/>
      <c r="C918" s="45"/>
      <c r="D918" s="224" t="s">
        <v>209</v>
      </c>
      <c r="E918" s="45"/>
      <c r="F918" s="225" t="s">
        <v>465</v>
      </c>
      <c r="G918" s="45"/>
      <c r="H918" s="45"/>
      <c r="I918" s="226"/>
      <c r="J918" s="45"/>
      <c r="K918" s="45"/>
      <c r="L918" s="49"/>
      <c r="M918" s="227"/>
      <c r="N918" s="228"/>
      <c r="O918" s="89"/>
      <c r="P918" s="89"/>
      <c r="Q918" s="89"/>
      <c r="R918" s="89"/>
      <c r="S918" s="89"/>
      <c r="T918" s="90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T918" s="21" t="s">
        <v>209</v>
      </c>
      <c r="AU918" s="21" t="s">
        <v>207</v>
      </c>
    </row>
    <row r="919" s="2" customFormat="1">
      <c r="A919" s="43"/>
      <c r="B919" s="44"/>
      <c r="C919" s="45"/>
      <c r="D919" s="229" t="s">
        <v>211</v>
      </c>
      <c r="E919" s="45"/>
      <c r="F919" s="230" t="s">
        <v>466</v>
      </c>
      <c r="G919" s="45"/>
      <c r="H919" s="45"/>
      <c r="I919" s="226"/>
      <c r="J919" s="45"/>
      <c r="K919" s="45"/>
      <c r="L919" s="49"/>
      <c r="M919" s="227"/>
      <c r="N919" s="228"/>
      <c r="O919" s="89"/>
      <c r="P919" s="89"/>
      <c r="Q919" s="89"/>
      <c r="R919" s="89"/>
      <c r="S919" s="89"/>
      <c r="T919" s="90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T919" s="21" t="s">
        <v>211</v>
      </c>
      <c r="AU919" s="21" t="s">
        <v>207</v>
      </c>
    </row>
    <row r="920" s="2" customFormat="1" ht="21.75" customHeight="1">
      <c r="A920" s="43"/>
      <c r="B920" s="44"/>
      <c r="C920" s="211" t="s">
        <v>954</v>
      </c>
      <c r="D920" s="211" t="s">
        <v>201</v>
      </c>
      <c r="E920" s="212" t="s">
        <v>470</v>
      </c>
      <c r="F920" s="213" t="s">
        <v>471</v>
      </c>
      <c r="G920" s="214" t="s">
        <v>409</v>
      </c>
      <c r="H920" s="215">
        <v>177</v>
      </c>
      <c r="I920" s="216"/>
      <c r="J920" s="217">
        <f>ROUND(I920*H920,2)</f>
        <v>0</v>
      </c>
      <c r="K920" s="213" t="s">
        <v>205</v>
      </c>
      <c r="L920" s="49"/>
      <c r="M920" s="218" t="s">
        <v>35</v>
      </c>
      <c r="N920" s="219" t="s">
        <v>53</v>
      </c>
      <c r="O920" s="89"/>
      <c r="P920" s="220">
        <f>O920*H920</f>
        <v>0</v>
      </c>
      <c r="Q920" s="220">
        <v>0</v>
      </c>
      <c r="R920" s="220">
        <f>Q920*H920</f>
        <v>0</v>
      </c>
      <c r="S920" s="220">
        <v>0</v>
      </c>
      <c r="T920" s="221">
        <f>S920*H920</f>
        <v>0</v>
      </c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R920" s="222" t="s">
        <v>206</v>
      </c>
      <c r="AT920" s="222" t="s">
        <v>201</v>
      </c>
      <c r="AU920" s="222" t="s">
        <v>207</v>
      </c>
      <c r="AY920" s="21" t="s">
        <v>197</v>
      </c>
      <c r="BE920" s="223">
        <f>IF(N920="základní",J920,0)</f>
        <v>0</v>
      </c>
      <c r="BF920" s="223">
        <f>IF(N920="snížená",J920,0)</f>
        <v>0</v>
      </c>
      <c r="BG920" s="223">
        <f>IF(N920="zákl. přenesená",J920,0)</f>
        <v>0</v>
      </c>
      <c r="BH920" s="223">
        <f>IF(N920="sníž. přenesená",J920,0)</f>
        <v>0</v>
      </c>
      <c r="BI920" s="223">
        <f>IF(N920="nulová",J920,0)</f>
        <v>0</v>
      </c>
      <c r="BJ920" s="21" t="s">
        <v>90</v>
      </c>
      <c r="BK920" s="223">
        <f>ROUND(I920*H920,2)</f>
        <v>0</v>
      </c>
      <c r="BL920" s="21" t="s">
        <v>206</v>
      </c>
      <c r="BM920" s="222" t="s">
        <v>955</v>
      </c>
    </row>
    <row r="921" s="2" customFormat="1">
      <c r="A921" s="43"/>
      <c r="B921" s="44"/>
      <c r="C921" s="45"/>
      <c r="D921" s="224" t="s">
        <v>209</v>
      </c>
      <c r="E921" s="45"/>
      <c r="F921" s="225" t="s">
        <v>473</v>
      </c>
      <c r="G921" s="45"/>
      <c r="H921" s="45"/>
      <c r="I921" s="226"/>
      <c r="J921" s="45"/>
      <c r="K921" s="45"/>
      <c r="L921" s="49"/>
      <c r="M921" s="227"/>
      <c r="N921" s="228"/>
      <c r="O921" s="89"/>
      <c r="P921" s="89"/>
      <c r="Q921" s="89"/>
      <c r="R921" s="89"/>
      <c r="S921" s="89"/>
      <c r="T921" s="90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T921" s="21" t="s">
        <v>209</v>
      </c>
      <c r="AU921" s="21" t="s">
        <v>207</v>
      </c>
    </row>
    <row r="922" s="2" customFormat="1">
      <c r="A922" s="43"/>
      <c r="B922" s="44"/>
      <c r="C922" s="45"/>
      <c r="D922" s="229" t="s">
        <v>211</v>
      </c>
      <c r="E922" s="45"/>
      <c r="F922" s="230" t="s">
        <v>474</v>
      </c>
      <c r="G922" s="45"/>
      <c r="H922" s="45"/>
      <c r="I922" s="226"/>
      <c r="J922" s="45"/>
      <c r="K922" s="45"/>
      <c r="L922" s="49"/>
      <c r="M922" s="227"/>
      <c r="N922" s="228"/>
      <c r="O922" s="89"/>
      <c r="P922" s="89"/>
      <c r="Q922" s="89"/>
      <c r="R922" s="89"/>
      <c r="S922" s="89"/>
      <c r="T922" s="90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T922" s="21" t="s">
        <v>211</v>
      </c>
      <c r="AU922" s="21" t="s">
        <v>207</v>
      </c>
    </row>
    <row r="923" s="13" customFormat="1">
      <c r="A923" s="13"/>
      <c r="B923" s="232"/>
      <c r="C923" s="233"/>
      <c r="D923" s="224" t="s">
        <v>232</v>
      </c>
      <c r="E923" s="242" t="s">
        <v>35</v>
      </c>
      <c r="F923" s="234" t="s">
        <v>915</v>
      </c>
      <c r="G923" s="233"/>
      <c r="H923" s="235">
        <v>177</v>
      </c>
      <c r="I923" s="236"/>
      <c r="J923" s="233"/>
      <c r="K923" s="233"/>
      <c r="L923" s="237"/>
      <c r="M923" s="238"/>
      <c r="N923" s="239"/>
      <c r="O923" s="239"/>
      <c r="P923" s="239"/>
      <c r="Q923" s="239"/>
      <c r="R923" s="239"/>
      <c r="S923" s="239"/>
      <c r="T923" s="24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1" t="s">
        <v>232</v>
      </c>
      <c r="AU923" s="241" t="s">
        <v>207</v>
      </c>
      <c r="AV923" s="13" t="s">
        <v>92</v>
      </c>
      <c r="AW923" s="13" t="s">
        <v>42</v>
      </c>
      <c r="AX923" s="13" t="s">
        <v>90</v>
      </c>
      <c r="AY923" s="241" t="s">
        <v>197</v>
      </c>
    </row>
    <row r="924" s="2" customFormat="1" ht="24.15" customHeight="1">
      <c r="A924" s="43"/>
      <c r="B924" s="44"/>
      <c r="C924" s="211" t="s">
        <v>956</v>
      </c>
      <c r="D924" s="211" t="s">
        <v>201</v>
      </c>
      <c r="E924" s="212" t="s">
        <v>476</v>
      </c>
      <c r="F924" s="213" t="s">
        <v>477</v>
      </c>
      <c r="G924" s="214" t="s">
        <v>204</v>
      </c>
      <c r="H924" s="215">
        <v>30</v>
      </c>
      <c r="I924" s="216"/>
      <c r="J924" s="217">
        <f>ROUND(I924*H924,2)</f>
        <v>0</v>
      </c>
      <c r="K924" s="213" t="s">
        <v>205</v>
      </c>
      <c r="L924" s="49"/>
      <c r="M924" s="218" t="s">
        <v>35</v>
      </c>
      <c r="N924" s="219" t="s">
        <v>53</v>
      </c>
      <c r="O924" s="89"/>
      <c r="P924" s="220">
        <f>O924*H924</f>
        <v>0</v>
      </c>
      <c r="Q924" s="220">
        <v>0</v>
      </c>
      <c r="R924" s="220">
        <f>Q924*H924</f>
        <v>0</v>
      </c>
      <c r="S924" s="220">
        <v>0</v>
      </c>
      <c r="T924" s="221">
        <f>S924*H924</f>
        <v>0</v>
      </c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R924" s="222" t="s">
        <v>206</v>
      </c>
      <c r="AT924" s="222" t="s">
        <v>201</v>
      </c>
      <c r="AU924" s="222" t="s">
        <v>207</v>
      </c>
      <c r="AY924" s="21" t="s">
        <v>197</v>
      </c>
      <c r="BE924" s="223">
        <f>IF(N924="základní",J924,0)</f>
        <v>0</v>
      </c>
      <c r="BF924" s="223">
        <f>IF(N924="snížená",J924,0)</f>
        <v>0</v>
      </c>
      <c r="BG924" s="223">
        <f>IF(N924="zákl. přenesená",J924,0)</f>
        <v>0</v>
      </c>
      <c r="BH924" s="223">
        <f>IF(N924="sníž. přenesená",J924,0)</f>
        <v>0</v>
      </c>
      <c r="BI924" s="223">
        <f>IF(N924="nulová",J924,0)</f>
        <v>0</v>
      </c>
      <c r="BJ924" s="21" t="s">
        <v>90</v>
      </c>
      <c r="BK924" s="223">
        <f>ROUND(I924*H924,2)</f>
        <v>0</v>
      </c>
      <c r="BL924" s="21" t="s">
        <v>206</v>
      </c>
      <c r="BM924" s="222" t="s">
        <v>957</v>
      </c>
    </row>
    <row r="925" s="2" customFormat="1">
      <c r="A925" s="43"/>
      <c r="B925" s="44"/>
      <c r="C925" s="45"/>
      <c r="D925" s="224" t="s">
        <v>209</v>
      </c>
      <c r="E925" s="45"/>
      <c r="F925" s="225" t="s">
        <v>479</v>
      </c>
      <c r="G925" s="45"/>
      <c r="H925" s="45"/>
      <c r="I925" s="226"/>
      <c r="J925" s="45"/>
      <c r="K925" s="45"/>
      <c r="L925" s="49"/>
      <c r="M925" s="227"/>
      <c r="N925" s="228"/>
      <c r="O925" s="89"/>
      <c r="P925" s="89"/>
      <c r="Q925" s="89"/>
      <c r="R925" s="89"/>
      <c r="S925" s="89"/>
      <c r="T925" s="90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T925" s="21" t="s">
        <v>209</v>
      </c>
      <c r="AU925" s="21" t="s">
        <v>207</v>
      </c>
    </row>
    <row r="926" s="2" customFormat="1">
      <c r="A926" s="43"/>
      <c r="B926" s="44"/>
      <c r="C926" s="45"/>
      <c r="D926" s="229" t="s">
        <v>211</v>
      </c>
      <c r="E926" s="45"/>
      <c r="F926" s="230" t="s">
        <v>480</v>
      </c>
      <c r="G926" s="45"/>
      <c r="H926" s="45"/>
      <c r="I926" s="226"/>
      <c r="J926" s="45"/>
      <c r="K926" s="45"/>
      <c r="L926" s="49"/>
      <c r="M926" s="227"/>
      <c r="N926" s="228"/>
      <c r="O926" s="89"/>
      <c r="P926" s="89"/>
      <c r="Q926" s="89"/>
      <c r="R926" s="89"/>
      <c r="S926" s="89"/>
      <c r="T926" s="90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T926" s="21" t="s">
        <v>211</v>
      </c>
      <c r="AU926" s="21" t="s">
        <v>207</v>
      </c>
    </row>
    <row r="927" s="13" customFormat="1">
      <c r="A927" s="13"/>
      <c r="B927" s="232"/>
      <c r="C927" s="233"/>
      <c r="D927" s="224" t="s">
        <v>232</v>
      </c>
      <c r="E927" s="242" t="s">
        <v>35</v>
      </c>
      <c r="F927" s="234" t="s">
        <v>958</v>
      </c>
      <c r="G927" s="233"/>
      <c r="H927" s="235">
        <v>30</v>
      </c>
      <c r="I927" s="236"/>
      <c r="J927" s="233"/>
      <c r="K927" s="233"/>
      <c r="L927" s="237"/>
      <c r="M927" s="238"/>
      <c r="N927" s="239"/>
      <c r="O927" s="239"/>
      <c r="P927" s="239"/>
      <c r="Q927" s="239"/>
      <c r="R927" s="239"/>
      <c r="S927" s="239"/>
      <c r="T927" s="24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1" t="s">
        <v>232</v>
      </c>
      <c r="AU927" s="241" t="s">
        <v>207</v>
      </c>
      <c r="AV927" s="13" t="s">
        <v>92</v>
      </c>
      <c r="AW927" s="13" t="s">
        <v>42</v>
      </c>
      <c r="AX927" s="13" t="s">
        <v>90</v>
      </c>
      <c r="AY927" s="241" t="s">
        <v>197</v>
      </c>
    </row>
    <row r="928" s="2" customFormat="1" ht="24.15" customHeight="1">
      <c r="A928" s="43"/>
      <c r="B928" s="44"/>
      <c r="C928" s="211" t="s">
        <v>959</v>
      </c>
      <c r="D928" s="211" t="s">
        <v>201</v>
      </c>
      <c r="E928" s="212" t="s">
        <v>482</v>
      </c>
      <c r="F928" s="213" t="s">
        <v>483</v>
      </c>
      <c r="G928" s="214" t="s">
        <v>204</v>
      </c>
      <c r="H928" s="215">
        <v>268</v>
      </c>
      <c r="I928" s="216"/>
      <c r="J928" s="217">
        <f>ROUND(I928*H928,2)</f>
        <v>0</v>
      </c>
      <c r="K928" s="213" t="s">
        <v>205</v>
      </c>
      <c r="L928" s="49"/>
      <c r="M928" s="218" t="s">
        <v>35</v>
      </c>
      <c r="N928" s="219" t="s">
        <v>53</v>
      </c>
      <c r="O928" s="89"/>
      <c r="P928" s="220">
        <f>O928*H928</f>
        <v>0</v>
      </c>
      <c r="Q928" s="220">
        <v>0</v>
      </c>
      <c r="R928" s="220">
        <f>Q928*H928</f>
        <v>0</v>
      </c>
      <c r="S928" s="220">
        <v>0</v>
      </c>
      <c r="T928" s="221">
        <f>S928*H928</f>
        <v>0</v>
      </c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R928" s="222" t="s">
        <v>206</v>
      </c>
      <c r="AT928" s="222" t="s">
        <v>201</v>
      </c>
      <c r="AU928" s="222" t="s">
        <v>207</v>
      </c>
      <c r="AY928" s="21" t="s">
        <v>197</v>
      </c>
      <c r="BE928" s="223">
        <f>IF(N928="základní",J928,0)</f>
        <v>0</v>
      </c>
      <c r="BF928" s="223">
        <f>IF(N928="snížená",J928,0)</f>
        <v>0</v>
      </c>
      <c r="BG928" s="223">
        <f>IF(N928="zákl. přenesená",J928,0)</f>
        <v>0</v>
      </c>
      <c r="BH928" s="223">
        <f>IF(N928="sníž. přenesená",J928,0)</f>
        <v>0</v>
      </c>
      <c r="BI928" s="223">
        <f>IF(N928="nulová",J928,0)</f>
        <v>0</v>
      </c>
      <c r="BJ928" s="21" t="s">
        <v>90</v>
      </c>
      <c r="BK928" s="223">
        <f>ROUND(I928*H928,2)</f>
        <v>0</v>
      </c>
      <c r="BL928" s="21" t="s">
        <v>206</v>
      </c>
      <c r="BM928" s="222" t="s">
        <v>960</v>
      </c>
    </row>
    <row r="929" s="2" customFormat="1">
      <c r="A929" s="43"/>
      <c r="B929" s="44"/>
      <c r="C929" s="45"/>
      <c r="D929" s="224" t="s">
        <v>209</v>
      </c>
      <c r="E929" s="45"/>
      <c r="F929" s="225" t="s">
        <v>485</v>
      </c>
      <c r="G929" s="45"/>
      <c r="H929" s="45"/>
      <c r="I929" s="226"/>
      <c r="J929" s="45"/>
      <c r="K929" s="45"/>
      <c r="L929" s="49"/>
      <c r="M929" s="227"/>
      <c r="N929" s="228"/>
      <c r="O929" s="89"/>
      <c r="P929" s="89"/>
      <c r="Q929" s="89"/>
      <c r="R929" s="89"/>
      <c r="S929" s="89"/>
      <c r="T929" s="90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T929" s="21" t="s">
        <v>209</v>
      </c>
      <c r="AU929" s="21" t="s">
        <v>207</v>
      </c>
    </row>
    <row r="930" s="2" customFormat="1">
      <c r="A930" s="43"/>
      <c r="B930" s="44"/>
      <c r="C930" s="45"/>
      <c r="D930" s="229" t="s">
        <v>211</v>
      </c>
      <c r="E930" s="45"/>
      <c r="F930" s="230" t="s">
        <v>486</v>
      </c>
      <c r="G930" s="45"/>
      <c r="H930" s="45"/>
      <c r="I930" s="226"/>
      <c r="J930" s="45"/>
      <c r="K930" s="45"/>
      <c r="L930" s="49"/>
      <c r="M930" s="227"/>
      <c r="N930" s="228"/>
      <c r="O930" s="89"/>
      <c r="P930" s="89"/>
      <c r="Q930" s="89"/>
      <c r="R930" s="89"/>
      <c r="S930" s="89"/>
      <c r="T930" s="90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T930" s="21" t="s">
        <v>211</v>
      </c>
      <c r="AU930" s="21" t="s">
        <v>207</v>
      </c>
    </row>
    <row r="931" s="2" customFormat="1" ht="24.15" customHeight="1">
      <c r="A931" s="43"/>
      <c r="B931" s="44"/>
      <c r="C931" s="211" t="s">
        <v>961</v>
      </c>
      <c r="D931" s="211" t="s">
        <v>201</v>
      </c>
      <c r="E931" s="212" t="s">
        <v>488</v>
      </c>
      <c r="F931" s="213" t="s">
        <v>489</v>
      </c>
      <c r="G931" s="214" t="s">
        <v>204</v>
      </c>
      <c r="H931" s="215">
        <v>28</v>
      </c>
      <c r="I931" s="216"/>
      <c r="J931" s="217">
        <f>ROUND(I931*H931,2)</f>
        <v>0</v>
      </c>
      <c r="K931" s="213" t="s">
        <v>205</v>
      </c>
      <c r="L931" s="49"/>
      <c r="M931" s="218" t="s">
        <v>35</v>
      </c>
      <c r="N931" s="219" t="s">
        <v>53</v>
      </c>
      <c r="O931" s="89"/>
      <c r="P931" s="220">
        <f>O931*H931</f>
        <v>0</v>
      </c>
      <c r="Q931" s="220">
        <v>0</v>
      </c>
      <c r="R931" s="220">
        <f>Q931*H931</f>
        <v>0</v>
      </c>
      <c r="S931" s="220">
        <v>0</v>
      </c>
      <c r="T931" s="221">
        <f>S931*H931</f>
        <v>0</v>
      </c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R931" s="222" t="s">
        <v>206</v>
      </c>
      <c r="AT931" s="222" t="s">
        <v>201</v>
      </c>
      <c r="AU931" s="222" t="s">
        <v>207</v>
      </c>
      <c r="AY931" s="21" t="s">
        <v>197</v>
      </c>
      <c r="BE931" s="223">
        <f>IF(N931="základní",J931,0)</f>
        <v>0</v>
      </c>
      <c r="BF931" s="223">
        <f>IF(N931="snížená",J931,0)</f>
        <v>0</v>
      </c>
      <c r="BG931" s="223">
        <f>IF(N931="zákl. přenesená",J931,0)</f>
        <v>0</v>
      </c>
      <c r="BH931" s="223">
        <f>IF(N931="sníž. přenesená",J931,0)</f>
        <v>0</v>
      </c>
      <c r="BI931" s="223">
        <f>IF(N931="nulová",J931,0)</f>
        <v>0</v>
      </c>
      <c r="BJ931" s="21" t="s">
        <v>90</v>
      </c>
      <c r="BK931" s="223">
        <f>ROUND(I931*H931,2)</f>
        <v>0</v>
      </c>
      <c r="BL931" s="21" t="s">
        <v>206</v>
      </c>
      <c r="BM931" s="222" t="s">
        <v>962</v>
      </c>
    </row>
    <row r="932" s="2" customFormat="1">
      <c r="A932" s="43"/>
      <c r="B932" s="44"/>
      <c r="C932" s="45"/>
      <c r="D932" s="224" t="s">
        <v>209</v>
      </c>
      <c r="E932" s="45"/>
      <c r="F932" s="225" t="s">
        <v>491</v>
      </c>
      <c r="G932" s="45"/>
      <c r="H932" s="45"/>
      <c r="I932" s="226"/>
      <c r="J932" s="45"/>
      <c r="K932" s="45"/>
      <c r="L932" s="49"/>
      <c r="M932" s="227"/>
      <c r="N932" s="228"/>
      <c r="O932" s="89"/>
      <c r="P932" s="89"/>
      <c r="Q932" s="89"/>
      <c r="R932" s="89"/>
      <c r="S932" s="89"/>
      <c r="T932" s="90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T932" s="21" t="s">
        <v>209</v>
      </c>
      <c r="AU932" s="21" t="s">
        <v>207</v>
      </c>
    </row>
    <row r="933" s="2" customFormat="1">
      <c r="A933" s="43"/>
      <c r="B933" s="44"/>
      <c r="C933" s="45"/>
      <c r="D933" s="229" t="s">
        <v>211</v>
      </c>
      <c r="E933" s="45"/>
      <c r="F933" s="230" t="s">
        <v>492</v>
      </c>
      <c r="G933" s="45"/>
      <c r="H933" s="45"/>
      <c r="I933" s="226"/>
      <c r="J933" s="45"/>
      <c r="K933" s="45"/>
      <c r="L933" s="49"/>
      <c r="M933" s="227"/>
      <c r="N933" s="228"/>
      <c r="O933" s="89"/>
      <c r="P933" s="89"/>
      <c r="Q933" s="89"/>
      <c r="R933" s="89"/>
      <c r="S933" s="89"/>
      <c r="T933" s="90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T933" s="21" t="s">
        <v>211</v>
      </c>
      <c r="AU933" s="21" t="s">
        <v>207</v>
      </c>
    </row>
    <row r="934" s="2" customFormat="1">
      <c r="A934" s="43"/>
      <c r="B934" s="44"/>
      <c r="C934" s="45"/>
      <c r="D934" s="224" t="s">
        <v>219</v>
      </c>
      <c r="E934" s="45"/>
      <c r="F934" s="231" t="s">
        <v>493</v>
      </c>
      <c r="G934" s="45"/>
      <c r="H934" s="45"/>
      <c r="I934" s="226"/>
      <c r="J934" s="45"/>
      <c r="K934" s="45"/>
      <c r="L934" s="49"/>
      <c r="M934" s="227"/>
      <c r="N934" s="228"/>
      <c r="O934" s="89"/>
      <c r="P934" s="89"/>
      <c r="Q934" s="89"/>
      <c r="R934" s="89"/>
      <c r="S934" s="89"/>
      <c r="T934" s="90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T934" s="21" t="s">
        <v>219</v>
      </c>
      <c r="AU934" s="21" t="s">
        <v>207</v>
      </c>
    </row>
    <row r="935" s="13" customFormat="1">
      <c r="A935" s="13"/>
      <c r="B935" s="232"/>
      <c r="C935" s="233"/>
      <c r="D935" s="224" t="s">
        <v>232</v>
      </c>
      <c r="E935" s="242" t="s">
        <v>35</v>
      </c>
      <c r="F935" s="234" t="s">
        <v>871</v>
      </c>
      <c r="G935" s="233"/>
      <c r="H935" s="235">
        <v>5</v>
      </c>
      <c r="I935" s="236"/>
      <c r="J935" s="233"/>
      <c r="K935" s="233"/>
      <c r="L935" s="237"/>
      <c r="M935" s="238"/>
      <c r="N935" s="239"/>
      <c r="O935" s="239"/>
      <c r="P935" s="239"/>
      <c r="Q935" s="239"/>
      <c r="R935" s="239"/>
      <c r="S935" s="239"/>
      <c r="T935" s="24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1" t="s">
        <v>232</v>
      </c>
      <c r="AU935" s="241" t="s">
        <v>207</v>
      </c>
      <c r="AV935" s="13" t="s">
        <v>92</v>
      </c>
      <c r="AW935" s="13" t="s">
        <v>42</v>
      </c>
      <c r="AX935" s="13" t="s">
        <v>82</v>
      </c>
      <c r="AY935" s="241" t="s">
        <v>197</v>
      </c>
    </row>
    <row r="936" s="13" customFormat="1">
      <c r="A936" s="13"/>
      <c r="B936" s="232"/>
      <c r="C936" s="233"/>
      <c r="D936" s="224" t="s">
        <v>232</v>
      </c>
      <c r="E936" s="242" t="s">
        <v>35</v>
      </c>
      <c r="F936" s="234" t="s">
        <v>872</v>
      </c>
      <c r="G936" s="233"/>
      <c r="H936" s="235">
        <v>23</v>
      </c>
      <c r="I936" s="236"/>
      <c r="J936" s="233"/>
      <c r="K936" s="233"/>
      <c r="L936" s="237"/>
      <c r="M936" s="238"/>
      <c r="N936" s="239"/>
      <c r="O936" s="239"/>
      <c r="P936" s="239"/>
      <c r="Q936" s="239"/>
      <c r="R936" s="239"/>
      <c r="S936" s="239"/>
      <c r="T936" s="24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1" t="s">
        <v>232</v>
      </c>
      <c r="AU936" s="241" t="s">
        <v>207</v>
      </c>
      <c r="AV936" s="13" t="s">
        <v>92</v>
      </c>
      <c r="AW936" s="13" t="s">
        <v>42</v>
      </c>
      <c r="AX936" s="13" t="s">
        <v>82</v>
      </c>
      <c r="AY936" s="241" t="s">
        <v>197</v>
      </c>
    </row>
    <row r="937" s="14" customFormat="1">
      <c r="A937" s="14"/>
      <c r="B937" s="253"/>
      <c r="C937" s="254"/>
      <c r="D937" s="224" t="s">
        <v>232</v>
      </c>
      <c r="E937" s="255" t="s">
        <v>35</v>
      </c>
      <c r="F937" s="256" t="s">
        <v>355</v>
      </c>
      <c r="G937" s="254"/>
      <c r="H937" s="257">
        <v>28</v>
      </c>
      <c r="I937" s="258"/>
      <c r="J937" s="254"/>
      <c r="K937" s="254"/>
      <c r="L937" s="259"/>
      <c r="M937" s="260"/>
      <c r="N937" s="261"/>
      <c r="O937" s="261"/>
      <c r="P937" s="261"/>
      <c r="Q937" s="261"/>
      <c r="R937" s="261"/>
      <c r="S937" s="261"/>
      <c r="T937" s="26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3" t="s">
        <v>232</v>
      </c>
      <c r="AU937" s="263" t="s">
        <v>207</v>
      </c>
      <c r="AV937" s="14" t="s">
        <v>206</v>
      </c>
      <c r="AW937" s="14" t="s">
        <v>42</v>
      </c>
      <c r="AX937" s="14" t="s">
        <v>90</v>
      </c>
      <c r="AY937" s="263" t="s">
        <v>197</v>
      </c>
    </row>
    <row r="938" s="12" customFormat="1" ht="20.88" customHeight="1">
      <c r="A938" s="12"/>
      <c r="B938" s="195"/>
      <c r="C938" s="196"/>
      <c r="D938" s="197" t="s">
        <v>81</v>
      </c>
      <c r="E938" s="209" t="s">
        <v>963</v>
      </c>
      <c r="F938" s="209" t="s">
        <v>326</v>
      </c>
      <c r="G938" s="196"/>
      <c r="H938" s="196"/>
      <c r="I938" s="199"/>
      <c r="J938" s="210">
        <f>BK938</f>
        <v>0</v>
      </c>
      <c r="K938" s="196"/>
      <c r="L938" s="201"/>
      <c r="M938" s="202"/>
      <c r="N938" s="203"/>
      <c r="O938" s="203"/>
      <c r="P938" s="204">
        <f>SUM(P939:P1035)</f>
        <v>0</v>
      </c>
      <c r="Q938" s="203"/>
      <c r="R938" s="204">
        <f>SUM(R939:R1035)</f>
        <v>0</v>
      </c>
      <c r="S938" s="203"/>
      <c r="T938" s="205">
        <f>SUM(T939:T1035)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06" t="s">
        <v>90</v>
      </c>
      <c r="AT938" s="207" t="s">
        <v>81</v>
      </c>
      <c r="AU938" s="207" t="s">
        <v>92</v>
      </c>
      <c r="AY938" s="206" t="s">
        <v>197</v>
      </c>
      <c r="BK938" s="208">
        <f>SUM(BK939:BK1035)</f>
        <v>0</v>
      </c>
    </row>
    <row r="939" s="2" customFormat="1" ht="21.75" customHeight="1">
      <c r="A939" s="43"/>
      <c r="B939" s="44"/>
      <c r="C939" s="211" t="s">
        <v>964</v>
      </c>
      <c r="D939" s="211" t="s">
        <v>201</v>
      </c>
      <c r="E939" s="212" t="s">
        <v>267</v>
      </c>
      <c r="F939" s="213" t="s">
        <v>268</v>
      </c>
      <c r="G939" s="214" t="s">
        <v>269</v>
      </c>
      <c r="H939" s="215">
        <v>1565.095</v>
      </c>
      <c r="I939" s="216"/>
      <c r="J939" s="217">
        <f>ROUND(I939*H939,2)</f>
        <v>0</v>
      </c>
      <c r="K939" s="213" t="s">
        <v>205</v>
      </c>
      <c r="L939" s="49"/>
      <c r="M939" s="218" t="s">
        <v>35</v>
      </c>
      <c r="N939" s="219" t="s">
        <v>53</v>
      </c>
      <c r="O939" s="89"/>
      <c r="P939" s="220">
        <f>O939*H939</f>
        <v>0</v>
      </c>
      <c r="Q939" s="220">
        <v>0</v>
      </c>
      <c r="R939" s="220">
        <f>Q939*H939</f>
        <v>0</v>
      </c>
      <c r="S939" s="220">
        <v>0</v>
      </c>
      <c r="T939" s="221">
        <f>S939*H939</f>
        <v>0</v>
      </c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R939" s="222" t="s">
        <v>206</v>
      </c>
      <c r="AT939" s="222" t="s">
        <v>201</v>
      </c>
      <c r="AU939" s="222" t="s">
        <v>207</v>
      </c>
      <c r="AY939" s="21" t="s">
        <v>197</v>
      </c>
      <c r="BE939" s="223">
        <f>IF(N939="základní",J939,0)</f>
        <v>0</v>
      </c>
      <c r="BF939" s="223">
        <f>IF(N939="snížená",J939,0)</f>
        <v>0</v>
      </c>
      <c r="BG939" s="223">
        <f>IF(N939="zákl. přenesená",J939,0)</f>
        <v>0</v>
      </c>
      <c r="BH939" s="223">
        <f>IF(N939="sníž. přenesená",J939,0)</f>
        <v>0</v>
      </c>
      <c r="BI939" s="223">
        <f>IF(N939="nulová",J939,0)</f>
        <v>0</v>
      </c>
      <c r="BJ939" s="21" t="s">
        <v>90</v>
      </c>
      <c r="BK939" s="223">
        <f>ROUND(I939*H939,2)</f>
        <v>0</v>
      </c>
      <c r="BL939" s="21" t="s">
        <v>206</v>
      </c>
      <c r="BM939" s="222" t="s">
        <v>965</v>
      </c>
    </row>
    <row r="940" s="2" customFormat="1">
      <c r="A940" s="43"/>
      <c r="B940" s="44"/>
      <c r="C940" s="45"/>
      <c r="D940" s="224" t="s">
        <v>209</v>
      </c>
      <c r="E940" s="45"/>
      <c r="F940" s="225" t="s">
        <v>271</v>
      </c>
      <c r="G940" s="45"/>
      <c r="H940" s="45"/>
      <c r="I940" s="226"/>
      <c r="J940" s="45"/>
      <c r="K940" s="45"/>
      <c r="L940" s="49"/>
      <c r="M940" s="227"/>
      <c r="N940" s="228"/>
      <c r="O940" s="89"/>
      <c r="P940" s="89"/>
      <c r="Q940" s="89"/>
      <c r="R940" s="89"/>
      <c r="S940" s="89"/>
      <c r="T940" s="90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T940" s="21" t="s">
        <v>209</v>
      </c>
      <c r="AU940" s="21" t="s">
        <v>207</v>
      </c>
    </row>
    <row r="941" s="2" customFormat="1">
      <c r="A941" s="43"/>
      <c r="B941" s="44"/>
      <c r="C941" s="45"/>
      <c r="D941" s="229" t="s">
        <v>211</v>
      </c>
      <c r="E941" s="45"/>
      <c r="F941" s="230" t="s">
        <v>272</v>
      </c>
      <c r="G941" s="45"/>
      <c r="H941" s="45"/>
      <c r="I941" s="226"/>
      <c r="J941" s="45"/>
      <c r="K941" s="45"/>
      <c r="L941" s="49"/>
      <c r="M941" s="227"/>
      <c r="N941" s="228"/>
      <c r="O941" s="89"/>
      <c r="P941" s="89"/>
      <c r="Q941" s="89"/>
      <c r="R941" s="89"/>
      <c r="S941" s="89"/>
      <c r="T941" s="90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T941" s="21" t="s">
        <v>211</v>
      </c>
      <c r="AU941" s="21" t="s">
        <v>207</v>
      </c>
    </row>
    <row r="942" s="13" customFormat="1">
      <c r="A942" s="13"/>
      <c r="B942" s="232"/>
      <c r="C942" s="233"/>
      <c r="D942" s="224" t="s">
        <v>232</v>
      </c>
      <c r="E942" s="242" t="s">
        <v>35</v>
      </c>
      <c r="F942" s="234" t="s">
        <v>966</v>
      </c>
      <c r="G942" s="233"/>
      <c r="H942" s="235">
        <v>211.12000000000001</v>
      </c>
      <c r="I942" s="236"/>
      <c r="J942" s="233"/>
      <c r="K942" s="233"/>
      <c r="L942" s="237"/>
      <c r="M942" s="238"/>
      <c r="N942" s="239"/>
      <c r="O942" s="239"/>
      <c r="P942" s="239"/>
      <c r="Q942" s="239"/>
      <c r="R942" s="239"/>
      <c r="S942" s="239"/>
      <c r="T942" s="24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1" t="s">
        <v>232</v>
      </c>
      <c r="AU942" s="241" t="s">
        <v>207</v>
      </c>
      <c r="AV942" s="13" t="s">
        <v>92</v>
      </c>
      <c r="AW942" s="13" t="s">
        <v>42</v>
      </c>
      <c r="AX942" s="13" t="s">
        <v>82</v>
      </c>
      <c r="AY942" s="241" t="s">
        <v>197</v>
      </c>
    </row>
    <row r="943" s="13" customFormat="1">
      <c r="A943" s="13"/>
      <c r="B943" s="232"/>
      <c r="C943" s="233"/>
      <c r="D943" s="224" t="s">
        <v>232</v>
      </c>
      <c r="E943" s="242" t="s">
        <v>35</v>
      </c>
      <c r="F943" s="234" t="s">
        <v>967</v>
      </c>
      <c r="G943" s="233"/>
      <c r="H943" s="235">
        <v>911.25</v>
      </c>
      <c r="I943" s="236"/>
      <c r="J943" s="233"/>
      <c r="K943" s="233"/>
      <c r="L943" s="237"/>
      <c r="M943" s="238"/>
      <c r="N943" s="239"/>
      <c r="O943" s="239"/>
      <c r="P943" s="239"/>
      <c r="Q943" s="239"/>
      <c r="R943" s="239"/>
      <c r="S943" s="239"/>
      <c r="T943" s="24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1" t="s">
        <v>232</v>
      </c>
      <c r="AU943" s="241" t="s">
        <v>207</v>
      </c>
      <c r="AV943" s="13" t="s">
        <v>92</v>
      </c>
      <c r="AW943" s="13" t="s">
        <v>42</v>
      </c>
      <c r="AX943" s="13" t="s">
        <v>82</v>
      </c>
      <c r="AY943" s="241" t="s">
        <v>197</v>
      </c>
    </row>
    <row r="944" s="13" customFormat="1">
      <c r="A944" s="13"/>
      <c r="B944" s="232"/>
      <c r="C944" s="233"/>
      <c r="D944" s="224" t="s">
        <v>232</v>
      </c>
      <c r="E944" s="242" t="s">
        <v>35</v>
      </c>
      <c r="F944" s="234" t="s">
        <v>968</v>
      </c>
      <c r="G944" s="233"/>
      <c r="H944" s="235">
        <v>136.505</v>
      </c>
      <c r="I944" s="236"/>
      <c r="J944" s="233"/>
      <c r="K944" s="233"/>
      <c r="L944" s="237"/>
      <c r="M944" s="238"/>
      <c r="N944" s="239"/>
      <c r="O944" s="239"/>
      <c r="P944" s="239"/>
      <c r="Q944" s="239"/>
      <c r="R944" s="239"/>
      <c r="S944" s="239"/>
      <c r="T944" s="24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1" t="s">
        <v>232</v>
      </c>
      <c r="AU944" s="241" t="s">
        <v>207</v>
      </c>
      <c r="AV944" s="13" t="s">
        <v>92</v>
      </c>
      <c r="AW944" s="13" t="s">
        <v>42</v>
      </c>
      <c r="AX944" s="13" t="s">
        <v>82</v>
      </c>
      <c r="AY944" s="241" t="s">
        <v>197</v>
      </c>
    </row>
    <row r="945" s="13" customFormat="1">
      <c r="A945" s="13"/>
      <c r="B945" s="232"/>
      <c r="C945" s="233"/>
      <c r="D945" s="224" t="s">
        <v>232</v>
      </c>
      <c r="E945" s="242" t="s">
        <v>35</v>
      </c>
      <c r="F945" s="234" t="s">
        <v>969</v>
      </c>
      <c r="G945" s="233"/>
      <c r="H945" s="235">
        <v>261.13999999999999</v>
      </c>
      <c r="I945" s="236"/>
      <c r="J945" s="233"/>
      <c r="K945" s="233"/>
      <c r="L945" s="237"/>
      <c r="M945" s="238"/>
      <c r="N945" s="239"/>
      <c r="O945" s="239"/>
      <c r="P945" s="239"/>
      <c r="Q945" s="239"/>
      <c r="R945" s="239"/>
      <c r="S945" s="239"/>
      <c r="T945" s="24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1" t="s">
        <v>232</v>
      </c>
      <c r="AU945" s="241" t="s">
        <v>207</v>
      </c>
      <c r="AV945" s="13" t="s">
        <v>92</v>
      </c>
      <c r="AW945" s="13" t="s">
        <v>42</v>
      </c>
      <c r="AX945" s="13" t="s">
        <v>82</v>
      </c>
      <c r="AY945" s="241" t="s">
        <v>197</v>
      </c>
    </row>
    <row r="946" s="13" customFormat="1">
      <c r="A946" s="13"/>
      <c r="B946" s="232"/>
      <c r="C946" s="233"/>
      <c r="D946" s="224" t="s">
        <v>232</v>
      </c>
      <c r="E946" s="242" t="s">
        <v>35</v>
      </c>
      <c r="F946" s="234" t="s">
        <v>970</v>
      </c>
      <c r="G946" s="233"/>
      <c r="H946" s="235">
        <v>45.079999999999998</v>
      </c>
      <c r="I946" s="236"/>
      <c r="J946" s="233"/>
      <c r="K946" s="233"/>
      <c r="L946" s="237"/>
      <c r="M946" s="238"/>
      <c r="N946" s="239"/>
      <c r="O946" s="239"/>
      <c r="P946" s="239"/>
      <c r="Q946" s="239"/>
      <c r="R946" s="239"/>
      <c r="S946" s="239"/>
      <c r="T946" s="24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1" t="s">
        <v>232</v>
      </c>
      <c r="AU946" s="241" t="s">
        <v>207</v>
      </c>
      <c r="AV946" s="13" t="s">
        <v>92</v>
      </c>
      <c r="AW946" s="13" t="s">
        <v>42</v>
      </c>
      <c r="AX946" s="13" t="s">
        <v>82</v>
      </c>
      <c r="AY946" s="241" t="s">
        <v>197</v>
      </c>
    </row>
    <row r="947" s="14" customFormat="1">
      <c r="A947" s="14"/>
      <c r="B947" s="253"/>
      <c r="C947" s="254"/>
      <c r="D947" s="224" t="s">
        <v>232</v>
      </c>
      <c r="E947" s="255" t="s">
        <v>35</v>
      </c>
      <c r="F947" s="256" t="s">
        <v>355</v>
      </c>
      <c r="G947" s="254"/>
      <c r="H947" s="257">
        <v>1565.0949999999998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232</v>
      </c>
      <c r="AU947" s="263" t="s">
        <v>207</v>
      </c>
      <c r="AV947" s="14" t="s">
        <v>206</v>
      </c>
      <c r="AW947" s="14" t="s">
        <v>42</v>
      </c>
      <c r="AX947" s="14" t="s">
        <v>90</v>
      </c>
      <c r="AY947" s="263" t="s">
        <v>197</v>
      </c>
    </row>
    <row r="948" s="2" customFormat="1" ht="24.15" customHeight="1">
      <c r="A948" s="43"/>
      <c r="B948" s="44"/>
      <c r="C948" s="211" t="s">
        <v>971</v>
      </c>
      <c r="D948" s="211" t="s">
        <v>201</v>
      </c>
      <c r="E948" s="212" t="s">
        <v>275</v>
      </c>
      <c r="F948" s="213" t="s">
        <v>276</v>
      </c>
      <c r="G948" s="214" t="s">
        <v>269</v>
      </c>
      <c r="H948" s="215">
        <v>4770.2359999999999</v>
      </c>
      <c r="I948" s="216"/>
      <c r="J948" s="217">
        <f>ROUND(I948*H948,2)</f>
        <v>0</v>
      </c>
      <c r="K948" s="213" t="s">
        <v>205</v>
      </c>
      <c r="L948" s="49"/>
      <c r="M948" s="218" t="s">
        <v>35</v>
      </c>
      <c r="N948" s="219" t="s">
        <v>53</v>
      </c>
      <c r="O948" s="89"/>
      <c r="P948" s="220">
        <f>O948*H948</f>
        <v>0</v>
      </c>
      <c r="Q948" s="220">
        <v>0</v>
      </c>
      <c r="R948" s="220">
        <f>Q948*H948</f>
        <v>0</v>
      </c>
      <c r="S948" s="220">
        <v>0</v>
      </c>
      <c r="T948" s="221">
        <f>S948*H948</f>
        <v>0</v>
      </c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R948" s="222" t="s">
        <v>206</v>
      </c>
      <c r="AT948" s="222" t="s">
        <v>201</v>
      </c>
      <c r="AU948" s="222" t="s">
        <v>207</v>
      </c>
      <c r="AY948" s="21" t="s">
        <v>197</v>
      </c>
      <c r="BE948" s="223">
        <f>IF(N948="základní",J948,0)</f>
        <v>0</v>
      </c>
      <c r="BF948" s="223">
        <f>IF(N948="snížená",J948,0)</f>
        <v>0</v>
      </c>
      <c r="BG948" s="223">
        <f>IF(N948="zákl. přenesená",J948,0)</f>
        <v>0</v>
      </c>
      <c r="BH948" s="223">
        <f>IF(N948="sníž. přenesená",J948,0)</f>
        <v>0</v>
      </c>
      <c r="BI948" s="223">
        <f>IF(N948="nulová",J948,0)</f>
        <v>0</v>
      </c>
      <c r="BJ948" s="21" t="s">
        <v>90</v>
      </c>
      <c r="BK948" s="223">
        <f>ROUND(I948*H948,2)</f>
        <v>0</v>
      </c>
      <c r="BL948" s="21" t="s">
        <v>206</v>
      </c>
      <c r="BM948" s="222" t="s">
        <v>972</v>
      </c>
    </row>
    <row r="949" s="2" customFormat="1">
      <c r="A949" s="43"/>
      <c r="B949" s="44"/>
      <c r="C949" s="45"/>
      <c r="D949" s="224" t="s">
        <v>209</v>
      </c>
      <c r="E949" s="45"/>
      <c r="F949" s="225" t="s">
        <v>278</v>
      </c>
      <c r="G949" s="45"/>
      <c r="H949" s="45"/>
      <c r="I949" s="226"/>
      <c r="J949" s="45"/>
      <c r="K949" s="45"/>
      <c r="L949" s="49"/>
      <c r="M949" s="227"/>
      <c r="N949" s="228"/>
      <c r="O949" s="89"/>
      <c r="P949" s="89"/>
      <c r="Q949" s="89"/>
      <c r="R949" s="89"/>
      <c r="S949" s="89"/>
      <c r="T949" s="90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T949" s="21" t="s">
        <v>209</v>
      </c>
      <c r="AU949" s="21" t="s">
        <v>207</v>
      </c>
    </row>
    <row r="950" s="2" customFormat="1">
      <c r="A950" s="43"/>
      <c r="B950" s="44"/>
      <c r="C950" s="45"/>
      <c r="D950" s="229" t="s">
        <v>211</v>
      </c>
      <c r="E950" s="45"/>
      <c r="F950" s="230" t="s">
        <v>279</v>
      </c>
      <c r="G950" s="45"/>
      <c r="H950" s="45"/>
      <c r="I950" s="226"/>
      <c r="J950" s="45"/>
      <c r="K950" s="45"/>
      <c r="L950" s="49"/>
      <c r="M950" s="227"/>
      <c r="N950" s="228"/>
      <c r="O950" s="89"/>
      <c r="P950" s="89"/>
      <c r="Q950" s="89"/>
      <c r="R950" s="89"/>
      <c r="S950" s="89"/>
      <c r="T950" s="90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T950" s="21" t="s">
        <v>211</v>
      </c>
      <c r="AU950" s="21" t="s">
        <v>207</v>
      </c>
    </row>
    <row r="951" s="13" customFormat="1">
      <c r="A951" s="13"/>
      <c r="B951" s="232"/>
      <c r="C951" s="233"/>
      <c r="D951" s="224" t="s">
        <v>232</v>
      </c>
      <c r="E951" s="242" t="s">
        <v>35</v>
      </c>
      <c r="F951" s="234" t="s">
        <v>966</v>
      </c>
      <c r="G951" s="233"/>
      <c r="H951" s="235">
        <v>211.12000000000001</v>
      </c>
      <c r="I951" s="236"/>
      <c r="J951" s="233"/>
      <c r="K951" s="233"/>
      <c r="L951" s="237"/>
      <c r="M951" s="238"/>
      <c r="N951" s="239"/>
      <c r="O951" s="239"/>
      <c r="P951" s="239"/>
      <c r="Q951" s="239"/>
      <c r="R951" s="239"/>
      <c r="S951" s="239"/>
      <c r="T951" s="24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1" t="s">
        <v>232</v>
      </c>
      <c r="AU951" s="241" t="s">
        <v>207</v>
      </c>
      <c r="AV951" s="13" t="s">
        <v>92</v>
      </c>
      <c r="AW951" s="13" t="s">
        <v>42</v>
      </c>
      <c r="AX951" s="13" t="s">
        <v>82</v>
      </c>
      <c r="AY951" s="241" t="s">
        <v>197</v>
      </c>
    </row>
    <row r="952" s="13" customFormat="1">
      <c r="A952" s="13"/>
      <c r="B952" s="232"/>
      <c r="C952" s="233"/>
      <c r="D952" s="224" t="s">
        <v>232</v>
      </c>
      <c r="E952" s="242" t="s">
        <v>35</v>
      </c>
      <c r="F952" s="234" t="s">
        <v>967</v>
      </c>
      <c r="G952" s="233"/>
      <c r="H952" s="235">
        <v>911.25</v>
      </c>
      <c r="I952" s="236"/>
      <c r="J952" s="233"/>
      <c r="K952" s="233"/>
      <c r="L952" s="237"/>
      <c r="M952" s="238"/>
      <c r="N952" s="239"/>
      <c r="O952" s="239"/>
      <c r="P952" s="239"/>
      <c r="Q952" s="239"/>
      <c r="R952" s="239"/>
      <c r="S952" s="239"/>
      <c r="T952" s="24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1" t="s">
        <v>232</v>
      </c>
      <c r="AU952" s="241" t="s">
        <v>207</v>
      </c>
      <c r="AV952" s="13" t="s">
        <v>92</v>
      </c>
      <c r="AW952" s="13" t="s">
        <v>42</v>
      </c>
      <c r="AX952" s="13" t="s">
        <v>82</v>
      </c>
      <c r="AY952" s="241" t="s">
        <v>197</v>
      </c>
    </row>
    <row r="953" s="13" customFormat="1">
      <c r="A953" s="13"/>
      <c r="B953" s="232"/>
      <c r="C953" s="233"/>
      <c r="D953" s="224" t="s">
        <v>232</v>
      </c>
      <c r="E953" s="242" t="s">
        <v>35</v>
      </c>
      <c r="F953" s="234" t="s">
        <v>968</v>
      </c>
      <c r="G953" s="233"/>
      <c r="H953" s="235">
        <v>136.505</v>
      </c>
      <c r="I953" s="236"/>
      <c r="J953" s="233"/>
      <c r="K953" s="233"/>
      <c r="L953" s="237"/>
      <c r="M953" s="238"/>
      <c r="N953" s="239"/>
      <c r="O953" s="239"/>
      <c r="P953" s="239"/>
      <c r="Q953" s="239"/>
      <c r="R953" s="239"/>
      <c r="S953" s="239"/>
      <c r="T953" s="24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1" t="s">
        <v>232</v>
      </c>
      <c r="AU953" s="241" t="s">
        <v>207</v>
      </c>
      <c r="AV953" s="13" t="s">
        <v>92</v>
      </c>
      <c r="AW953" s="13" t="s">
        <v>42</v>
      </c>
      <c r="AX953" s="13" t="s">
        <v>82</v>
      </c>
      <c r="AY953" s="241" t="s">
        <v>197</v>
      </c>
    </row>
    <row r="954" s="13" customFormat="1">
      <c r="A954" s="13"/>
      <c r="B954" s="232"/>
      <c r="C954" s="233"/>
      <c r="D954" s="224" t="s">
        <v>232</v>
      </c>
      <c r="E954" s="242" t="s">
        <v>35</v>
      </c>
      <c r="F954" s="234" t="s">
        <v>969</v>
      </c>
      <c r="G954" s="233"/>
      <c r="H954" s="235">
        <v>261.13999999999999</v>
      </c>
      <c r="I954" s="236"/>
      <c r="J954" s="233"/>
      <c r="K954" s="233"/>
      <c r="L954" s="237"/>
      <c r="M954" s="238"/>
      <c r="N954" s="239"/>
      <c r="O954" s="239"/>
      <c r="P954" s="239"/>
      <c r="Q954" s="239"/>
      <c r="R954" s="239"/>
      <c r="S954" s="239"/>
      <c r="T954" s="24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1" t="s">
        <v>232</v>
      </c>
      <c r="AU954" s="241" t="s">
        <v>207</v>
      </c>
      <c r="AV954" s="13" t="s">
        <v>92</v>
      </c>
      <c r="AW954" s="13" t="s">
        <v>42</v>
      </c>
      <c r="AX954" s="13" t="s">
        <v>82</v>
      </c>
      <c r="AY954" s="241" t="s">
        <v>197</v>
      </c>
    </row>
    <row r="955" s="13" customFormat="1">
      <c r="A955" s="13"/>
      <c r="B955" s="232"/>
      <c r="C955" s="233"/>
      <c r="D955" s="224" t="s">
        <v>232</v>
      </c>
      <c r="E955" s="242" t="s">
        <v>35</v>
      </c>
      <c r="F955" s="234" t="s">
        <v>970</v>
      </c>
      <c r="G955" s="233"/>
      <c r="H955" s="235">
        <v>45.079999999999998</v>
      </c>
      <c r="I955" s="236"/>
      <c r="J955" s="233"/>
      <c r="K955" s="233"/>
      <c r="L955" s="237"/>
      <c r="M955" s="238"/>
      <c r="N955" s="239"/>
      <c r="O955" s="239"/>
      <c r="P955" s="239"/>
      <c r="Q955" s="239"/>
      <c r="R955" s="239"/>
      <c r="S955" s="239"/>
      <c r="T955" s="24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1" t="s">
        <v>232</v>
      </c>
      <c r="AU955" s="241" t="s">
        <v>207</v>
      </c>
      <c r="AV955" s="13" t="s">
        <v>92</v>
      </c>
      <c r="AW955" s="13" t="s">
        <v>42</v>
      </c>
      <c r="AX955" s="13" t="s">
        <v>82</v>
      </c>
      <c r="AY955" s="241" t="s">
        <v>197</v>
      </c>
    </row>
    <row r="956" s="13" customFormat="1">
      <c r="A956" s="13"/>
      <c r="B956" s="232"/>
      <c r="C956" s="233"/>
      <c r="D956" s="224" t="s">
        <v>232</v>
      </c>
      <c r="E956" s="242" t="s">
        <v>35</v>
      </c>
      <c r="F956" s="234" t="s">
        <v>973</v>
      </c>
      <c r="G956" s="233"/>
      <c r="H956" s="235">
        <v>-3.7930000000000001</v>
      </c>
      <c r="I956" s="236"/>
      <c r="J956" s="233"/>
      <c r="K956" s="233"/>
      <c r="L956" s="237"/>
      <c r="M956" s="238"/>
      <c r="N956" s="239"/>
      <c r="O956" s="239"/>
      <c r="P956" s="239"/>
      <c r="Q956" s="239"/>
      <c r="R956" s="239"/>
      <c r="S956" s="239"/>
      <c r="T956" s="24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1" t="s">
        <v>232</v>
      </c>
      <c r="AU956" s="241" t="s">
        <v>207</v>
      </c>
      <c r="AV956" s="13" t="s">
        <v>92</v>
      </c>
      <c r="AW956" s="13" t="s">
        <v>42</v>
      </c>
      <c r="AX956" s="13" t="s">
        <v>82</v>
      </c>
      <c r="AY956" s="241" t="s">
        <v>197</v>
      </c>
    </row>
    <row r="957" s="13" customFormat="1">
      <c r="A957" s="13"/>
      <c r="B957" s="232"/>
      <c r="C957" s="233"/>
      <c r="D957" s="224" t="s">
        <v>232</v>
      </c>
      <c r="E957" s="242" t="s">
        <v>35</v>
      </c>
      <c r="F957" s="234" t="s">
        <v>974</v>
      </c>
      <c r="G957" s="233"/>
      <c r="H957" s="235">
        <v>-335.77499999999998</v>
      </c>
      <c r="I957" s="236"/>
      <c r="J957" s="233"/>
      <c r="K957" s="233"/>
      <c r="L957" s="237"/>
      <c r="M957" s="238"/>
      <c r="N957" s="239"/>
      <c r="O957" s="239"/>
      <c r="P957" s="239"/>
      <c r="Q957" s="239"/>
      <c r="R957" s="239"/>
      <c r="S957" s="239"/>
      <c r="T957" s="24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1" t="s">
        <v>232</v>
      </c>
      <c r="AU957" s="241" t="s">
        <v>207</v>
      </c>
      <c r="AV957" s="13" t="s">
        <v>92</v>
      </c>
      <c r="AW957" s="13" t="s">
        <v>42</v>
      </c>
      <c r="AX957" s="13" t="s">
        <v>82</v>
      </c>
      <c r="AY957" s="241" t="s">
        <v>197</v>
      </c>
    </row>
    <row r="958" s="13" customFormat="1">
      <c r="A958" s="13"/>
      <c r="B958" s="232"/>
      <c r="C958" s="233"/>
      <c r="D958" s="224" t="s">
        <v>232</v>
      </c>
      <c r="E958" s="242" t="s">
        <v>35</v>
      </c>
      <c r="F958" s="234" t="s">
        <v>975</v>
      </c>
      <c r="G958" s="233"/>
      <c r="H958" s="235">
        <v>-7.2149999999999999</v>
      </c>
      <c r="I958" s="236"/>
      <c r="J958" s="233"/>
      <c r="K958" s="233"/>
      <c r="L958" s="237"/>
      <c r="M958" s="238"/>
      <c r="N958" s="239"/>
      <c r="O958" s="239"/>
      <c r="P958" s="239"/>
      <c r="Q958" s="239"/>
      <c r="R958" s="239"/>
      <c r="S958" s="239"/>
      <c r="T958" s="24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1" t="s">
        <v>232</v>
      </c>
      <c r="AU958" s="241" t="s">
        <v>207</v>
      </c>
      <c r="AV958" s="13" t="s">
        <v>92</v>
      </c>
      <c r="AW958" s="13" t="s">
        <v>42</v>
      </c>
      <c r="AX958" s="13" t="s">
        <v>82</v>
      </c>
      <c r="AY958" s="241" t="s">
        <v>197</v>
      </c>
    </row>
    <row r="959" s="13" customFormat="1">
      <c r="A959" s="13"/>
      <c r="B959" s="232"/>
      <c r="C959" s="233"/>
      <c r="D959" s="224" t="s">
        <v>232</v>
      </c>
      <c r="E959" s="242" t="s">
        <v>35</v>
      </c>
      <c r="F959" s="234" t="s">
        <v>976</v>
      </c>
      <c r="G959" s="233"/>
      <c r="H959" s="235">
        <v>-15.263</v>
      </c>
      <c r="I959" s="236"/>
      <c r="J959" s="233"/>
      <c r="K959" s="233"/>
      <c r="L959" s="237"/>
      <c r="M959" s="238"/>
      <c r="N959" s="239"/>
      <c r="O959" s="239"/>
      <c r="P959" s="239"/>
      <c r="Q959" s="239"/>
      <c r="R959" s="239"/>
      <c r="S959" s="239"/>
      <c r="T959" s="24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1" t="s">
        <v>232</v>
      </c>
      <c r="AU959" s="241" t="s">
        <v>207</v>
      </c>
      <c r="AV959" s="13" t="s">
        <v>92</v>
      </c>
      <c r="AW959" s="13" t="s">
        <v>42</v>
      </c>
      <c r="AX959" s="13" t="s">
        <v>82</v>
      </c>
      <c r="AY959" s="241" t="s">
        <v>197</v>
      </c>
    </row>
    <row r="960" s="13" customFormat="1">
      <c r="A960" s="13"/>
      <c r="B960" s="232"/>
      <c r="C960" s="233"/>
      <c r="D960" s="224" t="s">
        <v>232</v>
      </c>
      <c r="E960" s="242" t="s">
        <v>35</v>
      </c>
      <c r="F960" s="234" t="s">
        <v>977</v>
      </c>
      <c r="G960" s="233"/>
      <c r="H960" s="235">
        <v>-10.49</v>
      </c>
      <c r="I960" s="236"/>
      <c r="J960" s="233"/>
      <c r="K960" s="233"/>
      <c r="L960" s="237"/>
      <c r="M960" s="238"/>
      <c r="N960" s="239"/>
      <c r="O960" s="239"/>
      <c r="P960" s="239"/>
      <c r="Q960" s="239"/>
      <c r="R960" s="239"/>
      <c r="S960" s="239"/>
      <c r="T960" s="240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1" t="s">
        <v>232</v>
      </c>
      <c r="AU960" s="241" t="s">
        <v>207</v>
      </c>
      <c r="AV960" s="13" t="s">
        <v>92</v>
      </c>
      <c r="AW960" s="13" t="s">
        <v>42</v>
      </c>
      <c r="AX960" s="13" t="s">
        <v>82</v>
      </c>
      <c r="AY960" s="241" t="s">
        <v>197</v>
      </c>
    </row>
    <row r="961" s="14" customFormat="1">
      <c r="A961" s="14"/>
      <c r="B961" s="253"/>
      <c r="C961" s="254"/>
      <c r="D961" s="224" t="s">
        <v>232</v>
      </c>
      <c r="E961" s="255" t="s">
        <v>35</v>
      </c>
      <c r="F961" s="256" t="s">
        <v>355</v>
      </c>
      <c r="G961" s="254"/>
      <c r="H961" s="257">
        <v>1192.5590000000002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232</v>
      </c>
      <c r="AU961" s="263" t="s">
        <v>207</v>
      </c>
      <c r="AV961" s="14" t="s">
        <v>206</v>
      </c>
      <c r="AW961" s="14" t="s">
        <v>42</v>
      </c>
      <c r="AX961" s="14" t="s">
        <v>90</v>
      </c>
      <c r="AY961" s="263" t="s">
        <v>197</v>
      </c>
    </row>
    <row r="962" s="13" customFormat="1">
      <c r="A962" s="13"/>
      <c r="B962" s="232"/>
      <c r="C962" s="233"/>
      <c r="D962" s="224" t="s">
        <v>232</v>
      </c>
      <c r="E962" s="233"/>
      <c r="F962" s="234" t="s">
        <v>978</v>
      </c>
      <c r="G962" s="233"/>
      <c r="H962" s="235">
        <v>4770.2359999999999</v>
      </c>
      <c r="I962" s="236"/>
      <c r="J962" s="233"/>
      <c r="K962" s="233"/>
      <c r="L962" s="237"/>
      <c r="M962" s="238"/>
      <c r="N962" s="239"/>
      <c r="O962" s="239"/>
      <c r="P962" s="239"/>
      <c r="Q962" s="239"/>
      <c r="R962" s="239"/>
      <c r="S962" s="239"/>
      <c r="T962" s="24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1" t="s">
        <v>232</v>
      </c>
      <c r="AU962" s="241" t="s">
        <v>207</v>
      </c>
      <c r="AV962" s="13" t="s">
        <v>92</v>
      </c>
      <c r="AW962" s="13" t="s">
        <v>4</v>
      </c>
      <c r="AX962" s="13" t="s">
        <v>90</v>
      </c>
      <c r="AY962" s="241" t="s">
        <v>197</v>
      </c>
    </row>
    <row r="963" s="2" customFormat="1" ht="16.5" customHeight="1">
      <c r="A963" s="43"/>
      <c r="B963" s="44"/>
      <c r="C963" s="211" t="s">
        <v>979</v>
      </c>
      <c r="D963" s="211" t="s">
        <v>201</v>
      </c>
      <c r="E963" s="212" t="s">
        <v>524</v>
      </c>
      <c r="F963" s="213" t="s">
        <v>525</v>
      </c>
      <c r="G963" s="214" t="s">
        <v>269</v>
      </c>
      <c r="H963" s="215">
        <v>182.239</v>
      </c>
      <c r="I963" s="216"/>
      <c r="J963" s="217">
        <f>ROUND(I963*H963,2)</f>
        <v>0</v>
      </c>
      <c r="K963" s="213" t="s">
        <v>205</v>
      </c>
      <c r="L963" s="49"/>
      <c r="M963" s="218" t="s">
        <v>35</v>
      </c>
      <c r="N963" s="219" t="s">
        <v>53</v>
      </c>
      <c r="O963" s="89"/>
      <c r="P963" s="220">
        <f>O963*H963</f>
        <v>0</v>
      </c>
      <c r="Q963" s="220">
        <v>0</v>
      </c>
      <c r="R963" s="220">
        <f>Q963*H963</f>
        <v>0</v>
      </c>
      <c r="S963" s="220">
        <v>0</v>
      </c>
      <c r="T963" s="221">
        <f>S963*H963</f>
        <v>0</v>
      </c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R963" s="222" t="s">
        <v>206</v>
      </c>
      <c r="AT963" s="222" t="s">
        <v>201</v>
      </c>
      <c r="AU963" s="222" t="s">
        <v>207</v>
      </c>
      <c r="AY963" s="21" t="s">
        <v>197</v>
      </c>
      <c r="BE963" s="223">
        <f>IF(N963="základní",J963,0)</f>
        <v>0</v>
      </c>
      <c r="BF963" s="223">
        <f>IF(N963="snížená",J963,0)</f>
        <v>0</v>
      </c>
      <c r="BG963" s="223">
        <f>IF(N963="zákl. přenesená",J963,0)</f>
        <v>0</v>
      </c>
      <c r="BH963" s="223">
        <f>IF(N963="sníž. přenesená",J963,0)</f>
        <v>0</v>
      </c>
      <c r="BI963" s="223">
        <f>IF(N963="nulová",J963,0)</f>
        <v>0</v>
      </c>
      <c r="BJ963" s="21" t="s">
        <v>90</v>
      </c>
      <c r="BK963" s="223">
        <f>ROUND(I963*H963,2)</f>
        <v>0</v>
      </c>
      <c r="BL963" s="21" t="s">
        <v>206</v>
      </c>
      <c r="BM963" s="222" t="s">
        <v>980</v>
      </c>
    </row>
    <row r="964" s="2" customFormat="1">
      <c r="A964" s="43"/>
      <c r="B964" s="44"/>
      <c r="C964" s="45"/>
      <c r="D964" s="224" t="s">
        <v>209</v>
      </c>
      <c r="E964" s="45"/>
      <c r="F964" s="225" t="s">
        <v>527</v>
      </c>
      <c r="G964" s="45"/>
      <c r="H964" s="45"/>
      <c r="I964" s="226"/>
      <c r="J964" s="45"/>
      <c r="K964" s="45"/>
      <c r="L964" s="49"/>
      <c r="M964" s="227"/>
      <c r="N964" s="228"/>
      <c r="O964" s="89"/>
      <c r="P964" s="89"/>
      <c r="Q964" s="89"/>
      <c r="R964" s="89"/>
      <c r="S964" s="89"/>
      <c r="T964" s="90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T964" s="21" t="s">
        <v>209</v>
      </c>
      <c r="AU964" s="21" t="s">
        <v>207</v>
      </c>
    </row>
    <row r="965" s="2" customFormat="1">
      <c r="A965" s="43"/>
      <c r="B965" s="44"/>
      <c r="C965" s="45"/>
      <c r="D965" s="229" t="s">
        <v>211</v>
      </c>
      <c r="E965" s="45"/>
      <c r="F965" s="230" t="s">
        <v>528</v>
      </c>
      <c r="G965" s="45"/>
      <c r="H965" s="45"/>
      <c r="I965" s="226"/>
      <c r="J965" s="45"/>
      <c r="K965" s="45"/>
      <c r="L965" s="49"/>
      <c r="M965" s="227"/>
      <c r="N965" s="228"/>
      <c r="O965" s="89"/>
      <c r="P965" s="89"/>
      <c r="Q965" s="89"/>
      <c r="R965" s="89"/>
      <c r="S965" s="89"/>
      <c r="T965" s="90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T965" s="21" t="s">
        <v>211</v>
      </c>
      <c r="AU965" s="21" t="s">
        <v>207</v>
      </c>
    </row>
    <row r="966" s="2" customFormat="1">
      <c r="A966" s="43"/>
      <c r="B966" s="44"/>
      <c r="C966" s="45"/>
      <c r="D966" s="224" t="s">
        <v>219</v>
      </c>
      <c r="E966" s="45"/>
      <c r="F966" s="231" t="s">
        <v>761</v>
      </c>
      <c r="G966" s="45"/>
      <c r="H966" s="45"/>
      <c r="I966" s="226"/>
      <c r="J966" s="45"/>
      <c r="K966" s="45"/>
      <c r="L966" s="49"/>
      <c r="M966" s="227"/>
      <c r="N966" s="228"/>
      <c r="O966" s="89"/>
      <c r="P966" s="89"/>
      <c r="Q966" s="89"/>
      <c r="R966" s="89"/>
      <c r="S966" s="89"/>
      <c r="T966" s="90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T966" s="21" t="s">
        <v>219</v>
      </c>
      <c r="AU966" s="21" t="s">
        <v>207</v>
      </c>
    </row>
    <row r="967" s="13" customFormat="1">
      <c r="A967" s="13"/>
      <c r="B967" s="232"/>
      <c r="C967" s="233"/>
      <c r="D967" s="224" t="s">
        <v>232</v>
      </c>
      <c r="E967" s="242" t="s">
        <v>35</v>
      </c>
      <c r="F967" s="234" t="s">
        <v>981</v>
      </c>
      <c r="G967" s="233"/>
      <c r="H967" s="235">
        <v>7.6500000000000004</v>
      </c>
      <c r="I967" s="236"/>
      <c r="J967" s="233"/>
      <c r="K967" s="233"/>
      <c r="L967" s="237"/>
      <c r="M967" s="238"/>
      <c r="N967" s="239"/>
      <c r="O967" s="239"/>
      <c r="P967" s="239"/>
      <c r="Q967" s="239"/>
      <c r="R967" s="239"/>
      <c r="S967" s="239"/>
      <c r="T967" s="24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1" t="s">
        <v>232</v>
      </c>
      <c r="AU967" s="241" t="s">
        <v>207</v>
      </c>
      <c r="AV967" s="13" t="s">
        <v>92</v>
      </c>
      <c r="AW967" s="13" t="s">
        <v>42</v>
      </c>
      <c r="AX967" s="13" t="s">
        <v>82</v>
      </c>
      <c r="AY967" s="241" t="s">
        <v>197</v>
      </c>
    </row>
    <row r="968" s="13" customFormat="1">
      <c r="A968" s="13"/>
      <c r="B968" s="232"/>
      <c r="C968" s="233"/>
      <c r="D968" s="224" t="s">
        <v>232</v>
      </c>
      <c r="E968" s="242" t="s">
        <v>35</v>
      </c>
      <c r="F968" s="234" t="s">
        <v>982</v>
      </c>
      <c r="G968" s="233"/>
      <c r="H968" s="235">
        <v>69.680000000000007</v>
      </c>
      <c r="I968" s="236"/>
      <c r="J968" s="233"/>
      <c r="K968" s="233"/>
      <c r="L968" s="237"/>
      <c r="M968" s="238"/>
      <c r="N968" s="239"/>
      <c r="O968" s="239"/>
      <c r="P968" s="239"/>
      <c r="Q968" s="239"/>
      <c r="R968" s="239"/>
      <c r="S968" s="239"/>
      <c r="T968" s="24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1" t="s">
        <v>232</v>
      </c>
      <c r="AU968" s="241" t="s">
        <v>207</v>
      </c>
      <c r="AV968" s="13" t="s">
        <v>92</v>
      </c>
      <c r="AW968" s="13" t="s">
        <v>42</v>
      </c>
      <c r="AX968" s="13" t="s">
        <v>82</v>
      </c>
      <c r="AY968" s="241" t="s">
        <v>197</v>
      </c>
    </row>
    <row r="969" s="13" customFormat="1">
      <c r="A969" s="13"/>
      <c r="B969" s="232"/>
      <c r="C969" s="233"/>
      <c r="D969" s="224" t="s">
        <v>232</v>
      </c>
      <c r="E969" s="242" t="s">
        <v>35</v>
      </c>
      <c r="F969" s="234" t="s">
        <v>983</v>
      </c>
      <c r="G969" s="233"/>
      <c r="H969" s="235">
        <v>2.085</v>
      </c>
      <c r="I969" s="236"/>
      <c r="J969" s="233"/>
      <c r="K969" s="233"/>
      <c r="L969" s="237"/>
      <c r="M969" s="238"/>
      <c r="N969" s="239"/>
      <c r="O969" s="239"/>
      <c r="P969" s="239"/>
      <c r="Q969" s="239"/>
      <c r="R969" s="239"/>
      <c r="S969" s="239"/>
      <c r="T969" s="24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1" t="s">
        <v>232</v>
      </c>
      <c r="AU969" s="241" t="s">
        <v>207</v>
      </c>
      <c r="AV969" s="13" t="s">
        <v>92</v>
      </c>
      <c r="AW969" s="13" t="s">
        <v>42</v>
      </c>
      <c r="AX969" s="13" t="s">
        <v>82</v>
      </c>
      <c r="AY969" s="241" t="s">
        <v>197</v>
      </c>
    </row>
    <row r="970" s="13" customFormat="1">
      <c r="A970" s="13"/>
      <c r="B970" s="232"/>
      <c r="C970" s="233"/>
      <c r="D970" s="224" t="s">
        <v>232</v>
      </c>
      <c r="E970" s="242" t="s">
        <v>35</v>
      </c>
      <c r="F970" s="234" t="s">
        <v>984</v>
      </c>
      <c r="G970" s="233"/>
      <c r="H970" s="235">
        <v>9.5909999999999993</v>
      </c>
      <c r="I970" s="236"/>
      <c r="J970" s="233"/>
      <c r="K970" s="233"/>
      <c r="L970" s="237"/>
      <c r="M970" s="238"/>
      <c r="N970" s="239"/>
      <c r="O970" s="239"/>
      <c r="P970" s="239"/>
      <c r="Q970" s="239"/>
      <c r="R970" s="239"/>
      <c r="S970" s="239"/>
      <c r="T970" s="240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1" t="s">
        <v>232</v>
      </c>
      <c r="AU970" s="241" t="s">
        <v>207</v>
      </c>
      <c r="AV970" s="13" t="s">
        <v>92</v>
      </c>
      <c r="AW970" s="13" t="s">
        <v>42</v>
      </c>
      <c r="AX970" s="13" t="s">
        <v>82</v>
      </c>
      <c r="AY970" s="241" t="s">
        <v>197</v>
      </c>
    </row>
    <row r="971" s="13" customFormat="1">
      <c r="A971" s="13"/>
      <c r="B971" s="232"/>
      <c r="C971" s="233"/>
      <c r="D971" s="224" t="s">
        <v>232</v>
      </c>
      <c r="E971" s="242" t="s">
        <v>35</v>
      </c>
      <c r="F971" s="234" t="s">
        <v>985</v>
      </c>
      <c r="G971" s="233"/>
      <c r="H971" s="235">
        <v>51.329999999999998</v>
      </c>
      <c r="I971" s="236"/>
      <c r="J971" s="233"/>
      <c r="K971" s="233"/>
      <c r="L971" s="237"/>
      <c r="M971" s="238"/>
      <c r="N971" s="239"/>
      <c r="O971" s="239"/>
      <c r="P971" s="239"/>
      <c r="Q971" s="239"/>
      <c r="R971" s="239"/>
      <c r="S971" s="239"/>
      <c r="T971" s="24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1" t="s">
        <v>232</v>
      </c>
      <c r="AU971" s="241" t="s">
        <v>207</v>
      </c>
      <c r="AV971" s="13" t="s">
        <v>92</v>
      </c>
      <c r="AW971" s="13" t="s">
        <v>42</v>
      </c>
      <c r="AX971" s="13" t="s">
        <v>82</v>
      </c>
      <c r="AY971" s="241" t="s">
        <v>197</v>
      </c>
    </row>
    <row r="972" s="13" customFormat="1">
      <c r="A972" s="13"/>
      <c r="B972" s="232"/>
      <c r="C972" s="233"/>
      <c r="D972" s="224" t="s">
        <v>232</v>
      </c>
      <c r="E972" s="242" t="s">
        <v>35</v>
      </c>
      <c r="F972" s="234" t="s">
        <v>986</v>
      </c>
      <c r="G972" s="233"/>
      <c r="H972" s="235">
        <v>15.949999999999999</v>
      </c>
      <c r="I972" s="236"/>
      <c r="J972" s="233"/>
      <c r="K972" s="233"/>
      <c r="L972" s="237"/>
      <c r="M972" s="238"/>
      <c r="N972" s="239"/>
      <c r="O972" s="239"/>
      <c r="P972" s="239"/>
      <c r="Q972" s="239"/>
      <c r="R972" s="239"/>
      <c r="S972" s="239"/>
      <c r="T972" s="24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1" t="s">
        <v>232</v>
      </c>
      <c r="AU972" s="241" t="s">
        <v>207</v>
      </c>
      <c r="AV972" s="13" t="s">
        <v>92</v>
      </c>
      <c r="AW972" s="13" t="s">
        <v>42</v>
      </c>
      <c r="AX972" s="13" t="s">
        <v>82</v>
      </c>
      <c r="AY972" s="241" t="s">
        <v>197</v>
      </c>
    </row>
    <row r="973" s="13" customFormat="1">
      <c r="A973" s="13"/>
      <c r="B973" s="232"/>
      <c r="C973" s="233"/>
      <c r="D973" s="224" t="s">
        <v>232</v>
      </c>
      <c r="E973" s="242" t="s">
        <v>35</v>
      </c>
      <c r="F973" s="234" t="s">
        <v>987</v>
      </c>
      <c r="G973" s="233"/>
      <c r="H973" s="235">
        <v>24.379999999999999</v>
      </c>
      <c r="I973" s="236"/>
      <c r="J973" s="233"/>
      <c r="K973" s="233"/>
      <c r="L973" s="237"/>
      <c r="M973" s="238"/>
      <c r="N973" s="239"/>
      <c r="O973" s="239"/>
      <c r="P973" s="239"/>
      <c r="Q973" s="239"/>
      <c r="R973" s="239"/>
      <c r="S973" s="239"/>
      <c r="T973" s="24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1" t="s">
        <v>232</v>
      </c>
      <c r="AU973" s="241" t="s">
        <v>207</v>
      </c>
      <c r="AV973" s="13" t="s">
        <v>92</v>
      </c>
      <c r="AW973" s="13" t="s">
        <v>42</v>
      </c>
      <c r="AX973" s="13" t="s">
        <v>82</v>
      </c>
      <c r="AY973" s="241" t="s">
        <v>197</v>
      </c>
    </row>
    <row r="974" s="13" customFormat="1">
      <c r="A974" s="13"/>
      <c r="B974" s="232"/>
      <c r="C974" s="233"/>
      <c r="D974" s="224" t="s">
        <v>232</v>
      </c>
      <c r="E974" s="242" t="s">
        <v>35</v>
      </c>
      <c r="F974" s="234" t="s">
        <v>988</v>
      </c>
      <c r="G974" s="233"/>
      <c r="H974" s="235">
        <v>1.573</v>
      </c>
      <c r="I974" s="236"/>
      <c r="J974" s="233"/>
      <c r="K974" s="233"/>
      <c r="L974" s="237"/>
      <c r="M974" s="238"/>
      <c r="N974" s="239"/>
      <c r="O974" s="239"/>
      <c r="P974" s="239"/>
      <c r="Q974" s="239"/>
      <c r="R974" s="239"/>
      <c r="S974" s="239"/>
      <c r="T974" s="24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1" t="s">
        <v>232</v>
      </c>
      <c r="AU974" s="241" t="s">
        <v>207</v>
      </c>
      <c r="AV974" s="13" t="s">
        <v>92</v>
      </c>
      <c r="AW974" s="13" t="s">
        <v>42</v>
      </c>
      <c r="AX974" s="13" t="s">
        <v>82</v>
      </c>
      <c r="AY974" s="241" t="s">
        <v>197</v>
      </c>
    </row>
    <row r="975" s="14" customFormat="1">
      <c r="A975" s="14"/>
      <c r="B975" s="253"/>
      <c r="C975" s="254"/>
      <c r="D975" s="224" t="s">
        <v>232</v>
      </c>
      <c r="E975" s="255" t="s">
        <v>35</v>
      </c>
      <c r="F975" s="256" t="s">
        <v>355</v>
      </c>
      <c r="G975" s="254"/>
      <c r="H975" s="257">
        <v>182.239</v>
      </c>
      <c r="I975" s="258"/>
      <c r="J975" s="254"/>
      <c r="K975" s="254"/>
      <c r="L975" s="259"/>
      <c r="M975" s="260"/>
      <c r="N975" s="261"/>
      <c r="O975" s="261"/>
      <c r="P975" s="261"/>
      <c r="Q975" s="261"/>
      <c r="R975" s="261"/>
      <c r="S975" s="261"/>
      <c r="T975" s="26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3" t="s">
        <v>232</v>
      </c>
      <c r="AU975" s="263" t="s">
        <v>207</v>
      </c>
      <c r="AV975" s="14" t="s">
        <v>206</v>
      </c>
      <c r="AW975" s="14" t="s">
        <v>42</v>
      </c>
      <c r="AX975" s="14" t="s">
        <v>90</v>
      </c>
      <c r="AY975" s="263" t="s">
        <v>197</v>
      </c>
    </row>
    <row r="976" s="2" customFormat="1" ht="24.15" customHeight="1">
      <c r="A976" s="43"/>
      <c r="B976" s="44"/>
      <c r="C976" s="211" t="s">
        <v>989</v>
      </c>
      <c r="D976" s="211" t="s">
        <v>201</v>
      </c>
      <c r="E976" s="212" t="s">
        <v>546</v>
      </c>
      <c r="F976" s="213" t="s">
        <v>547</v>
      </c>
      <c r="G976" s="214" t="s">
        <v>269</v>
      </c>
      <c r="H976" s="215">
        <v>439.19299999999998</v>
      </c>
      <c r="I976" s="216"/>
      <c r="J976" s="217">
        <f>ROUND(I976*H976,2)</f>
        <v>0</v>
      </c>
      <c r="K976" s="213" t="s">
        <v>205</v>
      </c>
      <c r="L976" s="49"/>
      <c r="M976" s="218" t="s">
        <v>35</v>
      </c>
      <c r="N976" s="219" t="s">
        <v>53</v>
      </c>
      <c r="O976" s="89"/>
      <c r="P976" s="220">
        <f>O976*H976</f>
        <v>0</v>
      </c>
      <c r="Q976" s="220">
        <v>0</v>
      </c>
      <c r="R976" s="220">
        <f>Q976*H976</f>
        <v>0</v>
      </c>
      <c r="S976" s="220">
        <v>0</v>
      </c>
      <c r="T976" s="221">
        <f>S976*H976</f>
        <v>0</v>
      </c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R976" s="222" t="s">
        <v>206</v>
      </c>
      <c r="AT976" s="222" t="s">
        <v>201</v>
      </c>
      <c r="AU976" s="222" t="s">
        <v>207</v>
      </c>
      <c r="AY976" s="21" t="s">
        <v>197</v>
      </c>
      <c r="BE976" s="223">
        <f>IF(N976="základní",J976,0)</f>
        <v>0</v>
      </c>
      <c r="BF976" s="223">
        <f>IF(N976="snížená",J976,0)</f>
        <v>0</v>
      </c>
      <c r="BG976" s="223">
        <f>IF(N976="zákl. přenesená",J976,0)</f>
        <v>0</v>
      </c>
      <c r="BH976" s="223">
        <f>IF(N976="sníž. přenesená",J976,0)</f>
        <v>0</v>
      </c>
      <c r="BI976" s="223">
        <f>IF(N976="nulová",J976,0)</f>
        <v>0</v>
      </c>
      <c r="BJ976" s="21" t="s">
        <v>90</v>
      </c>
      <c r="BK976" s="223">
        <f>ROUND(I976*H976,2)</f>
        <v>0</v>
      </c>
      <c r="BL976" s="21" t="s">
        <v>206</v>
      </c>
      <c r="BM976" s="222" t="s">
        <v>990</v>
      </c>
    </row>
    <row r="977" s="2" customFormat="1">
      <c r="A977" s="43"/>
      <c r="B977" s="44"/>
      <c r="C977" s="45"/>
      <c r="D977" s="224" t="s">
        <v>209</v>
      </c>
      <c r="E977" s="45"/>
      <c r="F977" s="225" t="s">
        <v>549</v>
      </c>
      <c r="G977" s="45"/>
      <c r="H977" s="45"/>
      <c r="I977" s="226"/>
      <c r="J977" s="45"/>
      <c r="K977" s="45"/>
      <c r="L977" s="49"/>
      <c r="M977" s="227"/>
      <c r="N977" s="228"/>
      <c r="O977" s="89"/>
      <c r="P977" s="89"/>
      <c r="Q977" s="89"/>
      <c r="R977" s="89"/>
      <c r="S977" s="89"/>
      <c r="T977" s="90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T977" s="21" t="s">
        <v>209</v>
      </c>
      <c r="AU977" s="21" t="s">
        <v>207</v>
      </c>
    </row>
    <row r="978" s="2" customFormat="1">
      <c r="A978" s="43"/>
      <c r="B978" s="44"/>
      <c r="C978" s="45"/>
      <c r="D978" s="229" t="s">
        <v>211</v>
      </c>
      <c r="E978" s="45"/>
      <c r="F978" s="230" t="s">
        <v>550</v>
      </c>
      <c r="G978" s="45"/>
      <c r="H978" s="45"/>
      <c r="I978" s="226"/>
      <c r="J978" s="45"/>
      <c r="K978" s="45"/>
      <c r="L978" s="49"/>
      <c r="M978" s="227"/>
      <c r="N978" s="228"/>
      <c r="O978" s="89"/>
      <c r="P978" s="89"/>
      <c r="Q978" s="89"/>
      <c r="R978" s="89"/>
      <c r="S978" s="89"/>
      <c r="T978" s="90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T978" s="21" t="s">
        <v>211</v>
      </c>
      <c r="AU978" s="21" t="s">
        <v>207</v>
      </c>
    </row>
    <row r="979" s="15" customFormat="1">
      <c r="A979" s="15"/>
      <c r="B979" s="264"/>
      <c r="C979" s="265"/>
      <c r="D979" s="224" t="s">
        <v>232</v>
      </c>
      <c r="E979" s="266" t="s">
        <v>35</v>
      </c>
      <c r="F979" s="267" t="s">
        <v>991</v>
      </c>
      <c r="G979" s="265"/>
      <c r="H979" s="266" t="s">
        <v>35</v>
      </c>
      <c r="I979" s="268"/>
      <c r="J979" s="265"/>
      <c r="K979" s="265"/>
      <c r="L979" s="269"/>
      <c r="M979" s="270"/>
      <c r="N979" s="271"/>
      <c r="O979" s="271"/>
      <c r="P979" s="271"/>
      <c r="Q979" s="271"/>
      <c r="R979" s="271"/>
      <c r="S979" s="271"/>
      <c r="T979" s="272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3" t="s">
        <v>232</v>
      </c>
      <c r="AU979" s="273" t="s">
        <v>207</v>
      </c>
      <c r="AV979" s="15" t="s">
        <v>90</v>
      </c>
      <c r="AW979" s="15" t="s">
        <v>42</v>
      </c>
      <c r="AX979" s="15" t="s">
        <v>82</v>
      </c>
      <c r="AY979" s="273" t="s">
        <v>197</v>
      </c>
    </row>
    <row r="980" s="13" customFormat="1">
      <c r="A980" s="13"/>
      <c r="B980" s="232"/>
      <c r="C980" s="233"/>
      <c r="D980" s="224" t="s">
        <v>232</v>
      </c>
      <c r="E980" s="242" t="s">
        <v>35</v>
      </c>
      <c r="F980" s="234" t="s">
        <v>992</v>
      </c>
      <c r="G980" s="233"/>
      <c r="H980" s="235">
        <v>8.3620000000000001</v>
      </c>
      <c r="I980" s="236"/>
      <c r="J980" s="233"/>
      <c r="K980" s="233"/>
      <c r="L980" s="237"/>
      <c r="M980" s="238"/>
      <c r="N980" s="239"/>
      <c r="O980" s="239"/>
      <c r="P980" s="239"/>
      <c r="Q980" s="239"/>
      <c r="R980" s="239"/>
      <c r="S980" s="239"/>
      <c r="T980" s="24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1" t="s">
        <v>232</v>
      </c>
      <c r="AU980" s="241" t="s">
        <v>207</v>
      </c>
      <c r="AV980" s="13" t="s">
        <v>92</v>
      </c>
      <c r="AW980" s="13" t="s">
        <v>42</v>
      </c>
      <c r="AX980" s="13" t="s">
        <v>82</v>
      </c>
      <c r="AY980" s="241" t="s">
        <v>197</v>
      </c>
    </row>
    <row r="981" s="13" customFormat="1">
      <c r="A981" s="13"/>
      <c r="B981" s="232"/>
      <c r="C981" s="233"/>
      <c r="D981" s="224" t="s">
        <v>232</v>
      </c>
      <c r="E981" s="242" t="s">
        <v>35</v>
      </c>
      <c r="F981" s="234" t="s">
        <v>993</v>
      </c>
      <c r="G981" s="233"/>
      <c r="H981" s="235">
        <v>128.16800000000001</v>
      </c>
      <c r="I981" s="236"/>
      <c r="J981" s="233"/>
      <c r="K981" s="233"/>
      <c r="L981" s="237"/>
      <c r="M981" s="238"/>
      <c r="N981" s="239"/>
      <c r="O981" s="239"/>
      <c r="P981" s="239"/>
      <c r="Q981" s="239"/>
      <c r="R981" s="239"/>
      <c r="S981" s="239"/>
      <c r="T981" s="24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1" t="s">
        <v>232</v>
      </c>
      <c r="AU981" s="241" t="s">
        <v>207</v>
      </c>
      <c r="AV981" s="13" t="s">
        <v>92</v>
      </c>
      <c r="AW981" s="13" t="s">
        <v>42</v>
      </c>
      <c r="AX981" s="13" t="s">
        <v>82</v>
      </c>
      <c r="AY981" s="241" t="s">
        <v>197</v>
      </c>
    </row>
    <row r="982" s="13" customFormat="1">
      <c r="A982" s="13"/>
      <c r="B982" s="232"/>
      <c r="C982" s="233"/>
      <c r="D982" s="224" t="s">
        <v>232</v>
      </c>
      <c r="E982" s="242" t="s">
        <v>35</v>
      </c>
      <c r="F982" s="234" t="s">
        <v>994</v>
      </c>
      <c r="G982" s="233"/>
      <c r="H982" s="235">
        <v>99.120000000000005</v>
      </c>
      <c r="I982" s="236"/>
      <c r="J982" s="233"/>
      <c r="K982" s="233"/>
      <c r="L982" s="237"/>
      <c r="M982" s="238"/>
      <c r="N982" s="239"/>
      <c r="O982" s="239"/>
      <c r="P982" s="239"/>
      <c r="Q982" s="239"/>
      <c r="R982" s="239"/>
      <c r="S982" s="239"/>
      <c r="T982" s="240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1" t="s">
        <v>232</v>
      </c>
      <c r="AU982" s="241" t="s">
        <v>207</v>
      </c>
      <c r="AV982" s="13" t="s">
        <v>92</v>
      </c>
      <c r="AW982" s="13" t="s">
        <v>42</v>
      </c>
      <c r="AX982" s="13" t="s">
        <v>82</v>
      </c>
      <c r="AY982" s="241" t="s">
        <v>197</v>
      </c>
    </row>
    <row r="983" s="13" customFormat="1">
      <c r="A983" s="13"/>
      <c r="B983" s="232"/>
      <c r="C983" s="233"/>
      <c r="D983" s="224" t="s">
        <v>232</v>
      </c>
      <c r="E983" s="242" t="s">
        <v>35</v>
      </c>
      <c r="F983" s="234" t="s">
        <v>995</v>
      </c>
      <c r="G983" s="233"/>
      <c r="H983" s="235">
        <v>35.930999999999997</v>
      </c>
      <c r="I983" s="236"/>
      <c r="J983" s="233"/>
      <c r="K983" s="233"/>
      <c r="L983" s="237"/>
      <c r="M983" s="238"/>
      <c r="N983" s="239"/>
      <c r="O983" s="239"/>
      <c r="P983" s="239"/>
      <c r="Q983" s="239"/>
      <c r="R983" s="239"/>
      <c r="S983" s="239"/>
      <c r="T983" s="24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1" t="s">
        <v>232</v>
      </c>
      <c r="AU983" s="241" t="s">
        <v>207</v>
      </c>
      <c r="AV983" s="13" t="s">
        <v>92</v>
      </c>
      <c r="AW983" s="13" t="s">
        <v>42</v>
      </c>
      <c r="AX983" s="13" t="s">
        <v>82</v>
      </c>
      <c r="AY983" s="241" t="s">
        <v>197</v>
      </c>
    </row>
    <row r="984" s="13" customFormat="1">
      <c r="A984" s="13"/>
      <c r="B984" s="232"/>
      <c r="C984" s="233"/>
      <c r="D984" s="224" t="s">
        <v>232</v>
      </c>
      <c r="E984" s="242" t="s">
        <v>35</v>
      </c>
      <c r="F984" s="234" t="s">
        <v>996</v>
      </c>
      <c r="G984" s="233"/>
      <c r="H984" s="235">
        <v>63.799999999999997</v>
      </c>
      <c r="I984" s="236"/>
      <c r="J984" s="233"/>
      <c r="K984" s="233"/>
      <c r="L984" s="237"/>
      <c r="M984" s="238"/>
      <c r="N984" s="239"/>
      <c r="O984" s="239"/>
      <c r="P984" s="239"/>
      <c r="Q984" s="239"/>
      <c r="R984" s="239"/>
      <c r="S984" s="239"/>
      <c r="T984" s="24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1" t="s">
        <v>232</v>
      </c>
      <c r="AU984" s="241" t="s">
        <v>207</v>
      </c>
      <c r="AV984" s="13" t="s">
        <v>92</v>
      </c>
      <c r="AW984" s="13" t="s">
        <v>42</v>
      </c>
      <c r="AX984" s="13" t="s">
        <v>82</v>
      </c>
      <c r="AY984" s="241" t="s">
        <v>197</v>
      </c>
    </row>
    <row r="985" s="13" customFormat="1">
      <c r="A985" s="13"/>
      <c r="B985" s="232"/>
      <c r="C985" s="233"/>
      <c r="D985" s="224" t="s">
        <v>232</v>
      </c>
      <c r="E985" s="242" t="s">
        <v>35</v>
      </c>
      <c r="F985" s="234" t="s">
        <v>997</v>
      </c>
      <c r="G985" s="233"/>
      <c r="H985" s="235">
        <v>97.519999999999996</v>
      </c>
      <c r="I985" s="236"/>
      <c r="J985" s="233"/>
      <c r="K985" s="233"/>
      <c r="L985" s="237"/>
      <c r="M985" s="238"/>
      <c r="N985" s="239"/>
      <c r="O985" s="239"/>
      <c r="P985" s="239"/>
      <c r="Q985" s="239"/>
      <c r="R985" s="239"/>
      <c r="S985" s="239"/>
      <c r="T985" s="24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1" t="s">
        <v>232</v>
      </c>
      <c r="AU985" s="241" t="s">
        <v>207</v>
      </c>
      <c r="AV985" s="13" t="s">
        <v>92</v>
      </c>
      <c r="AW985" s="13" t="s">
        <v>42</v>
      </c>
      <c r="AX985" s="13" t="s">
        <v>82</v>
      </c>
      <c r="AY985" s="241" t="s">
        <v>197</v>
      </c>
    </row>
    <row r="986" s="13" customFormat="1">
      <c r="A986" s="13"/>
      <c r="B986" s="232"/>
      <c r="C986" s="233"/>
      <c r="D986" s="224" t="s">
        <v>232</v>
      </c>
      <c r="E986" s="242" t="s">
        <v>35</v>
      </c>
      <c r="F986" s="234" t="s">
        <v>998</v>
      </c>
      <c r="G986" s="233"/>
      <c r="H986" s="235">
        <v>6.2919999999999998</v>
      </c>
      <c r="I986" s="236"/>
      <c r="J986" s="233"/>
      <c r="K986" s="233"/>
      <c r="L986" s="237"/>
      <c r="M986" s="238"/>
      <c r="N986" s="239"/>
      <c r="O986" s="239"/>
      <c r="P986" s="239"/>
      <c r="Q986" s="239"/>
      <c r="R986" s="239"/>
      <c r="S986" s="239"/>
      <c r="T986" s="24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1" t="s">
        <v>232</v>
      </c>
      <c r="AU986" s="241" t="s">
        <v>207</v>
      </c>
      <c r="AV986" s="13" t="s">
        <v>92</v>
      </c>
      <c r="AW986" s="13" t="s">
        <v>42</v>
      </c>
      <c r="AX986" s="13" t="s">
        <v>82</v>
      </c>
      <c r="AY986" s="241" t="s">
        <v>197</v>
      </c>
    </row>
    <row r="987" s="14" customFormat="1">
      <c r="A987" s="14"/>
      <c r="B987" s="253"/>
      <c r="C987" s="254"/>
      <c r="D987" s="224" t="s">
        <v>232</v>
      </c>
      <c r="E987" s="255" t="s">
        <v>35</v>
      </c>
      <c r="F987" s="256" t="s">
        <v>355</v>
      </c>
      <c r="G987" s="254"/>
      <c r="H987" s="257">
        <v>439.19299999999998</v>
      </c>
      <c r="I987" s="258"/>
      <c r="J987" s="254"/>
      <c r="K987" s="254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232</v>
      </c>
      <c r="AU987" s="263" t="s">
        <v>207</v>
      </c>
      <c r="AV987" s="14" t="s">
        <v>206</v>
      </c>
      <c r="AW987" s="14" t="s">
        <v>42</v>
      </c>
      <c r="AX987" s="14" t="s">
        <v>90</v>
      </c>
      <c r="AY987" s="263" t="s">
        <v>197</v>
      </c>
    </row>
    <row r="988" s="2" customFormat="1" ht="24.15" customHeight="1">
      <c r="A988" s="43"/>
      <c r="B988" s="44"/>
      <c r="C988" s="211" t="s">
        <v>999</v>
      </c>
      <c r="D988" s="211" t="s">
        <v>201</v>
      </c>
      <c r="E988" s="212" t="s">
        <v>540</v>
      </c>
      <c r="F988" s="213" t="s">
        <v>541</v>
      </c>
      <c r="G988" s="214" t="s">
        <v>269</v>
      </c>
      <c r="H988" s="215">
        <v>1565.095</v>
      </c>
      <c r="I988" s="216"/>
      <c r="J988" s="217">
        <f>ROUND(I988*H988,2)</f>
        <v>0</v>
      </c>
      <c r="K988" s="213" t="s">
        <v>205</v>
      </c>
      <c r="L988" s="49"/>
      <c r="M988" s="218" t="s">
        <v>35</v>
      </c>
      <c r="N988" s="219" t="s">
        <v>53</v>
      </c>
      <c r="O988" s="89"/>
      <c r="P988" s="220">
        <f>O988*H988</f>
        <v>0</v>
      </c>
      <c r="Q988" s="220">
        <v>0</v>
      </c>
      <c r="R988" s="220">
        <f>Q988*H988</f>
        <v>0</v>
      </c>
      <c r="S988" s="220">
        <v>0</v>
      </c>
      <c r="T988" s="221">
        <f>S988*H988</f>
        <v>0</v>
      </c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R988" s="222" t="s">
        <v>206</v>
      </c>
      <c r="AT988" s="222" t="s">
        <v>201</v>
      </c>
      <c r="AU988" s="222" t="s">
        <v>207</v>
      </c>
      <c r="AY988" s="21" t="s">
        <v>197</v>
      </c>
      <c r="BE988" s="223">
        <f>IF(N988="základní",J988,0)</f>
        <v>0</v>
      </c>
      <c r="BF988" s="223">
        <f>IF(N988="snížená",J988,0)</f>
        <v>0</v>
      </c>
      <c r="BG988" s="223">
        <f>IF(N988="zákl. přenesená",J988,0)</f>
        <v>0</v>
      </c>
      <c r="BH988" s="223">
        <f>IF(N988="sníž. přenesená",J988,0)</f>
        <v>0</v>
      </c>
      <c r="BI988" s="223">
        <f>IF(N988="nulová",J988,0)</f>
        <v>0</v>
      </c>
      <c r="BJ988" s="21" t="s">
        <v>90</v>
      </c>
      <c r="BK988" s="223">
        <f>ROUND(I988*H988,2)</f>
        <v>0</v>
      </c>
      <c r="BL988" s="21" t="s">
        <v>206</v>
      </c>
      <c r="BM988" s="222" t="s">
        <v>1000</v>
      </c>
    </row>
    <row r="989" s="2" customFormat="1">
      <c r="A989" s="43"/>
      <c r="B989" s="44"/>
      <c r="C989" s="45"/>
      <c r="D989" s="224" t="s">
        <v>209</v>
      </c>
      <c r="E989" s="45"/>
      <c r="F989" s="225" t="s">
        <v>543</v>
      </c>
      <c r="G989" s="45"/>
      <c r="H989" s="45"/>
      <c r="I989" s="226"/>
      <c r="J989" s="45"/>
      <c r="K989" s="45"/>
      <c r="L989" s="49"/>
      <c r="M989" s="227"/>
      <c r="N989" s="228"/>
      <c r="O989" s="89"/>
      <c r="P989" s="89"/>
      <c r="Q989" s="89"/>
      <c r="R989" s="89"/>
      <c r="S989" s="89"/>
      <c r="T989" s="90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T989" s="21" t="s">
        <v>209</v>
      </c>
      <c r="AU989" s="21" t="s">
        <v>207</v>
      </c>
    </row>
    <row r="990" s="2" customFormat="1">
      <c r="A990" s="43"/>
      <c r="B990" s="44"/>
      <c r="C990" s="45"/>
      <c r="D990" s="229" t="s">
        <v>211</v>
      </c>
      <c r="E990" s="45"/>
      <c r="F990" s="230" t="s">
        <v>544</v>
      </c>
      <c r="G990" s="45"/>
      <c r="H990" s="45"/>
      <c r="I990" s="226"/>
      <c r="J990" s="45"/>
      <c r="K990" s="45"/>
      <c r="L990" s="49"/>
      <c r="M990" s="227"/>
      <c r="N990" s="228"/>
      <c r="O990" s="89"/>
      <c r="P990" s="89"/>
      <c r="Q990" s="89"/>
      <c r="R990" s="89"/>
      <c r="S990" s="89"/>
      <c r="T990" s="90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T990" s="21" t="s">
        <v>211</v>
      </c>
      <c r="AU990" s="21" t="s">
        <v>207</v>
      </c>
    </row>
    <row r="991" s="13" customFormat="1">
      <c r="A991" s="13"/>
      <c r="B991" s="232"/>
      <c r="C991" s="233"/>
      <c r="D991" s="224" t="s">
        <v>232</v>
      </c>
      <c r="E991" s="242" t="s">
        <v>35</v>
      </c>
      <c r="F991" s="234" t="s">
        <v>1001</v>
      </c>
      <c r="G991" s="233"/>
      <c r="H991" s="235">
        <v>211.12000000000001</v>
      </c>
      <c r="I991" s="236"/>
      <c r="J991" s="233"/>
      <c r="K991" s="233"/>
      <c r="L991" s="237"/>
      <c r="M991" s="238"/>
      <c r="N991" s="239"/>
      <c r="O991" s="239"/>
      <c r="P991" s="239"/>
      <c r="Q991" s="239"/>
      <c r="R991" s="239"/>
      <c r="S991" s="239"/>
      <c r="T991" s="24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1" t="s">
        <v>232</v>
      </c>
      <c r="AU991" s="241" t="s">
        <v>207</v>
      </c>
      <c r="AV991" s="13" t="s">
        <v>92</v>
      </c>
      <c r="AW991" s="13" t="s">
        <v>42</v>
      </c>
      <c r="AX991" s="13" t="s">
        <v>82</v>
      </c>
      <c r="AY991" s="241" t="s">
        <v>197</v>
      </c>
    </row>
    <row r="992" s="13" customFormat="1">
      <c r="A992" s="13"/>
      <c r="B992" s="232"/>
      <c r="C992" s="233"/>
      <c r="D992" s="224" t="s">
        <v>232</v>
      </c>
      <c r="E992" s="242" t="s">
        <v>35</v>
      </c>
      <c r="F992" s="234" t="s">
        <v>967</v>
      </c>
      <c r="G992" s="233"/>
      <c r="H992" s="235">
        <v>911.25</v>
      </c>
      <c r="I992" s="236"/>
      <c r="J992" s="233"/>
      <c r="K992" s="233"/>
      <c r="L992" s="237"/>
      <c r="M992" s="238"/>
      <c r="N992" s="239"/>
      <c r="O992" s="239"/>
      <c r="P992" s="239"/>
      <c r="Q992" s="239"/>
      <c r="R992" s="239"/>
      <c r="S992" s="239"/>
      <c r="T992" s="24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1" t="s">
        <v>232</v>
      </c>
      <c r="AU992" s="241" t="s">
        <v>207</v>
      </c>
      <c r="AV992" s="13" t="s">
        <v>92</v>
      </c>
      <c r="AW992" s="13" t="s">
        <v>42</v>
      </c>
      <c r="AX992" s="13" t="s">
        <v>82</v>
      </c>
      <c r="AY992" s="241" t="s">
        <v>197</v>
      </c>
    </row>
    <row r="993" s="13" customFormat="1">
      <c r="A993" s="13"/>
      <c r="B993" s="232"/>
      <c r="C993" s="233"/>
      <c r="D993" s="224" t="s">
        <v>232</v>
      </c>
      <c r="E993" s="242" t="s">
        <v>35</v>
      </c>
      <c r="F993" s="234" t="s">
        <v>968</v>
      </c>
      <c r="G993" s="233"/>
      <c r="H993" s="235">
        <v>136.505</v>
      </c>
      <c r="I993" s="236"/>
      <c r="J993" s="233"/>
      <c r="K993" s="233"/>
      <c r="L993" s="237"/>
      <c r="M993" s="238"/>
      <c r="N993" s="239"/>
      <c r="O993" s="239"/>
      <c r="P993" s="239"/>
      <c r="Q993" s="239"/>
      <c r="R993" s="239"/>
      <c r="S993" s="239"/>
      <c r="T993" s="24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1" t="s">
        <v>232</v>
      </c>
      <c r="AU993" s="241" t="s">
        <v>207</v>
      </c>
      <c r="AV993" s="13" t="s">
        <v>92</v>
      </c>
      <c r="AW993" s="13" t="s">
        <v>42</v>
      </c>
      <c r="AX993" s="13" t="s">
        <v>82</v>
      </c>
      <c r="AY993" s="241" t="s">
        <v>197</v>
      </c>
    </row>
    <row r="994" s="13" customFormat="1">
      <c r="A994" s="13"/>
      <c r="B994" s="232"/>
      <c r="C994" s="233"/>
      <c r="D994" s="224" t="s">
        <v>232</v>
      </c>
      <c r="E994" s="242" t="s">
        <v>35</v>
      </c>
      <c r="F994" s="234" t="s">
        <v>969</v>
      </c>
      <c r="G994" s="233"/>
      <c r="H994" s="235">
        <v>261.13999999999999</v>
      </c>
      <c r="I994" s="236"/>
      <c r="J994" s="233"/>
      <c r="K994" s="233"/>
      <c r="L994" s="237"/>
      <c r="M994" s="238"/>
      <c r="N994" s="239"/>
      <c r="O994" s="239"/>
      <c r="P994" s="239"/>
      <c r="Q994" s="239"/>
      <c r="R994" s="239"/>
      <c r="S994" s="239"/>
      <c r="T994" s="24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1" t="s">
        <v>232</v>
      </c>
      <c r="AU994" s="241" t="s">
        <v>207</v>
      </c>
      <c r="AV994" s="13" t="s">
        <v>92</v>
      </c>
      <c r="AW994" s="13" t="s">
        <v>42</v>
      </c>
      <c r="AX994" s="13" t="s">
        <v>82</v>
      </c>
      <c r="AY994" s="241" t="s">
        <v>197</v>
      </c>
    </row>
    <row r="995" s="13" customFormat="1">
      <c r="A995" s="13"/>
      <c r="B995" s="232"/>
      <c r="C995" s="233"/>
      <c r="D995" s="224" t="s">
        <v>232</v>
      </c>
      <c r="E995" s="242" t="s">
        <v>35</v>
      </c>
      <c r="F995" s="234" t="s">
        <v>970</v>
      </c>
      <c r="G995" s="233"/>
      <c r="H995" s="235">
        <v>45.079999999999998</v>
      </c>
      <c r="I995" s="236"/>
      <c r="J995" s="233"/>
      <c r="K995" s="233"/>
      <c r="L995" s="237"/>
      <c r="M995" s="238"/>
      <c r="N995" s="239"/>
      <c r="O995" s="239"/>
      <c r="P995" s="239"/>
      <c r="Q995" s="239"/>
      <c r="R995" s="239"/>
      <c r="S995" s="239"/>
      <c r="T995" s="24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1" t="s">
        <v>232</v>
      </c>
      <c r="AU995" s="241" t="s">
        <v>207</v>
      </c>
      <c r="AV995" s="13" t="s">
        <v>92</v>
      </c>
      <c r="AW995" s="13" t="s">
        <v>42</v>
      </c>
      <c r="AX995" s="13" t="s">
        <v>82</v>
      </c>
      <c r="AY995" s="241" t="s">
        <v>197</v>
      </c>
    </row>
    <row r="996" s="14" customFormat="1">
      <c r="A996" s="14"/>
      <c r="B996" s="253"/>
      <c r="C996" s="254"/>
      <c r="D996" s="224" t="s">
        <v>232</v>
      </c>
      <c r="E996" s="255" t="s">
        <v>35</v>
      </c>
      <c r="F996" s="256" t="s">
        <v>355</v>
      </c>
      <c r="G996" s="254"/>
      <c r="H996" s="257">
        <v>1565.095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232</v>
      </c>
      <c r="AU996" s="263" t="s">
        <v>207</v>
      </c>
      <c r="AV996" s="14" t="s">
        <v>206</v>
      </c>
      <c r="AW996" s="14" t="s">
        <v>42</v>
      </c>
      <c r="AX996" s="14" t="s">
        <v>90</v>
      </c>
      <c r="AY996" s="263" t="s">
        <v>197</v>
      </c>
    </row>
    <row r="997" s="2" customFormat="1" ht="24.15" customHeight="1">
      <c r="A997" s="43"/>
      <c r="B997" s="44"/>
      <c r="C997" s="211" t="s">
        <v>1002</v>
      </c>
      <c r="D997" s="211" t="s">
        <v>201</v>
      </c>
      <c r="E997" s="212" t="s">
        <v>558</v>
      </c>
      <c r="F997" s="213" t="s">
        <v>559</v>
      </c>
      <c r="G997" s="214" t="s">
        <v>269</v>
      </c>
      <c r="H997" s="215">
        <v>182.239</v>
      </c>
      <c r="I997" s="216"/>
      <c r="J997" s="217">
        <f>ROUND(I997*H997,2)</f>
        <v>0</v>
      </c>
      <c r="K997" s="213" t="s">
        <v>205</v>
      </c>
      <c r="L997" s="49"/>
      <c r="M997" s="218" t="s">
        <v>35</v>
      </c>
      <c r="N997" s="219" t="s">
        <v>53</v>
      </c>
      <c r="O997" s="89"/>
      <c r="P997" s="220">
        <f>O997*H997</f>
        <v>0</v>
      </c>
      <c r="Q997" s="220">
        <v>0</v>
      </c>
      <c r="R997" s="220">
        <f>Q997*H997</f>
        <v>0</v>
      </c>
      <c r="S997" s="220">
        <v>0</v>
      </c>
      <c r="T997" s="221">
        <f>S997*H997</f>
        <v>0</v>
      </c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R997" s="222" t="s">
        <v>206</v>
      </c>
      <c r="AT997" s="222" t="s">
        <v>201</v>
      </c>
      <c r="AU997" s="222" t="s">
        <v>207</v>
      </c>
      <c r="AY997" s="21" t="s">
        <v>197</v>
      </c>
      <c r="BE997" s="223">
        <f>IF(N997="základní",J997,0)</f>
        <v>0</v>
      </c>
      <c r="BF997" s="223">
        <f>IF(N997="snížená",J997,0)</f>
        <v>0</v>
      </c>
      <c r="BG997" s="223">
        <f>IF(N997="zákl. přenesená",J997,0)</f>
        <v>0</v>
      </c>
      <c r="BH997" s="223">
        <f>IF(N997="sníž. přenesená",J997,0)</f>
        <v>0</v>
      </c>
      <c r="BI997" s="223">
        <f>IF(N997="nulová",J997,0)</f>
        <v>0</v>
      </c>
      <c r="BJ997" s="21" t="s">
        <v>90</v>
      </c>
      <c r="BK997" s="223">
        <f>ROUND(I997*H997,2)</f>
        <v>0</v>
      </c>
      <c r="BL997" s="21" t="s">
        <v>206</v>
      </c>
      <c r="BM997" s="222" t="s">
        <v>1003</v>
      </c>
    </row>
    <row r="998" s="2" customFormat="1">
      <c r="A998" s="43"/>
      <c r="B998" s="44"/>
      <c r="C998" s="45"/>
      <c r="D998" s="224" t="s">
        <v>209</v>
      </c>
      <c r="E998" s="45"/>
      <c r="F998" s="225" t="s">
        <v>561</v>
      </c>
      <c r="G998" s="45"/>
      <c r="H998" s="45"/>
      <c r="I998" s="226"/>
      <c r="J998" s="45"/>
      <c r="K998" s="45"/>
      <c r="L998" s="49"/>
      <c r="M998" s="227"/>
      <c r="N998" s="228"/>
      <c r="O998" s="89"/>
      <c r="P998" s="89"/>
      <c r="Q998" s="89"/>
      <c r="R998" s="89"/>
      <c r="S998" s="89"/>
      <c r="T998" s="90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T998" s="21" t="s">
        <v>209</v>
      </c>
      <c r="AU998" s="21" t="s">
        <v>207</v>
      </c>
    </row>
    <row r="999" s="2" customFormat="1">
      <c r="A999" s="43"/>
      <c r="B999" s="44"/>
      <c r="C999" s="45"/>
      <c r="D999" s="229" t="s">
        <v>211</v>
      </c>
      <c r="E999" s="45"/>
      <c r="F999" s="230" t="s">
        <v>562</v>
      </c>
      <c r="G999" s="45"/>
      <c r="H999" s="45"/>
      <c r="I999" s="226"/>
      <c r="J999" s="45"/>
      <c r="K999" s="45"/>
      <c r="L999" s="49"/>
      <c r="M999" s="227"/>
      <c r="N999" s="228"/>
      <c r="O999" s="89"/>
      <c r="P999" s="89"/>
      <c r="Q999" s="89"/>
      <c r="R999" s="89"/>
      <c r="S999" s="89"/>
      <c r="T999" s="90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T999" s="21" t="s">
        <v>211</v>
      </c>
      <c r="AU999" s="21" t="s">
        <v>207</v>
      </c>
    </row>
    <row r="1000" s="13" customFormat="1">
      <c r="A1000" s="13"/>
      <c r="B1000" s="232"/>
      <c r="C1000" s="233"/>
      <c r="D1000" s="224" t="s">
        <v>232</v>
      </c>
      <c r="E1000" s="242" t="s">
        <v>35</v>
      </c>
      <c r="F1000" s="234" t="s">
        <v>981</v>
      </c>
      <c r="G1000" s="233"/>
      <c r="H1000" s="235">
        <v>7.6500000000000004</v>
      </c>
      <c r="I1000" s="236"/>
      <c r="J1000" s="233"/>
      <c r="K1000" s="233"/>
      <c r="L1000" s="237"/>
      <c r="M1000" s="238"/>
      <c r="N1000" s="239"/>
      <c r="O1000" s="239"/>
      <c r="P1000" s="239"/>
      <c r="Q1000" s="239"/>
      <c r="R1000" s="239"/>
      <c r="S1000" s="239"/>
      <c r="T1000" s="24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1" t="s">
        <v>232</v>
      </c>
      <c r="AU1000" s="241" t="s">
        <v>207</v>
      </c>
      <c r="AV1000" s="13" t="s">
        <v>92</v>
      </c>
      <c r="AW1000" s="13" t="s">
        <v>42</v>
      </c>
      <c r="AX1000" s="13" t="s">
        <v>82</v>
      </c>
      <c r="AY1000" s="241" t="s">
        <v>197</v>
      </c>
    </row>
    <row r="1001" s="13" customFormat="1">
      <c r="A1001" s="13"/>
      <c r="B1001" s="232"/>
      <c r="C1001" s="233"/>
      <c r="D1001" s="224" t="s">
        <v>232</v>
      </c>
      <c r="E1001" s="242" t="s">
        <v>35</v>
      </c>
      <c r="F1001" s="234" t="s">
        <v>982</v>
      </c>
      <c r="G1001" s="233"/>
      <c r="H1001" s="235">
        <v>69.680000000000007</v>
      </c>
      <c r="I1001" s="236"/>
      <c r="J1001" s="233"/>
      <c r="K1001" s="233"/>
      <c r="L1001" s="237"/>
      <c r="M1001" s="238"/>
      <c r="N1001" s="239"/>
      <c r="O1001" s="239"/>
      <c r="P1001" s="239"/>
      <c r="Q1001" s="239"/>
      <c r="R1001" s="239"/>
      <c r="S1001" s="239"/>
      <c r="T1001" s="24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1" t="s">
        <v>232</v>
      </c>
      <c r="AU1001" s="241" t="s">
        <v>207</v>
      </c>
      <c r="AV1001" s="13" t="s">
        <v>92</v>
      </c>
      <c r="AW1001" s="13" t="s">
        <v>42</v>
      </c>
      <c r="AX1001" s="13" t="s">
        <v>82</v>
      </c>
      <c r="AY1001" s="241" t="s">
        <v>197</v>
      </c>
    </row>
    <row r="1002" s="13" customFormat="1">
      <c r="A1002" s="13"/>
      <c r="B1002" s="232"/>
      <c r="C1002" s="233"/>
      <c r="D1002" s="224" t="s">
        <v>232</v>
      </c>
      <c r="E1002" s="242" t="s">
        <v>35</v>
      </c>
      <c r="F1002" s="234" t="s">
        <v>983</v>
      </c>
      <c r="G1002" s="233"/>
      <c r="H1002" s="235">
        <v>2.085</v>
      </c>
      <c r="I1002" s="236"/>
      <c r="J1002" s="233"/>
      <c r="K1002" s="233"/>
      <c r="L1002" s="237"/>
      <c r="M1002" s="238"/>
      <c r="N1002" s="239"/>
      <c r="O1002" s="239"/>
      <c r="P1002" s="239"/>
      <c r="Q1002" s="239"/>
      <c r="R1002" s="239"/>
      <c r="S1002" s="239"/>
      <c r="T1002" s="24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1" t="s">
        <v>232</v>
      </c>
      <c r="AU1002" s="241" t="s">
        <v>207</v>
      </c>
      <c r="AV1002" s="13" t="s">
        <v>92</v>
      </c>
      <c r="AW1002" s="13" t="s">
        <v>42</v>
      </c>
      <c r="AX1002" s="13" t="s">
        <v>82</v>
      </c>
      <c r="AY1002" s="241" t="s">
        <v>197</v>
      </c>
    </row>
    <row r="1003" s="13" customFormat="1">
      <c r="A1003" s="13"/>
      <c r="B1003" s="232"/>
      <c r="C1003" s="233"/>
      <c r="D1003" s="224" t="s">
        <v>232</v>
      </c>
      <c r="E1003" s="242" t="s">
        <v>35</v>
      </c>
      <c r="F1003" s="234" t="s">
        <v>984</v>
      </c>
      <c r="G1003" s="233"/>
      <c r="H1003" s="235">
        <v>9.5909999999999993</v>
      </c>
      <c r="I1003" s="236"/>
      <c r="J1003" s="233"/>
      <c r="K1003" s="233"/>
      <c r="L1003" s="237"/>
      <c r="M1003" s="238"/>
      <c r="N1003" s="239"/>
      <c r="O1003" s="239"/>
      <c r="P1003" s="239"/>
      <c r="Q1003" s="239"/>
      <c r="R1003" s="239"/>
      <c r="S1003" s="239"/>
      <c r="T1003" s="24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1" t="s">
        <v>232</v>
      </c>
      <c r="AU1003" s="241" t="s">
        <v>207</v>
      </c>
      <c r="AV1003" s="13" t="s">
        <v>92</v>
      </c>
      <c r="AW1003" s="13" t="s">
        <v>42</v>
      </c>
      <c r="AX1003" s="13" t="s">
        <v>82</v>
      </c>
      <c r="AY1003" s="241" t="s">
        <v>197</v>
      </c>
    </row>
    <row r="1004" s="13" customFormat="1">
      <c r="A1004" s="13"/>
      <c r="B1004" s="232"/>
      <c r="C1004" s="233"/>
      <c r="D1004" s="224" t="s">
        <v>232</v>
      </c>
      <c r="E1004" s="242" t="s">
        <v>35</v>
      </c>
      <c r="F1004" s="234" t="s">
        <v>985</v>
      </c>
      <c r="G1004" s="233"/>
      <c r="H1004" s="235">
        <v>51.329999999999998</v>
      </c>
      <c r="I1004" s="236"/>
      <c r="J1004" s="233"/>
      <c r="K1004" s="233"/>
      <c r="L1004" s="237"/>
      <c r="M1004" s="238"/>
      <c r="N1004" s="239"/>
      <c r="O1004" s="239"/>
      <c r="P1004" s="239"/>
      <c r="Q1004" s="239"/>
      <c r="R1004" s="239"/>
      <c r="S1004" s="239"/>
      <c r="T1004" s="24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1" t="s">
        <v>232</v>
      </c>
      <c r="AU1004" s="241" t="s">
        <v>207</v>
      </c>
      <c r="AV1004" s="13" t="s">
        <v>92</v>
      </c>
      <c r="AW1004" s="13" t="s">
        <v>42</v>
      </c>
      <c r="AX1004" s="13" t="s">
        <v>82</v>
      </c>
      <c r="AY1004" s="241" t="s">
        <v>197</v>
      </c>
    </row>
    <row r="1005" s="13" customFormat="1">
      <c r="A1005" s="13"/>
      <c r="B1005" s="232"/>
      <c r="C1005" s="233"/>
      <c r="D1005" s="224" t="s">
        <v>232</v>
      </c>
      <c r="E1005" s="242" t="s">
        <v>35</v>
      </c>
      <c r="F1005" s="234" t="s">
        <v>986</v>
      </c>
      <c r="G1005" s="233"/>
      <c r="H1005" s="235">
        <v>15.949999999999999</v>
      </c>
      <c r="I1005" s="236"/>
      <c r="J1005" s="233"/>
      <c r="K1005" s="233"/>
      <c r="L1005" s="237"/>
      <c r="M1005" s="238"/>
      <c r="N1005" s="239"/>
      <c r="O1005" s="239"/>
      <c r="P1005" s="239"/>
      <c r="Q1005" s="239"/>
      <c r="R1005" s="239"/>
      <c r="S1005" s="239"/>
      <c r="T1005" s="24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1" t="s">
        <v>232</v>
      </c>
      <c r="AU1005" s="241" t="s">
        <v>207</v>
      </c>
      <c r="AV1005" s="13" t="s">
        <v>92</v>
      </c>
      <c r="AW1005" s="13" t="s">
        <v>42</v>
      </c>
      <c r="AX1005" s="13" t="s">
        <v>82</v>
      </c>
      <c r="AY1005" s="241" t="s">
        <v>197</v>
      </c>
    </row>
    <row r="1006" s="13" customFormat="1">
      <c r="A1006" s="13"/>
      <c r="B1006" s="232"/>
      <c r="C1006" s="233"/>
      <c r="D1006" s="224" t="s">
        <v>232</v>
      </c>
      <c r="E1006" s="242" t="s">
        <v>35</v>
      </c>
      <c r="F1006" s="234" t="s">
        <v>987</v>
      </c>
      <c r="G1006" s="233"/>
      <c r="H1006" s="235">
        <v>24.379999999999999</v>
      </c>
      <c r="I1006" s="236"/>
      <c r="J1006" s="233"/>
      <c r="K1006" s="233"/>
      <c r="L1006" s="237"/>
      <c r="M1006" s="238"/>
      <c r="N1006" s="239"/>
      <c r="O1006" s="239"/>
      <c r="P1006" s="239"/>
      <c r="Q1006" s="239"/>
      <c r="R1006" s="239"/>
      <c r="S1006" s="239"/>
      <c r="T1006" s="24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1" t="s">
        <v>232</v>
      </c>
      <c r="AU1006" s="241" t="s">
        <v>207</v>
      </c>
      <c r="AV1006" s="13" t="s">
        <v>92</v>
      </c>
      <c r="AW1006" s="13" t="s">
        <v>42</v>
      </c>
      <c r="AX1006" s="13" t="s">
        <v>82</v>
      </c>
      <c r="AY1006" s="241" t="s">
        <v>197</v>
      </c>
    </row>
    <row r="1007" s="13" customFormat="1">
      <c r="A1007" s="13"/>
      <c r="B1007" s="232"/>
      <c r="C1007" s="233"/>
      <c r="D1007" s="224" t="s">
        <v>232</v>
      </c>
      <c r="E1007" s="242" t="s">
        <v>35</v>
      </c>
      <c r="F1007" s="234" t="s">
        <v>988</v>
      </c>
      <c r="G1007" s="233"/>
      <c r="H1007" s="235">
        <v>1.573</v>
      </c>
      <c r="I1007" s="236"/>
      <c r="J1007" s="233"/>
      <c r="K1007" s="233"/>
      <c r="L1007" s="237"/>
      <c r="M1007" s="238"/>
      <c r="N1007" s="239"/>
      <c r="O1007" s="239"/>
      <c r="P1007" s="239"/>
      <c r="Q1007" s="239"/>
      <c r="R1007" s="239"/>
      <c r="S1007" s="239"/>
      <c r="T1007" s="240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1" t="s">
        <v>232</v>
      </c>
      <c r="AU1007" s="241" t="s">
        <v>207</v>
      </c>
      <c r="AV1007" s="13" t="s">
        <v>92</v>
      </c>
      <c r="AW1007" s="13" t="s">
        <v>42</v>
      </c>
      <c r="AX1007" s="13" t="s">
        <v>82</v>
      </c>
      <c r="AY1007" s="241" t="s">
        <v>197</v>
      </c>
    </row>
    <row r="1008" s="14" customFormat="1">
      <c r="A1008" s="14"/>
      <c r="B1008" s="253"/>
      <c r="C1008" s="254"/>
      <c r="D1008" s="224" t="s">
        <v>232</v>
      </c>
      <c r="E1008" s="255" t="s">
        <v>35</v>
      </c>
      <c r="F1008" s="256" t="s">
        <v>355</v>
      </c>
      <c r="G1008" s="254"/>
      <c r="H1008" s="257">
        <v>182.239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3" t="s">
        <v>232</v>
      </c>
      <c r="AU1008" s="263" t="s">
        <v>207</v>
      </c>
      <c r="AV1008" s="14" t="s">
        <v>206</v>
      </c>
      <c r="AW1008" s="14" t="s">
        <v>42</v>
      </c>
      <c r="AX1008" s="14" t="s">
        <v>90</v>
      </c>
      <c r="AY1008" s="263" t="s">
        <v>197</v>
      </c>
    </row>
    <row r="1009" s="2" customFormat="1" ht="37.8" customHeight="1">
      <c r="A1009" s="43"/>
      <c r="B1009" s="44"/>
      <c r="C1009" s="211" t="s">
        <v>1004</v>
      </c>
      <c r="D1009" s="211" t="s">
        <v>201</v>
      </c>
      <c r="E1009" s="212" t="s">
        <v>1005</v>
      </c>
      <c r="F1009" s="213" t="s">
        <v>571</v>
      </c>
      <c r="G1009" s="214" t="s">
        <v>269</v>
      </c>
      <c r="H1009" s="215">
        <v>68.772999999999996</v>
      </c>
      <c r="I1009" s="216"/>
      <c r="J1009" s="217">
        <f>ROUND(I1009*H1009,2)</f>
        <v>0</v>
      </c>
      <c r="K1009" s="213" t="s">
        <v>205</v>
      </c>
      <c r="L1009" s="49"/>
      <c r="M1009" s="218" t="s">
        <v>35</v>
      </c>
      <c r="N1009" s="219" t="s">
        <v>53</v>
      </c>
      <c r="O1009" s="89"/>
      <c r="P1009" s="220">
        <f>O1009*H1009</f>
        <v>0</v>
      </c>
      <c r="Q1009" s="220">
        <v>0</v>
      </c>
      <c r="R1009" s="220">
        <f>Q1009*H1009</f>
        <v>0</v>
      </c>
      <c r="S1009" s="220">
        <v>0</v>
      </c>
      <c r="T1009" s="221">
        <f>S1009*H1009</f>
        <v>0</v>
      </c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R1009" s="222" t="s">
        <v>206</v>
      </c>
      <c r="AT1009" s="222" t="s">
        <v>201</v>
      </c>
      <c r="AU1009" s="222" t="s">
        <v>207</v>
      </c>
      <c r="AY1009" s="21" t="s">
        <v>197</v>
      </c>
      <c r="BE1009" s="223">
        <f>IF(N1009="základní",J1009,0)</f>
        <v>0</v>
      </c>
      <c r="BF1009" s="223">
        <f>IF(N1009="snížená",J1009,0)</f>
        <v>0</v>
      </c>
      <c r="BG1009" s="223">
        <f>IF(N1009="zákl. přenesená",J1009,0)</f>
        <v>0</v>
      </c>
      <c r="BH1009" s="223">
        <f>IF(N1009="sníž. přenesená",J1009,0)</f>
        <v>0</v>
      </c>
      <c r="BI1009" s="223">
        <f>IF(N1009="nulová",J1009,0)</f>
        <v>0</v>
      </c>
      <c r="BJ1009" s="21" t="s">
        <v>90</v>
      </c>
      <c r="BK1009" s="223">
        <f>ROUND(I1009*H1009,2)</f>
        <v>0</v>
      </c>
      <c r="BL1009" s="21" t="s">
        <v>206</v>
      </c>
      <c r="BM1009" s="222" t="s">
        <v>1006</v>
      </c>
    </row>
    <row r="1010" s="2" customFormat="1">
      <c r="A1010" s="43"/>
      <c r="B1010" s="44"/>
      <c r="C1010" s="45"/>
      <c r="D1010" s="224" t="s">
        <v>209</v>
      </c>
      <c r="E1010" s="45"/>
      <c r="F1010" s="225" t="s">
        <v>573</v>
      </c>
      <c r="G1010" s="45"/>
      <c r="H1010" s="45"/>
      <c r="I1010" s="226"/>
      <c r="J1010" s="45"/>
      <c r="K1010" s="45"/>
      <c r="L1010" s="49"/>
      <c r="M1010" s="227"/>
      <c r="N1010" s="228"/>
      <c r="O1010" s="89"/>
      <c r="P1010" s="89"/>
      <c r="Q1010" s="89"/>
      <c r="R1010" s="89"/>
      <c r="S1010" s="89"/>
      <c r="T1010" s="90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T1010" s="21" t="s">
        <v>209</v>
      </c>
      <c r="AU1010" s="21" t="s">
        <v>207</v>
      </c>
    </row>
    <row r="1011" s="2" customFormat="1">
      <c r="A1011" s="43"/>
      <c r="B1011" s="44"/>
      <c r="C1011" s="45"/>
      <c r="D1011" s="229" t="s">
        <v>211</v>
      </c>
      <c r="E1011" s="45"/>
      <c r="F1011" s="230" t="s">
        <v>1007</v>
      </c>
      <c r="G1011" s="45"/>
      <c r="H1011" s="45"/>
      <c r="I1011" s="226"/>
      <c r="J1011" s="45"/>
      <c r="K1011" s="45"/>
      <c r="L1011" s="49"/>
      <c r="M1011" s="227"/>
      <c r="N1011" s="228"/>
      <c r="O1011" s="89"/>
      <c r="P1011" s="89"/>
      <c r="Q1011" s="89"/>
      <c r="R1011" s="89"/>
      <c r="S1011" s="89"/>
      <c r="T1011" s="90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T1011" s="21" t="s">
        <v>211</v>
      </c>
      <c r="AU1011" s="21" t="s">
        <v>207</v>
      </c>
    </row>
    <row r="1012" s="2" customFormat="1">
      <c r="A1012" s="43"/>
      <c r="B1012" s="44"/>
      <c r="C1012" s="45"/>
      <c r="D1012" s="224" t="s">
        <v>219</v>
      </c>
      <c r="E1012" s="45"/>
      <c r="F1012" s="231" t="s">
        <v>575</v>
      </c>
      <c r="G1012" s="45"/>
      <c r="H1012" s="45"/>
      <c r="I1012" s="226"/>
      <c r="J1012" s="45"/>
      <c r="K1012" s="45"/>
      <c r="L1012" s="49"/>
      <c r="M1012" s="227"/>
      <c r="N1012" s="228"/>
      <c r="O1012" s="89"/>
      <c r="P1012" s="89"/>
      <c r="Q1012" s="89"/>
      <c r="R1012" s="89"/>
      <c r="S1012" s="89"/>
      <c r="T1012" s="90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T1012" s="21" t="s">
        <v>219</v>
      </c>
      <c r="AU1012" s="21" t="s">
        <v>207</v>
      </c>
    </row>
    <row r="1013" s="13" customFormat="1">
      <c r="A1013" s="13"/>
      <c r="B1013" s="232"/>
      <c r="C1013" s="233"/>
      <c r="D1013" s="224" t="s">
        <v>232</v>
      </c>
      <c r="E1013" s="242" t="s">
        <v>35</v>
      </c>
      <c r="F1013" s="234" t="s">
        <v>1008</v>
      </c>
      <c r="G1013" s="233"/>
      <c r="H1013" s="235">
        <v>2.0899999999999999</v>
      </c>
      <c r="I1013" s="236"/>
      <c r="J1013" s="233"/>
      <c r="K1013" s="233"/>
      <c r="L1013" s="237"/>
      <c r="M1013" s="238"/>
      <c r="N1013" s="239"/>
      <c r="O1013" s="239"/>
      <c r="P1013" s="239"/>
      <c r="Q1013" s="239"/>
      <c r="R1013" s="239"/>
      <c r="S1013" s="239"/>
      <c r="T1013" s="24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1" t="s">
        <v>232</v>
      </c>
      <c r="AU1013" s="241" t="s">
        <v>207</v>
      </c>
      <c r="AV1013" s="13" t="s">
        <v>92</v>
      </c>
      <c r="AW1013" s="13" t="s">
        <v>42</v>
      </c>
      <c r="AX1013" s="13" t="s">
        <v>82</v>
      </c>
      <c r="AY1013" s="241" t="s">
        <v>197</v>
      </c>
    </row>
    <row r="1014" s="13" customFormat="1">
      <c r="A1014" s="13"/>
      <c r="B1014" s="232"/>
      <c r="C1014" s="233"/>
      <c r="D1014" s="224" t="s">
        <v>232</v>
      </c>
      <c r="E1014" s="242" t="s">
        <v>35</v>
      </c>
      <c r="F1014" s="234" t="s">
        <v>1009</v>
      </c>
      <c r="G1014" s="233"/>
      <c r="H1014" s="235">
        <v>24.780000000000001</v>
      </c>
      <c r="I1014" s="236"/>
      <c r="J1014" s="233"/>
      <c r="K1014" s="233"/>
      <c r="L1014" s="237"/>
      <c r="M1014" s="238"/>
      <c r="N1014" s="239"/>
      <c r="O1014" s="239"/>
      <c r="P1014" s="239"/>
      <c r="Q1014" s="239"/>
      <c r="R1014" s="239"/>
      <c r="S1014" s="239"/>
      <c r="T1014" s="24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1" t="s">
        <v>232</v>
      </c>
      <c r="AU1014" s="241" t="s">
        <v>207</v>
      </c>
      <c r="AV1014" s="13" t="s">
        <v>92</v>
      </c>
      <c r="AW1014" s="13" t="s">
        <v>42</v>
      </c>
      <c r="AX1014" s="13" t="s">
        <v>82</v>
      </c>
      <c r="AY1014" s="241" t="s">
        <v>197</v>
      </c>
    </row>
    <row r="1015" s="13" customFormat="1">
      <c r="A1015" s="13"/>
      <c r="B1015" s="232"/>
      <c r="C1015" s="233"/>
      <c r="D1015" s="224" t="s">
        <v>232</v>
      </c>
      <c r="E1015" s="242" t="s">
        <v>35</v>
      </c>
      <c r="F1015" s="234" t="s">
        <v>1010</v>
      </c>
      <c r="G1015" s="233"/>
      <c r="H1015" s="235">
        <v>15.949999999999999</v>
      </c>
      <c r="I1015" s="236"/>
      <c r="J1015" s="233"/>
      <c r="K1015" s="233"/>
      <c r="L1015" s="237"/>
      <c r="M1015" s="238"/>
      <c r="N1015" s="239"/>
      <c r="O1015" s="239"/>
      <c r="P1015" s="239"/>
      <c r="Q1015" s="239"/>
      <c r="R1015" s="239"/>
      <c r="S1015" s="239"/>
      <c r="T1015" s="24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1" t="s">
        <v>232</v>
      </c>
      <c r="AU1015" s="241" t="s">
        <v>207</v>
      </c>
      <c r="AV1015" s="13" t="s">
        <v>92</v>
      </c>
      <c r="AW1015" s="13" t="s">
        <v>42</v>
      </c>
      <c r="AX1015" s="13" t="s">
        <v>82</v>
      </c>
      <c r="AY1015" s="241" t="s">
        <v>197</v>
      </c>
    </row>
    <row r="1016" s="13" customFormat="1">
      <c r="A1016" s="13"/>
      <c r="B1016" s="232"/>
      <c r="C1016" s="233"/>
      <c r="D1016" s="224" t="s">
        <v>232</v>
      </c>
      <c r="E1016" s="242" t="s">
        <v>35</v>
      </c>
      <c r="F1016" s="234" t="s">
        <v>1011</v>
      </c>
      <c r="G1016" s="233"/>
      <c r="H1016" s="235">
        <v>24.379999999999999</v>
      </c>
      <c r="I1016" s="236"/>
      <c r="J1016" s="233"/>
      <c r="K1016" s="233"/>
      <c r="L1016" s="237"/>
      <c r="M1016" s="238"/>
      <c r="N1016" s="239"/>
      <c r="O1016" s="239"/>
      <c r="P1016" s="239"/>
      <c r="Q1016" s="239"/>
      <c r="R1016" s="239"/>
      <c r="S1016" s="239"/>
      <c r="T1016" s="24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1" t="s">
        <v>232</v>
      </c>
      <c r="AU1016" s="241" t="s">
        <v>207</v>
      </c>
      <c r="AV1016" s="13" t="s">
        <v>92</v>
      </c>
      <c r="AW1016" s="13" t="s">
        <v>42</v>
      </c>
      <c r="AX1016" s="13" t="s">
        <v>82</v>
      </c>
      <c r="AY1016" s="241" t="s">
        <v>197</v>
      </c>
    </row>
    <row r="1017" s="13" customFormat="1">
      <c r="A1017" s="13"/>
      <c r="B1017" s="232"/>
      <c r="C1017" s="233"/>
      <c r="D1017" s="224" t="s">
        <v>232</v>
      </c>
      <c r="E1017" s="242" t="s">
        <v>35</v>
      </c>
      <c r="F1017" s="234" t="s">
        <v>988</v>
      </c>
      <c r="G1017" s="233"/>
      <c r="H1017" s="235">
        <v>1.573</v>
      </c>
      <c r="I1017" s="236"/>
      <c r="J1017" s="233"/>
      <c r="K1017" s="233"/>
      <c r="L1017" s="237"/>
      <c r="M1017" s="238"/>
      <c r="N1017" s="239"/>
      <c r="O1017" s="239"/>
      <c r="P1017" s="239"/>
      <c r="Q1017" s="239"/>
      <c r="R1017" s="239"/>
      <c r="S1017" s="239"/>
      <c r="T1017" s="24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1" t="s">
        <v>232</v>
      </c>
      <c r="AU1017" s="241" t="s">
        <v>207</v>
      </c>
      <c r="AV1017" s="13" t="s">
        <v>92</v>
      </c>
      <c r="AW1017" s="13" t="s">
        <v>42</v>
      </c>
      <c r="AX1017" s="13" t="s">
        <v>82</v>
      </c>
      <c r="AY1017" s="241" t="s">
        <v>197</v>
      </c>
    </row>
    <row r="1018" s="14" customFormat="1">
      <c r="A1018" s="14"/>
      <c r="B1018" s="253"/>
      <c r="C1018" s="254"/>
      <c r="D1018" s="224" t="s">
        <v>232</v>
      </c>
      <c r="E1018" s="255" t="s">
        <v>35</v>
      </c>
      <c r="F1018" s="256" t="s">
        <v>355</v>
      </c>
      <c r="G1018" s="254"/>
      <c r="H1018" s="257">
        <v>68.772999999999996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232</v>
      </c>
      <c r="AU1018" s="263" t="s">
        <v>207</v>
      </c>
      <c r="AV1018" s="14" t="s">
        <v>206</v>
      </c>
      <c r="AW1018" s="14" t="s">
        <v>42</v>
      </c>
      <c r="AX1018" s="14" t="s">
        <v>90</v>
      </c>
      <c r="AY1018" s="263" t="s">
        <v>197</v>
      </c>
    </row>
    <row r="1019" s="2" customFormat="1" ht="44.25" customHeight="1">
      <c r="A1019" s="43"/>
      <c r="B1019" s="44"/>
      <c r="C1019" s="211" t="s">
        <v>1012</v>
      </c>
      <c r="D1019" s="211" t="s">
        <v>201</v>
      </c>
      <c r="E1019" s="212" t="s">
        <v>564</v>
      </c>
      <c r="F1019" s="213" t="s">
        <v>565</v>
      </c>
      <c r="G1019" s="214" t="s">
        <v>269</v>
      </c>
      <c r="H1019" s="215">
        <v>749.83399999999995</v>
      </c>
      <c r="I1019" s="216"/>
      <c r="J1019" s="217">
        <f>ROUND(I1019*H1019,2)</f>
        <v>0</v>
      </c>
      <c r="K1019" s="213" t="s">
        <v>205</v>
      </c>
      <c r="L1019" s="49"/>
      <c r="M1019" s="218" t="s">
        <v>35</v>
      </c>
      <c r="N1019" s="219" t="s">
        <v>53</v>
      </c>
      <c r="O1019" s="89"/>
      <c r="P1019" s="220">
        <f>O1019*H1019</f>
        <v>0</v>
      </c>
      <c r="Q1019" s="220">
        <v>0</v>
      </c>
      <c r="R1019" s="220">
        <f>Q1019*H1019</f>
        <v>0</v>
      </c>
      <c r="S1019" s="220">
        <v>0</v>
      </c>
      <c r="T1019" s="221">
        <f>S1019*H1019</f>
        <v>0</v>
      </c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R1019" s="222" t="s">
        <v>206</v>
      </c>
      <c r="AT1019" s="222" t="s">
        <v>201</v>
      </c>
      <c r="AU1019" s="222" t="s">
        <v>207</v>
      </c>
      <c r="AY1019" s="21" t="s">
        <v>197</v>
      </c>
      <c r="BE1019" s="223">
        <f>IF(N1019="základní",J1019,0)</f>
        <v>0</v>
      </c>
      <c r="BF1019" s="223">
        <f>IF(N1019="snížená",J1019,0)</f>
        <v>0</v>
      </c>
      <c r="BG1019" s="223">
        <f>IF(N1019="zákl. přenesená",J1019,0)</f>
        <v>0</v>
      </c>
      <c r="BH1019" s="223">
        <f>IF(N1019="sníž. přenesená",J1019,0)</f>
        <v>0</v>
      </c>
      <c r="BI1019" s="223">
        <f>IF(N1019="nulová",J1019,0)</f>
        <v>0</v>
      </c>
      <c r="BJ1019" s="21" t="s">
        <v>90</v>
      </c>
      <c r="BK1019" s="223">
        <f>ROUND(I1019*H1019,2)</f>
        <v>0</v>
      </c>
      <c r="BL1019" s="21" t="s">
        <v>206</v>
      </c>
      <c r="BM1019" s="222" t="s">
        <v>1013</v>
      </c>
    </row>
    <row r="1020" s="2" customFormat="1">
      <c r="A1020" s="43"/>
      <c r="B1020" s="44"/>
      <c r="C1020" s="45"/>
      <c r="D1020" s="224" t="s">
        <v>209</v>
      </c>
      <c r="E1020" s="45"/>
      <c r="F1020" s="225" t="s">
        <v>284</v>
      </c>
      <c r="G1020" s="45"/>
      <c r="H1020" s="45"/>
      <c r="I1020" s="226"/>
      <c r="J1020" s="45"/>
      <c r="K1020" s="45"/>
      <c r="L1020" s="49"/>
      <c r="M1020" s="227"/>
      <c r="N1020" s="228"/>
      <c r="O1020" s="89"/>
      <c r="P1020" s="89"/>
      <c r="Q1020" s="89"/>
      <c r="R1020" s="89"/>
      <c r="S1020" s="89"/>
      <c r="T1020" s="90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T1020" s="21" t="s">
        <v>209</v>
      </c>
      <c r="AU1020" s="21" t="s">
        <v>207</v>
      </c>
    </row>
    <row r="1021" s="2" customFormat="1">
      <c r="A1021" s="43"/>
      <c r="B1021" s="44"/>
      <c r="C1021" s="45"/>
      <c r="D1021" s="229" t="s">
        <v>211</v>
      </c>
      <c r="E1021" s="45"/>
      <c r="F1021" s="230" t="s">
        <v>567</v>
      </c>
      <c r="G1021" s="45"/>
      <c r="H1021" s="45"/>
      <c r="I1021" s="226"/>
      <c r="J1021" s="45"/>
      <c r="K1021" s="45"/>
      <c r="L1021" s="49"/>
      <c r="M1021" s="227"/>
      <c r="N1021" s="228"/>
      <c r="O1021" s="89"/>
      <c r="P1021" s="89"/>
      <c r="Q1021" s="89"/>
      <c r="R1021" s="89"/>
      <c r="S1021" s="89"/>
      <c r="T1021" s="90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T1021" s="21" t="s">
        <v>211</v>
      </c>
      <c r="AU1021" s="21" t="s">
        <v>207</v>
      </c>
    </row>
    <row r="1022" s="13" customFormat="1">
      <c r="A1022" s="13"/>
      <c r="B1022" s="232"/>
      <c r="C1022" s="233"/>
      <c r="D1022" s="224" t="s">
        <v>232</v>
      </c>
      <c r="E1022" s="242" t="s">
        <v>35</v>
      </c>
      <c r="F1022" s="234" t="s">
        <v>966</v>
      </c>
      <c r="G1022" s="233"/>
      <c r="H1022" s="235">
        <v>211.12000000000001</v>
      </c>
      <c r="I1022" s="236"/>
      <c r="J1022" s="233"/>
      <c r="K1022" s="233"/>
      <c r="L1022" s="237"/>
      <c r="M1022" s="238"/>
      <c r="N1022" s="239"/>
      <c r="O1022" s="239"/>
      <c r="P1022" s="239"/>
      <c r="Q1022" s="239"/>
      <c r="R1022" s="239"/>
      <c r="S1022" s="239"/>
      <c r="T1022" s="24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1" t="s">
        <v>232</v>
      </c>
      <c r="AU1022" s="241" t="s">
        <v>207</v>
      </c>
      <c r="AV1022" s="13" t="s">
        <v>92</v>
      </c>
      <c r="AW1022" s="13" t="s">
        <v>42</v>
      </c>
      <c r="AX1022" s="13" t="s">
        <v>82</v>
      </c>
      <c r="AY1022" s="241" t="s">
        <v>197</v>
      </c>
    </row>
    <row r="1023" s="13" customFormat="1">
      <c r="A1023" s="13"/>
      <c r="B1023" s="232"/>
      <c r="C1023" s="233"/>
      <c r="D1023" s="224" t="s">
        <v>232</v>
      </c>
      <c r="E1023" s="242" t="s">
        <v>35</v>
      </c>
      <c r="F1023" s="234" t="s">
        <v>967</v>
      </c>
      <c r="G1023" s="233"/>
      <c r="H1023" s="235">
        <v>911.25</v>
      </c>
      <c r="I1023" s="236"/>
      <c r="J1023" s="233"/>
      <c r="K1023" s="233"/>
      <c r="L1023" s="237"/>
      <c r="M1023" s="238"/>
      <c r="N1023" s="239"/>
      <c r="O1023" s="239"/>
      <c r="P1023" s="239"/>
      <c r="Q1023" s="239"/>
      <c r="R1023" s="239"/>
      <c r="S1023" s="239"/>
      <c r="T1023" s="24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1" t="s">
        <v>232</v>
      </c>
      <c r="AU1023" s="241" t="s">
        <v>207</v>
      </c>
      <c r="AV1023" s="13" t="s">
        <v>92</v>
      </c>
      <c r="AW1023" s="13" t="s">
        <v>42</v>
      </c>
      <c r="AX1023" s="13" t="s">
        <v>82</v>
      </c>
      <c r="AY1023" s="241" t="s">
        <v>197</v>
      </c>
    </row>
    <row r="1024" s="13" customFormat="1">
      <c r="A1024" s="13"/>
      <c r="B1024" s="232"/>
      <c r="C1024" s="233"/>
      <c r="D1024" s="224" t="s">
        <v>232</v>
      </c>
      <c r="E1024" s="242" t="s">
        <v>35</v>
      </c>
      <c r="F1024" s="234" t="s">
        <v>973</v>
      </c>
      <c r="G1024" s="233"/>
      <c r="H1024" s="235">
        <v>-3.7930000000000001</v>
      </c>
      <c r="I1024" s="236"/>
      <c r="J1024" s="233"/>
      <c r="K1024" s="233"/>
      <c r="L1024" s="237"/>
      <c r="M1024" s="238"/>
      <c r="N1024" s="239"/>
      <c r="O1024" s="239"/>
      <c r="P1024" s="239"/>
      <c r="Q1024" s="239"/>
      <c r="R1024" s="239"/>
      <c r="S1024" s="239"/>
      <c r="T1024" s="24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1" t="s">
        <v>232</v>
      </c>
      <c r="AU1024" s="241" t="s">
        <v>207</v>
      </c>
      <c r="AV1024" s="13" t="s">
        <v>92</v>
      </c>
      <c r="AW1024" s="13" t="s">
        <v>42</v>
      </c>
      <c r="AX1024" s="13" t="s">
        <v>82</v>
      </c>
      <c r="AY1024" s="241" t="s">
        <v>197</v>
      </c>
    </row>
    <row r="1025" s="13" customFormat="1">
      <c r="A1025" s="13"/>
      <c r="B1025" s="232"/>
      <c r="C1025" s="233"/>
      <c r="D1025" s="224" t="s">
        <v>232</v>
      </c>
      <c r="E1025" s="242" t="s">
        <v>35</v>
      </c>
      <c r="F1025" s="234" t="s">
        <v>974</v>
      </c>
      <c r="G1025" s="233"/>
      <c r="H1025" s="235">
        <v>-335.77499999999998</v>
      </c>
      <c r="I1025" s="236"/>
      <c r="J1025" s="233"/>
      <c r="K1025" s="233"/>
      <c r="L1025" s="237"/>
      <c r="M1025" s="238"/>
      <c r="N1025" s="239"/>
      <c r="O1025" s="239"/>
      <c r="P1025" s="239"/>
      <c r="Q1025" s="239"/>
      <c r="R1025" s="239"/>
      <c r="S1025" s="239"/>
      <c r="T1025" s="24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1" t="s">
        <v>232</v>
      </c>
      <c r="AU1025" s="241" t="s">
        <v>207</v>
      </c>
      <c r="AV1025" s="13" t="s">
        <v>92</v>
      </c>
      <c r="AW1025" s="13" t="s">
        <v>42</v>
      </c>
      <c r="AX1025" s="13" t="s">
        <v>82</v>
      </c>
      <c r="AY1025" s="241" t="s">
        <v>197</v>
      </c>
    </row>
    <row r="1026" s="13" customFormat="1">
      <c r="A1026" s="13"/>
      <c r="B1026" s="232"/>
      <c r="C1026" s="233"/>
      <c r="D1026" s="224" t="s">
        <v>232</v>
      </c>
      <c r="E1026" s="242" t="s">
        <v>35</v>
      </c>
      <c r="F1026" s="234" t="s">
        <v>975</v>
      </c>
      <c r="G1026" s="233"/>
      <c r="H1026" s="235">
        <v>-7.2149999999999999</v>
      </c>
      <c r="I1026" s="236"/>
      <c r="J1026" s="233"/>
      <c r="K1026" s="233"/>
      <c r="L1026" s="237"/>
      <c r="M1026" s="238"/>
      <c r="N1026" s="239"/>
      <c r="O1026" s="239"/>
      <c r="P1026" s="239"/>
      <c r="Q1026" s="239"/>
      <c r="R1026" s="239"/>
      <c r="S1026" s="239"/>
      <c r="T1026" s="24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1" t="s">
        <v>232</v>
      </c>
      <c r="AU1026" s="241" t="s">
        <v>207</v>
      </c>
      <c r="AV1026" s="13" t="s">
        <v>92</v>
      </c>
      <c r="AW1026" s="13" t="s">
        <v>42</v>
      </c>
      <c r="AX1026" s="13" t="s">
        <v>82</v>
      </c>
      <c r="AY1026" s="241" t="s">
        <v>197</v>
      </c>
    </row>
    <row r="1027" s="13" customFormat="1">
      <c r="A1027" s="13"/>
      <c r="B1027" s="232"/>
      <c r="C1027" s="233"/>
      <c r="D1027" s="224" t="s">
        <v>232</v>
      </c>
      <c r="E1027" s="242" t="s">
        <v>35</v>
      </c>
      <c r="F1027" s="234" t="s">
        <v>976</v>
      </c>
      <c r="G1027" s="233"/>
      <c r="H1027" s="235">
        <v>-15.263</v>
      </c>
      <c r="I1027" s="236"/>
      <c r="J1027" s="233"/>
      <c r="K1027" s="233"/>
      <c r="L1027" s="237"/>
      <c r="M1027" s="238"/>
      <c r="N1027" s="239"/>
      <c r="O1027" s="239"/>
      <c r="P1027" s="239"/>
      <c r="Q1027" s="239"/>
      <c r="R1027" s="239"/>
      <c r="S1027" s="239"/>
      <c r="T1027" s="24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1" t="s">
        <v>232</v>
      </c>
      <c r="AU1027" s="241" t="s">
        <v>207</v>
      </c>
      <c r="AV1027" s="13" t="s">
        <v>92</v>
      </c>
      <c r="AW1027" s="13" t="s">
        <v>42</v>
      </c>
      <c r="AX1027" s="13" t="s">
        <v>82</v>
      </c>
      <c r="AY1027" s="241" t="s">
        <v>197</v>
      </c>
    </row>
    <row r="1028" s="13" customFormat="1">
      <c r="A1028" s="13"/>
      <c r="B1028" s="232"/>
      <c r="C1028" s="233"/>
      <c r="D1028" s="224" t="s">
        <v>232</v>
      </c>
      <c r="E1028" s="242" t="s">
        <v>35</v>
      </c>
      <c r="F1028" s="234" t="s">
        <v>977</v>
      </c>
      <c r="G1028" s="233"/>
      <c r="H1028" s="235">
        <v>-10.49</v>
      </c>
      <c r="I1028" s="236"/>
      <c r="J1028" s="233"/>
      <c r="K1028" s="233"/>
      <c r="L1028" s="237"/>
      <c r="M1028" s="238"/>
      <c r="N1028" s="239"/>
      <c r="O1028" s="239"/>
      <c r="P1028" s="239"/>
      <c r="Q1028" s="239"/>
      <c r="R1028" s="239"/>
      <c r="S1028" s="239"/>
      <c r="T1028" s="24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1" t="s">
        <v>232</v>
      </c>
      <c r="AU1028" s="241" t="s">
        <v>207</v>
      </c>
      <c r="AV1028" s="13" t="s">
        <v>92</v>
      </c>
      <c r="AW1028" s="13" t="s">
        <v>42</v>
      </c>
      <c r="AX1028" s="13" t="s">
        <v>82</v>
      </c>
      <c r="AY1028" s="241" t="s">
        <v>197</v>
      </c>
    </row>
    <row r="1029" s="14" customFormat="1">
      <c r="A1029" s="14"/>
      <c r="B1029" s="253"/>
      <c r="C1029" s="254"/>
      <c r="D1029" s="224" t="s">
        <v>232</v>
      </c>
      <c r="E1029" s="255" t="s">
        <v>35</v>
      </c>
      <c r="F1029" s="256" t="s">
        <v>355</v>
      </c>
      <c r="G1029" s="254"/>
      <c r="H1029" s="257">
        <v>749.83399999999995</v>
      </c>
      <c r="I1029" s="258"/>
      <c r="J1029" s="254"/>
      <c r="K1029" s="254"/>
      <c r="L1029" s="259"/>
      <c r="M1029" s="260"/>
      <c r="N1029" s="261"/>
      <c r="O1029" s="261"/>
      <c r="P1029" s="261"/>
      <c r="Q1029" s="261"/>
      <c r="R1029" s="261"/>
      <c r="S1029" s="261"/>
      <c r="T1029" s="26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3" t="s">
        <v>232</v>
      </c>
      <c r="AU1029" s="263" t="s">
        <v>207</v>
      </c>
      <c r="AV1029" s="14" t="s">
        <v>206</v>
      </c>
      <c r="AW1029" s="14" t="s">
        <v>42</v>
      </c>
      <c r="AX1029" s="14" t="s">
        <v>90</v>
      </c>
      <c r="AY1029" s="263" t="s">
        <v>197</v>
      </c>
    </row>
    <row r="1030" s="2" customFormat="1" ht="44.25" customHeight="1">
      <c r="A1030" s="43"/>
      <c r="B1030" s="44"/>
      <c r="C1030" s="211" t="s">
        <v>1014</v>
      </c>
      <c r="D1030" s="211" t="s">
        <v>201</v>
      </c>
      <c r="E1030" s="212" t="s">
        <v>1015</v>
      </c>
      <c r="F1030" s="213" t="s">
        <v>1016</v>
      </c>
      <c r="G1030" s="214" t="s">
        <v>269</v>
      </c>
      <c r="H1030" s="215">
        <v>442.72500000000002</v>
      </c>
      <c r="I1030" s="216"/>
      <c r="J1030" s="217">
        <f>ROUND(I1030*H1030,2)</f>
        <v>0</v>
      </c>
      <c r="K1030" s="213" t="s">
        <v>205</v>
      </c>
      <c r="L1030" s="49"/>
      <c r="M1030" s="218" t="s">
        <v>35</v>
      </c>
      <c r="N1030" s="219" t="s">
        <v>53</v>
      </c>
      <c r="O1030" s="89"/>
      <c r="P1030" s="220">
        <f>O1030*H1030</f>
        <v>0</v>
      </c>
      <c r="Q1030" s="220">
        <v>0</v>
      </c>
      <c r="R1030" s="220">
        <f>Q1030*H1030</f>
        <v>0</v>
      </c>
      <c r="S1030" s="220">
        <v>0</v>
      </c>
      <c r="T1030" s="221">
        <f>S1030*H1030</f>
        <v>0</v>
      </c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R1030" s="222" t="s">
        <v>206</v>
      </c>
      <c r="AT1030" s="222" t="s">
        <v>201</v>
      </c>
      <c r="AU1030" s="222" t="s">
        <v>207</v>
      </c>
      <c r="AY1030" s="21" t="s">
        <v>197</v>
      </c>
      <c r="BE1030" s="223">
        <f>IF(N1030="základní",J1030,0)</f>
        <v>0</v>
      </c>
      <c r="BF1030" s="223">
        <f>IF(N1030="snížená",J1030,0)</f>
        <v>0</v>
      </c>
      <c r="BG1030" s="223">
        <f>IF(N1030="zákl. přenesená",J1030,0)</f>
        <v>0</v>
      </c>
      <c r="BH1030" s="223">
        <f>IF(N1030="sníž. přenesená",J1030,0)</f>
        <v>0</v>
      </c>
      <c r="BI1030" s="223">
        <f>IF(N1030="nulová",J1030,0)</f>
        <v>0</v>
      </c>
      <c r="BJ1030" s="21" t="s">
        <v>90</v>
      </c>
      <c r="BK1030" s="223">
        <f>ROUND(I1030*H1030,2)</f>
        <v>0</v>
      </c>
      <c r="BL1030" s="21" t="s">
        <v>206</v>
      </c>
      <c r="BM1030" s="222" t="s">
        <v>1017</v>
      </c>
    </row>
    <row r="1031" s="2" customFormat="1">
      <c r="A1031" s="43"/>
      <c r="B1031" s="44"/>
      <c r="C1031" s="45"/>
      <c r="D1031" s="224" t="s">
        <v>209</v>
      </c>
      <c r="E1031" s="45"/>
      <c r="F1031" s="225" t="s">
        <v>1018</v>
      </c>
      <c r="G1031" s="45"/>
      <c r="H1031" s="45"/>
      <c r="I1031" s="226"/>
      <c r="J1031" s="45"/>
      <c r="K1031" s="45"/>
      <c r="L1031" s="49"/>
      <c r="M1031" s="227"/>
      <c r="N1031" s="228"/>
      <c r="O1031" s="89"/>
      <c r="P1031" s="89"/>
      <c r="Q1031" s="89"/>
      <c r="R1031" s="89"/>
      <c r="S1031" s="89"/>
      <c r="T1031" s="90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T1031" s="21" t="s">
        <v>209</v>
      </c>
      <c r="AU1031" s="21" t="s">
        <v>207</v>
      </c>
    </row>
    <row r="1032" s="2" customFormat="1">
      <c r="A1032" s="43"/>
      <c r="B1032" s="44"/>
      <c r="C1032" s="45"/>
      <c r="D1032" s="229" t="s">
        <v>211</v>
      </c>
      <c r="E1032" s="45"/>
      <c r="F1032" s="230" t="s">
        <v>1019</v>
      </c>
      <c r="G1032" s="45"/>
      <c r="H1032" s="45"/>
      <c r="I1032" s="226"/>
      <c r="J1032" s="45"/>
      <c r="K1032" s="45"/>
      <c r="L1032" s="49"/>
      <c r="M1032" s="227"/>
      <c r="N1032" s="228"/>
      <c r="O1032" s="89"/>
      <c r="P1032" s="89"/>
      <c r="Q1032" s="89"/>
      <c r="R1032" s="89"/>
      <c r="S1032" s="89"/>
      <c r="T1032" s="90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T1032" s="21" t="s">
        <v>211</v>
      </c>
      <c r="AU1032" s="21" t="s">
        <v>207</v>
      </c>
    </row>
    <row r="1033" s="13" customFormat="1">
      <c r="A1033" s="13"/>
      <c r="B1033" s="232"/>
      <c r="C1033" s="233"/>
      <c r="D1033" s="224" t="s">
        <v>232</v>
      </c>
      <c r="E1033" s="242" t="s">
        <v>35</v>
      </c>
      <c r="F1033" s="234" t="s">
        <v>1020</v>
      </c>
      <c r="G1033" s="233"/>
      <c r="H1033" s="235">
        <v>397.64499999999998</v>
      </c>
      <c r="I1033" s="236"/>
      <c r="J1033" s="233"/>
      <c r="K1033" s="233"/>
      <c r="L1033" s="237"/>
      <c r="M1033" s="238"/>
      <c r="N1033" s="239"/>
      <c r="O1033" s="239"/>
      <c r="P1033" s="239"/>
      <c r="Q1033" s="239"/>
      <c r="R1033" s="239"/>
      <c r="S1033" s="239"/>
      <c r="T1033" s="24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1" t="s">
        <v>232</v>
      </c>
      <c r="AU1033" s="241" t="s">
        <v>207</v>
      </c>
      <c r="AV1033" s="13" t="s">
        <v>92</v>
      </c>
      <c r="AW1033" s="13" t="s">
        <v>42</v>
      </c>
      <c r="AX1033" s="13" t="s">
        <v>82</v>
      </c>
      <c r="AY1033" s="241" t="s">
        <v>197</v>
      </c>
    </row>
    <row r="1034" s="13" customFormat="1">
      <c r="A1034" s="13"/>
      <c r="B1034" s="232"/>
      <c r="C1034" s="233"/>
      <c r="D1034" s="224" t="s">
        <v>232</v>
      </c>
      <c r="E1034" s="242" t="s">
        <v>35</v>
      </c>
      <c r="F1034" s="234" t="s">
        <v>1021</v>
      </c>
      <c r="G1034" s="233"/>
      <c r="H1034" s="235">
        <v>45.079999999999998</v>
      </c>
      <c r="I1034" s="236"/>
      <c r="J1034" s="233"/>
      <c r="K1034" s="233"/>
      <c r="L1034" s="237"/>
      <c r="M1034" s="238"/>
      <c r="N1034" s="239"/>
      <c r="O1034" s="239"/>
      <c r="P1034" s="239"/>
      <c r="Q1034" s="239"/>
      <c r="R1034" s="239"/>
      <c r="S1034" s="239"/>
      <c r="T1034" s="24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1" t="s">
        <v>232</v>
      </c>
      <c r="AU1034" s="241" t="s">
        <v>207</v>
      </c>
      <c r="AV1034" s="13" t="s">
        <v>92</v>
      </c>
      <c r="AW1034" s="13" t="s">
        <v>42</v>
      </c>
      <c r="AX1034" s="13" t="s">
        <v>82</v>
      </c>
      <c r="AY1034" s="241" t="s">
        <v>197</v>
      </c>
    </row>
    <row r="1035" s="14" customFormat="1">
      <c r="A1035" s="14"/>
      <c r="B1035" s="253"/>
      <c r="C1035" s="254"/>
      <c r="D1035" s="224" t="s">
        <v>232</v>
      </c>
      <c r="E1035" s="255" t="s">
        <v>35</v>
      </c>
      <c r="F1035" s="256" t="s">
        <v>355</v>
      </c>
      <c r="G1035" s="254"/>
      <c r="H1035" s="257">
        <v>442.72500000000002</v>
      </c>
      <c r="I1035" s="258"/>
      <c r="J1035" s="254"/>
      <c r="K1035" s="254"/>
      <c r="L1035" s="259"/>
      <c r="M1035" s="274"/>
      <c r="N1035" s="275"/>
      <c r="O1035" s="275"/>
      <c r="P1035" s="275"/>
      <c r="Q1035" s="275"/>
      <c r="R1035" s="275"/>
      <c r="S1035" s="275"/>
      <c r="T1035" s="27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232</v>
      </c>
      <c r="AU1035" s="263" t="s">
        <v>207</v>
      </c>
      <c r="AV1035" s="14" t="s">
        <v>206</v>
      </c>
      <c r="AW1035" s="14" t="s">
        <v>42</v>
      </c>
      <c r="AX1035" s="14" t="s">
        <v>90</v>
      </c>
      <c r="AY1035" s="263" t="s">
        <v>197</v>
      </c>
    </row>
    <row r="1036" s="2" customFormat="1" ht="6.96" customHeight="1">
      <c r="A1036" s="43"/>
      <c r="B1036" s="64"/>
      <c r="C1036" s="65"/>
      <c r="D1036" s="65"/>
      <c r="E1036" s="65"/>
      <c r="F1036" s="65"/>
      <c r="G1036" s="65"/>
      <c r="H1036" s="65"/>
      <c r="I1036" s="65"/>
      <c r="J1036" s="65"/>
      <c r="K1036" s="65"/>
      <c r="L1036" s="49"/>
      <c r="M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</row>
  </sheetData>
  <sheetProtection sheet="1" autoFilter="0" formatColumns="0" formatRows="0" objects="1" scenarios="1" spinCount="100000" saltValue="A6MBRsyGa9rx+BQtb3t/HwVvyWJKRzJP2NjEkHU3CBHAfhw8cNXKRsG00vnJAxQ1H78hIFCzb6zhmZLMyMq7UA==" hashValue="tyDBQayXNk7jDAhd0mV6i0dhRnAE5axsX9brKkg6uGf45z3jQk3IRWLxfygG9y7XQge5OmDJZcF8tcRJkucObg==" algorithmName="SHA-512" password="CC35"/>
  <autoFilter ref="C110:K1035"/>
  <mergeCells count="9">
    <mergeCell ref="E7:H7"/>
    <mergeCell ref="E9:H9"/>
    <mergeCell ref="E18:H18"/>
    <mergeCell ref="E27:H27"/>
    <mergeCell ref="E48:H48"/>
    <mergeCell ref="E50:H50"/>
    <mergeCell ref="E101:H101"/>
    <mergeCell ref="E103:H103"/>
    <mergeCell ref="L2:V2"/>
  </mergeCells>
  <hyperlinks>
    <hyperlink ref="F117" r:id="rId1" display="https://podminky.urs.cz/item/CS_URS_2024_02/121151113"/>
    <hyperlink ref="F120" r:id="rId2" display="https://podminky.urs.cz/item/CS_URS_2024_02/112151111"/>
    <hyperlink ref="F124" r:id="rId3" display="https://podminky.urs.cz/item/CS_URS_2024_02/112251101"/>
    <hyperlink ref="F127" r:id="rId4" display="https://podminky.urs.cz/item/CS_URS_2024_02/112155115"/>
    <hyperlink ref="F132" r:id="rId5" display="https://podminky.urs.cz/item/CS_URS_2024_02/162201401"/>
    <hyperlink ref="F136" r:id="rId6" display="https://podminky.urs.cz/item/CS_URS_2024_02/162201411"/>
    <hyperlink ref="F139" r:id="rId7" display="https://podminky.urs.cz/item/CS_URS_2024_02/162201421"/>
    <hyperlink ref="F142" r:id="rId8" display="https://podminky.urs.cz/item/CS_URS_2024_02/162301971"/>
    <hyperlink ref="F146" r:id="rId9" display="https://podminky.urs.cz/item/CS_URS_2024_02/113107222"/>
    <hyperlink ref="F149" r:id="rId10" display="https://podminky.urs.cz/item/CS_URS_2024_02/997221551"/>
    <hyperlink ref="F153" r:id="rId11" display="https://podminky.urs.cz/item/CS_URS_2024_02/997221559"/>
    <hyperlink ref="F157" r:id="rId12" display="https://podminky.urs.cz/item/CS_URS_2024_02/171201231"/>
    <hyperlink ref="F160" r:id="rId13" display="https://podminky.urs.cz/item/CS_URS_2024_02/181951112"/>
    <hyperlink ref="F163" r:id="rId14" display="https://podminky.urs.cz/item/CS_URS_2024_02/181351103"/>
    <hyperlink ref="F166" r:id="rId15" display="https://podminky.urs.cz/item/CS_URS_2024_02/181411131"/>
    <hyperlink ref="F172" r:id="rId16" display="https://podminky.urs.cz/item/CS_URS_2024_02/181911101"/>
    <hyperlink ref="F175" r:id="rId17" display="https://podminky.urs.cz/item/CS_URS_2024_02/185804312"/>
    <hyperlink ref="F187" r:id="rId18" display="https://podminky.urs.cz/item/CS_URS_2024_02/564561111"/>
    <hyperlink ref="F193" r:id="rId19" display="https://podminky.urs.cz/item/CS_URS_2024_02/113106121"/>
    <hyperlink ref="F200" r:id="rId20" display="https://podminky.urs.cz/item/CS_URS_2024_02/113106123"/>
    <hyperlink ref="F204" r:id="rId21" display="https://podminky.urs.cz/item/CS_URS_2024_02/113106151"/>
    <hyperlink ref="F208" r:id="rId22" display="https://podminky.urs.cz/item/CS_URS_2024_02/113106161"/>
    <hyperlink ref="F215" r:id="rId23" display="https://podminky.urs.cz/item/CS_URS_2024_02/113107222"/>
    <hyperlink ref="F221" r:id="rId24" display="https://podminky.urs.cz/item/CS_URS_2024_02/113107122"/>
    <hyperlink ref="F227" r:id="rId25" display="https://podminky.urs.cz/item/CS_URS_2024_02/113107225"/>
    <hyperlink ref="F235" r:id="rId26" display="https://podminky.urs.cz/item/CS_URS_2024_02/113107125"/>
    <hyperlink ref="F243" r:id="rId27" display="https://podminky.urs.cz/item/CS_URS_2024_02/113201112"/>
    <hyperlink ref="F248" r:id="rId28" display="https://podminky.urs.cz/item/CS_URS_2024_02/113203111"/>
    <hyperlink ref="F253" r:id="rId29" display="https://podminky.urs.cz/item/CS_URS_2024_02/122251106"/>
    <hyperlink ref="F261" r:id="rId30" display="https://podminky.urs.cz/item/CS_URS_2024_02/162651112"/>
    <hyperlink ref="F270" r:id="rId31" display="https://podminky.urs.cz/item/CS_URS_2024_02/171201231"/>
    <hyperlink ref="F279" r:id="rId32" display="https://podminky.urs.cz/item/CS_URS_2024_02/181951112"/>
    <hyperlink ref="F284" r:id="rId33" display="https://podminky.urs.cz/item/CS_URS_2024_02/890411811"/>
    <hyperlink ref="F289" r:id="rId34" display="https://podminky.urs.cz/item/CS_URS_2024_02/919726227"/>
    <hyperlink ref="F294" r:id="rId35" display="https://podminky.urs.cz/item/CS_URS_2024_02/979024443"/>
    <hyperlink ref="F298" r:id="rId36" display="https://podminky.urs.cz/item/CS_URS_2024_02/979054441"/>
    <hyperlink ref="F304" r:id="rId37" display="https://podminky.urs.cz/item/CS_URS_2024_02/979054451"/>
    <hyperlink ref="F307" r:id="rId38" display="https://podminky.urs.cz/item/CS_URS_2024_02/979071111"/>
    <hyperlink ref="F314" r:id="rId39" display="https://podminky.urs.cz/item/CS_URS_2024_02/979071121"/>
    <hyperlink ref="F320" r:id="rId40" display="https://podminky.urs.cz/item/CS_URS_2024_02/979071131"/>
    <hyperlink ref="F326" r:id="rId41" display="https://podminky.urs.cz/item/CS_URS_2024_02/997221551"/>
    <hyperlink ref="F334" r:id="rId42" display="https://podminky.urs.cz/item/CS_URS_2024_02/997221559"/>
    <hyperlink ref="F347" r:id="rId43" display="https://podminky.urs.cz/item/CS_URS_2024_02/997221571"/>
    <hyperlink ref="F361" r:id="rId44" display="https://podminky.urs.cz/item/CS_URS_2024_02/997221611"/>
    <hyperlink ref="F368" r:id="rId45" display="https://podminky.urs.cz/item/CS_URS_2024_02/997221579"/>
    <hyperlink ref="F378" r:id="rId46" display="https://podminky.urs.cz/item/CS_URS_2024_02/997221612"/>
    <hyperlink ref="F391" r:id="rId47" display="https://podminky.urs.cz/item/CS_URS_2024_02/997221873"/>
    <hyperlink ref="F403" r:id="rId48" display="https://podminky.urs.cz/item/CS_URS_2024_02/997221861.5"/>
    <hyperlink ref="F413" r:id="rId49" display="https://podminky.urs.cz/item/CS_URS_2024_02/113106123"/>
    <hyperlink ref="F416" r:id="rId50" display="https://podminky.urs.cz/item/CS_URS_2024_02/113106161"/>
    <hyperlink ref="F424" r:id="rId51" display="https://podminky.urs.cz/item/CS_URS_2024_02/113107122"/>
    <hyperlink ref="F428" r:id="rId52" display="https://podminky.urs.cz/item/CS_URS_2024_02/113107125"/>
    <hyperlink ref="F432" r:id="rId53" display="https://podminky.urs.cz/item/CS_URS_2024_02/113201112"/>
    <hyperlink ref="F437" r:id="rId54" display="https://podminky.urs.cz/item/CS_URS_2024_02/122211101"/>
    <hyperlink ref="F445" r:id="rId55" display="https://podminky.urs.cz/item/CS_URS_2024_02/162651112"/>
    <hyperlink ref="F455" r:id="rId56" display="https://podminky.urs.cz/item/CS_URS_2024_02/171201231"/>
    <hyperlink ref="F464" r:id="rId57" display="https://podminky.urs.cz/item/CS_URS_2024_02/181951112"/>
    <hyperlink ref="F469" r:id="rId58" display="https://podminky.urs.cz/item/CS_URS_2024_02/890411811"/>
    <hyperlink ref="F474" r:id="rId59" display="https://podminky.urs.cz/item/CS_URS_2024_02/919726227"/>
    <hyperlink ref="F477" r:id="rId60" display="https://podminky.urs.cz/item/CS_URS_2024_02/979024443"/>
    <hyperlink ref="F481" r:id="rId61" display="https://podminky.urs.cz/item/CS_URS_2024_02/979054451"/>
    <hyperlink ref="F484" r:id="rId62" display="https://podminky.urs.cz/item/CS_URS_2024_02/979071121"/>
    <hyperlink ref="F493" r:id="rId63" display="https://podminky.urs.cz/item/CS_URS_2024_02/997221551"/>
    <hyperlink ref="F500" r:id="rId64" display="https://podminky.urs.cz/item/CS_URS_2024_02/997221559"/>
    <hyperlink ref="F509" r:id="rId65" display="https://podminky.urs.cz/item/CS_URS_2024_02/997221571"/>
    <hyperlink ref="F520" r:id="rId66" display="https://podminky.urs.cz/item/CS_URS_2024_02/997221579"/>
    <hyperlink ref="F528" r:id="rId67" display="https://podminky.urs.cz/item/CS_URS_2024_02/997221611"/>
    <hyperlink ref="F534" r:id="rId68" display="https://podminky.urs.cz/item/CS_URS_2024_02/997221612"/>
    <hyperlink ref="F544" r:id="rId69" display="https://podminky.urs.cz/item/CS_URS_2024_02/997221873"/>
    <hyperlink ref="F552" r:id="rId70" display="https://podminky.urs.cz/item/CS_URS_2024_02/997221861"/>
    <hyperlink ref="F560" r:id="rId71" display="https://podminky.urs.cz/item/CS_URS_2024_02/113106123"/>
    <hyperlink ref="F564" r:id="rId72" display="https://podminky.urs.cz/item/CS_URS_2024_02/113107122"/>
    <hyperlink ref="F568" r:id="rId73" display="https://podminky.urs.cz/item/CS_URS_2024_02/113106151"/>
    <hyperlink ref="F571" r:id="rId74" display="https://podminky.urs.cz/item/CS_URS_2024_02/113107125"/>
    <hyperlink ref="F575" r:id="rId75" display="https://podminky.urs.cz/item/CS_URS_2024_02/113107137"/>
    <hyperlink ref="F579" r:id="rId76" display="https://podminky.urs.cz/item/CS_URS_2024_02/113201112"/>
    <hyperlink ref="F583" r:id="rId77" display="https://podminky.urs.cz/item/CS_URS_2024_02/122211101"/>
    <hyperlink ref="F591" r:id="rId78" display="https://podminky.urs.cz/item/CS_URS_2024_02/162651112"/>
    <hyperlink ref="F601" r:id="rId79" display="https://podminky.urs.cz/item/CS_URS_2024_02/171201231"/>
    <hyperlink ref="F610" r:id="rId80" display="https://podminky.urs.cz/item/CS_URS_2024_02/181951112"/>
    <hyperlink ref="F615" r:id="rId81" display="https://podminky.urs.cz/item/CS_URS_2024_02/767161851"/>
    <hyperlink ref="F619" r:id="rId82" display="https://podminky.urs.cz/item/CS_URS_2024_02/890411811"/>
    <hyperlink ref="F624" r:id="rId83" display="https://podminky.urs.cz/item/CS_URS_2024_02/919726227"/>
    <hyperlink ref="F627" r:id="rId84" display="https://podminky.urs.cz/item/CS_URS_2024_02/963022819"/>
    <hyperlink ref="F630" r:id="rId85" display="https://podminky.urs.cz/item/CS_URS_2024_02/979024443"/>
    <hyperlink ref="F634" r:id="rId86" display="https://podminky.urs.cz/item/CS_URS_2024_02/979054442"/>
    <hyperlink ref="F638" r:id="rId87" display="https://podminky.urs.cz/item/CS_URS_2024_02/979054451"/>
    <hyperlink ref="F641" r:id="rId88" display="https://podminky.urs.cz/item/CS_URS_2024_02/979071111"/>
    <hyperlink ref="F645" r:id="rId89" display="https://podminky.urs.cz/item/CS_URS_2024_02/997221551"/>
    <hyperlink ref="F652" r:id="rId90" display="https://podminky.urs.cz/item/CS_URS_2024_02/997221559"/>
    <hyperlink ref="F661" r:id="rId91" display="https://podminky.urs.cz/item/CS_URS_2024_02/997221561"/>
    <hyperlink ref="F665" r:id="rId92" display="https://podminky.urs.cz/item/CS_URS_2024_02/997221569"/>
    <hyperlink ref="F669" r:id="rId93" display="https://podminky.urs.cz/item/CS_URS_2024_02/997221571"/>
    <hyperlink ref="F679" r:id="rId94" display="https://podminky.urs.cz/item/CS_URS_2024_02/997221579"/>
    <hyperlink ref="F689" r:id="rId95" display="https://podminky.urs.cz/item/CS_URS_2024_02/997221611"/>
    <hyperlink ref="F695" r:id="rId96" display="https://podminky.urs.cz/item/CS_URS_2024_02/997221612"/>
    <hyperlink ref="F704" r:id="rId97" display="https://podminky.urs.cz/item/CS_URS_2024_02/997221861"/>
    <hyperlink ref="F710" r:id="rId98" display="https://podminky.urs.cz/item/CS_URS_2024_02/997221862"/>
    <hyperlink ref="F715" r:id="rId99" display="https://podminky.urs.cz/item/CS_URS_2024_02/013274000"/>
    <hyperlink ref="F720" r:id="rId100" display="https://podminky.urs.cz/item/CS_URS_2024_02/113106151"/>
    <hyperlink ref="F724" r:id="rId101" display="https://podminky.urs.cz/item/CS_URS_2024_02/113107125"/>
    <hyperlink ref="F728" r:id="rId102" display="https://podminky.urs.cz/item/CS_URS_2024_02/113107132"/>
    <hyperlink ref="F732" r:id="rId103" display="https://podminky.urs.cz/item/CS_URS_2024_02/122211101"/>
    <hyperlink ref="F739" r:id="rId104" display="https://podminky.urs.cz/item/CS_URS_2024_02/162651112"/>
    <hyperlink ref="F748" r:id="rId105" display="https://podminky.urs.cz/item/CS_URS_2024_02/181951112"/>
    <hyperlink ref="F753" r:id="rId106" display="https://podminky.urs.cz/item/CS_URS_2024_02/890411811"/>
    <hyperlink ref="F758" r:id="rId107" display="https://podminky.urs.cz/item/CS_URS_2024_02/919726227"/>
    <hyperlink ref="F761" r:id="rId108" display="https://podminky.urs.cz/item/CS_URS_2024_02/919735124"/>
    <hyperlink ref="F765" r:id="rId109" display="https://podminky.urs.cz/item/CS_URS_2024_02/979071111"/>
    <hyperlink ref="F770" r:id="rId110" display="https://podminky.urs.cz/item/CS_URS_2024_02/997221551"/>
    <hyperlink ref="F775" r:id="rId111" display="https://podminky.urs.cz/item/CS_URS_2024_02/997221559"/>
    <hyperlink ref="F780" r:id="rId112" display="https://podminky.urs.cz/item/CS_URS_2024_02/997221571"/>
    <hyperlink ref="F788" r:id="rId113" display="https://podminky.urs.cz/item/CS_URS_2024_02/997221579"/>
    <hyperlink ref="F795" r:id="rId114" display="https://podminky.urs.cz/item/CS_URS_2024_02/997221611"/>
    <hyperlink ref="F799" r:id="rId115" display="https://podminky.urs.cz/item/CS_URS_2024_02/997221612"/>
    <hyperlink ref="F806" r:id="rId116" display="https://podminky.urs.cz/item/CS_URS_2024_02/171201231"/>
    <hyperlink ref="F811" r:id="rId117" display="https://podminky.urs.cz/item/CS_URS_2024_02/997221861.3"/>
    <hyperlink ref="F819" r:id="rId118" display="https://podminky.urs.cz/item/CS_URS_2024_02/113106121"/>
    <hyperlink ref="F823" r:id="rId119" display="https://podminky.urs.cz/item/CS_URS_2024_02/113106123"/>
    <hyperlink ref="F827" r:id="rId120" display="https://podminky.urs.cz/item/CS_URS_2024_02/113106151"/>
    <hyperlink ref="F834" r:id="rId121" display="https://podminky.urs.cz/item/CS_URS_2024_02/113107222"/>
    <hyperlink ref="F840" r:id="rId122" display="https://podminky.urs.cz/item/CS_URS_2024_02/113107122"/>
    <hyperlink ref="F846" r:id="rId123" display="https://podminky.urs.cz/item/CS_URS_2024_02/113107225"/>
    <hyperlink ref="F853" r:id="rId124" display="https://podminky.urs.cz/item/CS_URS_2024_02/113107125"/>
    <hyperlink ref="F859" r:id="rId125" display="https://podminky.urs.cz/item/CS_URS_2024_02/113107141"/>
    <hyperlink ref="F863" r:id="rId126" display="https://podminky.urs.cz/item/CS_URS_2024_02/113107242"/>
    <hyperlink ref="F866" r:id="rId127" display="https://podminky.urs.cz/item/CS_URS_2024_02/113154543"/>
    <hyperlink ref="F869" r:id="rId128" display="https://podminky.urs.cz/item/CS_URS_2024_02/113201111"/>
    <hyperlink ref="F873" r:id="rId129" display="https://podminky.urs.cz/item/CS_URS_2024_02/113201112"/>
    <hyperlink ref="F880" r:id="rId130" display="https://podminky.urs.cz/item/CS_URS_2024_02/121151103"/>
    <hyperlink ref="F883" r:id="rId131" display="https://podminky.urs.cz/item/CS_URS_2024_02/121151113"/>
    <hyperlink ref="F886" r:id="rId132" display="https://podminky.urs.cz/item/CS_URS_2024_02/122251106"/>
    <hyperlink ref="F894" r:id="rId133" display="https://podminky.urs.cz/item/CS_URS_2024_02/162351103"/>
    <hyperlink ref="F900" r:id="rId134" display="https://podminky.urs.cz/item/CS_URS_2024_02/162651112"/>
    <hyperlink ref="F905" r:id="rId135" display="https://podminky.urs.cz/item/CS_URS_2024_02/171201231"/>
    <hyperlink ref="F909" r:id="rId136" display="https://podminky.urs.cz/item/CS_URS_2024_02/181951112"/>
    <hyperlink ref="F914" r:id="rId137" display="https://podminky.urs.cz/item/CS_URS_2024_02/890411811"/>
    <hyperlink ref="F919" r:id="rId138" display="https://podminky.urs.cz/item/CS_URS_2024_02/919726227"/>
    <hyperlink ref="F922" r:id="rId139" display="https://podminky.urs.cz/item/CS_URS_2024_02/979024443"/>
    <hyperlink ref="F926" r:id="rId140" display="https://podminky.urs.cz/item/CS_URS_2024_02/979054441"/>
    <hyperlink ref="F930" r:id="rId141" display="https://podminky.urs.cz/item/CS_URS_2024_02/979054451"/>
    <hyperlink ref="F933" r:id="rId142" display="https://podminky.urs.cz/item/CS_URS_2024_02/979071111"/>
    <hyperlink ref="F941" r:id="rId143" display="https://podminky.urs.cz/item/CS_URS_2024_02/997221551"/>
    <hyperlink ref="F950" r:id="rId144" display="https://podminky.urs.cz/item/CS_URS_2024_02/997221559"/>
    <hyperlink ref="F965" r:id="rId145" display="https://podminky.urs.cz/item/CS_URS_2024_02/997221571"/>
    <hyperlink ref="F978" r:id="rId146" display="https://podminky.urs.cz/item/CS_URS_2024_02/997221579"/>
    <hyperlink ref="F990" r:id="rId147" display="https://podminky.urs.cz/item/CS_URS_2024_02/997221611"/>
    <hyperlink ref="F999" r:id="rId148" display="https://podminky.urs.cz/item/CS_URS_2024_02/997221612"/>
    <hyperlink ref="F1011" r:id="rId149" display="https://podminky.urs.cz/item/CS_URS_2024_02/997221861.4"/>
    <hyperlink ref="F1021" r:id="rId150" display="https://podminky.urs.cz/item/CS_URS_2024_02/997221873"/>
    <hyperlink ref="F1032" r:id="rId151" display="https://podminky.urs.cz/item/CS_URS_2024_02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1022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96</v>
      </c>
      <c r="G11" s="43"/>
      <c r="H11" s="43"/>
      <c r="I11" s="137" t="s">
        <v>20</v>
      </c>
      <c r="J11" s="141" t="s">
        <v>21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27</v>
      </c>
      <c r="G13" s="43"/>
      <c r="H13" s="43"/>
      <c r="I13" s="143" t="s">
        <v>28</v>
      </c>
      <c r="J13" s="144" t="s">
        <v>145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ROUND(J98,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ROUND((SUM(BE98:BE546)),  2)</f>
        <v>0</v>
      </c>
      <c r="G33" s="43"/>
      <c r="H33" s="43"/>
      <c r="I33" s="155">
        <v>0.20999999999999999</v>
      </c>
      <c r="J33" s="154">
        <f>ROUND(((SUM(BE98:BE546))*I33),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ROUND((SUM(BF98:BF546)),  2)</f>
        <v>0</v>
      </c>
      <c r="G34" s="43"/>
      <c r="H34" s="43"/>
      <c r="I34" s="155">
        <v>0.12</v>
      </c>
      <c r="J34" s="154">
        <f>ROUND(((SUM(BF98:BF546))*I34),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ROUND((SUM(BG98:BG546)),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ROUND((SUM(BH98:BH546)),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ROUND((SUM(BI98:BI546)),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101 - Stavební úprava ulice Kamenná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J98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J99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1023</v>
      </c>
      <c r="E61" s="181"/>
      <c r="F61" s="181"/>
      <c r="G61" s="181"/>
      <c r="H61" s="181"/>
      <c r="I61" s="181"/>
      <c r="J61" s="182">
        <f>J100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1024</v>
      </c>
      <c r="E62" s="181"/>
      <c r="F62" s="181"/>
      <c r="G62" s="181"/>
      <c r="H62" s="181"/>
      <c r="I62" s="181"/>
      <c r="J62" s="182">
        <f>J129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1025</v>
      </c>
      <c r="E63" s="181"/>
      <c r="F63" s="181"/>
      <c r="G63" s="181"/>
      <c r="H63" s="181"/>
      <c r="I63" s="181"/>
      <c r="J63" s="182">
        <f>J151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154</v>
      </c>
      <c r="E64" s="181"/>
      <c r="F64" s="181"/>
      <c r="G64" s="181"/>
      <c r="H64" s="181"/>
      <c r="I64" s="181"/>
      <c r="J64" s="182">
        <f>J160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1026</v>
      </c>
      <c r="E65" s="181"/>
      <c r="F65" s="181"/>
      <c r="G65" s="181"/>
      <c r="H65" s="181"/>
      <c r="I65" s="181"/>
      <c r="J65" s="182">
        <f>J166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1027</v>
      </c>
      <c r="E66" s="181"/>
      <c r="F66" s="181"/>
      <c r="G66" s="181"/>
      <c r="H66" s="181"/>
      <c r="I66" s="181"/>
      <c r="J66" s="182">
        <f>J179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79"/>
      <c r="D67" s="180" t="s">
        <v>1028</v>
      </c>
      <c r="E67" s="181"/>
      <c r="F67" s="181"/>
      <c r="G67" s="181"/>
      <c r="H67" s="181"/>
      <c r="I67" s="181"/>
      <c r="J67" s="182">
        <f>J224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1029</v>
      </c>
      <c r="E68" s="181"/>
      <c r="F68" s="181"/>
      <c r="G68" s="181"/>
      <c r="H68" s="181"/>
      <c r="I68" s="181"/>
      <c r="J68" s="182">
        <f>J251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8"/>
      <c r="C69" s="179"/>
      <c r="D69" s="180" t="s">
        <v>1030</v>
      </c>
      <c r="E69" s="181"/>
      <c r="F69" s="181"/>
      <c r="G69" s="181"/>
      <c r="H69" s="181"/>
      <c r="I69" s="181"/>
      <c r="J69" s="182">
        <f>J302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8"/>
      <c r="C70" s="179"/>
      <c r="D70" s="180" t="s">
        <v>1031</v>
      </c>
      <c r="E70" s="181"/>
      <c r="F70" s="181"/>
      <c r="G70" s="181"/>
      <c r="H70" s="181"/>
      <c r="I70" s="181"/>
      <c r="J70" s="182">
        <f>J312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8"/>
      <c r="C71" s="179"/>
      <c r="D71" s="180" t="s">
        <v>1032</v>
      </c>
      <c r="E71" s="181"/>
      <c r="F71" s="181"/>
      <c r="G71" s="181"/>
      <c r="H71" s="181"/>
      <c r="I71" s="181"/>
      <c r="J71" s="182">
        <f>J333</f>
        <v>0</v>
      </c>
      <c r="K71" s="179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8"/>
      <c r="C72" s="179"/>
      <c r="D72" s="180" t="s">
        <v>1033</v>
      </c>
      <c r="E72" s="181"/>
      <c r="F72" s="181"/>
      <c r="G72" s="181"/>
      <c r="H72" s="181"/>
      <c r="I72" s="181"/>
      <c r="J72" s="182">
        <f>J374</f>
        <v>0</v>
      </c>
      <c r="K72" s="179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8"/>
      <c r="C73" s="179"/>
      <c r="D73" s="180" t="s">
        <v>1034</v>
      </c>
      <c r="E73" s="181"/>
      <c r="F73" s="181"/>
      <c r="G73" s="181"/>
      <c r="H73" s="181"/>
      <c r="I73" s="181"/>
      <c r="J73" s="182">
        <f>J396</f>
        <v>0</v>
      </c>
      <c r="K73" s="179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8"/>
      <c r="C74" s="179"/>
      <c r="D74" s="180" t="s">
        <v>1035</v>
      </c>
      <c r="E74" s="181"/>
      <c r="F74" s="181"/>
      <c r="G74" s="181"/>
      <c r="H74" s="181"/>
      <c r="I74" s="181"/>
      <c r="J74" s="182">
        <f>J423</f>
        <v>0</v>
      </c>
      <c r="K74" s="179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8"/>
      <c r="C75" s="179"/>
      <c r="D75" s="180" t="s">
        <v>1036</v>
      </c>
      <c r="E75" s="181"/>
      <c r="F75" s="181"/>
      <c r="G75" s="181"/>
      <c r="H75" s="181"/>
      <c r="I75" s="181"/>
      <c r="J75" s="182">
        <f>J427</f>
        <v>0</v>
      </c>
      <c r="K75" s="179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8"/>
      <c r="C76" s="179"/>
      <c r="D76" s="180" t="s">
        <v>1037</v>
      </c>
      <c r="E76" s="181"/>
      <c r="F76" s="181"/>
      <c r="G76" s="181"/>
      <c r="H76" s="181"/>
      <c r="I76" s="181"/>
      <c r="J76" s="182">
        <f>J444</f>
        <v>0</v>
      </c>
      <c r="K76" s="179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8"/>
      <c r="C77" s="179"/>
      <c r="D77" s="180" t="s">
        <v>1038</v>
      </c>
      <c r="E77" s="181"/>
      <c r="F77" s="181"/>
      <c r="G77" s="181"/>
      <c r="H77" s="181"/>
      <c r="I77" s="181"/>
      <c r="J77" s="182">
        <f>J525</f>
        <v>0</v>
      </c>
      <c r="K77" s="179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8"/>
      <c r="C78" s="179"/>
      <c r="D78" s="180" t="s">
        <v>1039</v>
      </c>
      <c r="E78" s="181"/>
      <c r="F78" s="181"/>
      <c r="G78" s="181"/>
      <c r="H78" s="181"/>
      <c r="I78" s="181"/>
      <c r="J78" s="182">
        <f>J539</f>
        <v>0</v>
      </c>
      <c r="K78" s="179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3"/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4" s="2" customFormat="1" ht="6.96" customHeight="1">
      <c r="A84" s="43"/>
      <c r="B84" s="66"/>
      <c r="C84" s="67"/>
      <c r="D84" s="67"/>
      <c r="E84" s="67"/>
      <c r="F84" s="67"/>
      <c r="G84" s="67"/>
      <c r="H84" s="67"/>
      <c r="I84" s="67"/>
      <c r="J84" s="67"/>
      <c r="K84" s="67"/>
      <c r="L84" s="13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24.96" customHeight="1">
      <c r="A85" s="43"/>
      <c r="B85" s="44"/>
      <c r="C85" s="27" t="s">
        <v>182</v>
      </c>
      <c r="D85" s="45"/>
      <c r="E85" s="45"/>
      <c r="F85" s="45"/>
      <c r="G85" s="45"/>
      <c r="H85" s="45"/>
      <c r="I85" s="45"/>
      <c r="J85" s="45"/>
      <c r="K85" s="45"/>
      <c r="L85" s="13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6.96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3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2" customHeight="1">
      <c r="A87" s="43"/>
      <c r="B87" s="44"/>
      <c r="C87" s="36" t="s">
        <v>16</v>
      </c>
      <c r="D87" s="45"/>
      <c r="E87" s="45"/>
      <c r="F87" s="45"/>
      <c r="G87" s="45"/>
      <c r="H87" s="45"/>
      <c r="I87" s="45"/>
      <c r="J87" s="45"/>
      <c r="K87" s="45"/>
      <c r="L87" s="13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6.5" customHeight="1">
      <c r="A88" s="43"/>
      <c r="B88" s="44"/>
      <c r="C88" s="45"/>
      <c r="D88" s="45"/>
      <c r="E88" s="167" t="str">
        <f>E7</f>
        <v>Cheb, rekonstrukce ulice Kamenná</v>
      </c>
      <c r="F88" s="36"/>
      <c r="G88" s="36"/>
      <c r="H88" s="36"/>
      <c r="I88" s="45"/>
      <c r="J88" s="45"/>
      <c r="K88" s="45"/>
      <c r="L88" s="13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2" customHeight="1">
      <c r="A89" s="43"/>
      <c r="B89" s="44"/>
      <c r="C89" s="36" t="s">
        <v>142</v>
      </c>
      <c r="D89" s="45"/>
      <c r="E89" s="45"/>
      <c r="F89" s="45"/>
      <c r="G89" s="45"/>
      <c r="H89" s="45"/>
      <c r="I89" s="45"/>
      <c r="J89" s="45"/>
      <c r="K89" s="45"/>
      <c r="L89" s="13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6.5" customHeight="1">
      <c r="A90" s="43"/>
      <c r="B90" s="44"/>
      <c r="C90" s="45"/>
      <c r="D90" s="45"/>
      <c r="E90" s="74" t="str">
        <f>E9</f>
        <v>SO 101 - Stavební úprava ulice Kamenná</v>
      </c>
      <c r="F90" s="45"/>
      <c r="G90" s="45"/>
      <c r="H90" s="45"/>
      <c r="I90" s="45"/>
      <c r="J90" s="45"/>
      <c r="K90" s="45"/>
      <c r="L90" s="13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6.96" customHeight="1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13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2" customHeight="1">
      <c r="A92" s="43"/>
      <c r="B92" s="44"/>
      <c r="C92" s="36" t="s">
        <v>22</v>
      </c>
      <c r="D92" s="45"/>
      <c r="E92" s="45"/>
      <c r="F92" s="31" t="str">
        <f>F12</f>
        <v>Cheb</v>
      </c>
      <c r="G92" s="45"/>
      <c r="H92" s="45"/>
      <c r="I92" s="36" t="s">
        <v>24</v>
      </c>
      <c r="J92" s="77" t="str">
        <f>IF(J12="","",J12)</f>
        <v>21. 10. 2024</v>
      </c>
      <c r="K92" s="45"/>
      <c r="L92" s="13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6.96" customHeight="1">
      <c r="A93" s="43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13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40.05" customHeight="1">
      <c r="A94" s="43"/>
      <c r="B94" s="44"/>
      <c r="C94" s="36" t="s">
        <v>30</v>
      </c>
      <c r="D94" s="45"/>
      <c r="E94" s="45"/>
      <c r="F94" s="31" t="str">
        <f>E15</f>
        <v>Město Cheb</v>
      </c>
      <c r="G94" s="45"/>
      <c r="H94" s="45"/>
      <c r="I94" s="36" t="s">
        <v>38</v>
      </c>
      <c r="J94" s="41" t="str">
        <f>E21</f>
        <v>Dopravní stavby a venkovní architektura s.r.o.</v>
      </c>
      <c r="K94" s="45"/>
      <c r="L94" s="13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40.05" customHeight="1">
      <c r="A95" s="43"/>
      <c r="B95" s="44"/>
      <c r="C95" s="36" t="s">
        <v>36</v>
      </c>
      <c r="D95" s="45"/>
      <c r="E95" s="45"/>
      <c r="F95" s="31" t="str">
        <f>IF(E18="","",E18)</f>
        <v>Vyplň údaj</v>
      </c>
      <c r="G95" s="45"/>
      <c r="H95" s="45"/>
      <c r="I95" s="36" t="s">
        <v>43</v>
      </c>
      <c r="J95" s="41" t="str">
        <f>E24</f>
        <v>DSVA - Ing. J. Ševčík, J. Turza, J. Heřmanová</v>
      </c>
      <c r="K95" s="45"/>
      <c r="L95" s="13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0.32" customHeight="1">
      <c r="A96" s="43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13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11" customFormat="1" ht="29.28" customHeight="1">
      <c r="A97" s="184"/>
      <c r="B97" s="185"/>
      <c r="C97" s="186" t="s">
        <v>183</v>
      </c>
      <c r="D97" s="187" t="s">
        <v>67</v>
      </c>
      <c r="E97" s="187" t="s">
        <v>63</v>
      </c>
      <c r="F97" s="187" t="s">
        <v>64</v>
      </c>
      <c r="G97" s="187" t="s">
        <v>184</v>
      </c>
      <c r="H97" s="187" t="s">
        <v>185</v>
      </c>
      <c r="I97" s="187" t="s">
        <v>186</v>
      </c>
      <c r="J97" s="187" t="s">
        <v>148</v>
      </c>
      <c r="K97" s="188" t="s">
        <v>187</v>
      </c>
      <c r="L97" s="189"/>
      <c r="M97" s="97" t="s">
        <v>35</v>
      </c>
      <c r="N97" s="98" t="s">
        <v>52</v>
      </c>
      <c r="O97" s="98" t="s">
        <v>188</v>
      </c>
      <c r="P97" s="98" t="s">
        <v>189</v>
      </c>
      <c r="Q97" s="98" t="s">
        <v>190</v>
      </c>
      <c r="R97" s="98" t="s">
        <v>191</v>
      </c>
      <c r="S97" s="98" t="s">
        <v>192</v>
      </c>
      <c r="T97" s="99" t="s">
        <v>193</v>
      </c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</row>
    <row r="98" s="2" customFormat="1" ht="22.8" customHeight="1">
      <c r="A98" s="43"/>
      <c r="B98" s="44"/>
      <c r="C98" s="104" t="s">
        <v>194</v>
      </c>
      <c r="D98" s="45"/>
      <c r="E98" s="45"/>
      <c r="F98" s="45"/>
      <c r="G98" s="45"/>
      <c r="H98" s="45"/>
      <c r="I98" s="45"/>
      <c r="J98" s="190">
        <f>BK98</f>
        <v>0</v>
      </c>
      <c r="K98" s="45"/>
      <c r="L98" s="49"/>
      <c r="M98" s="100"/>
      <c r="N98" s="191"/>
      <c r="O98" s="101"/>
      <c r="P98" s="192">
        <f>P99</f>
        <v>0</v>
      </c>
      <c r="Q98" s="101"/>
      <c r="R98" s="192">
        <f>R99</f>
        <v>1205.9440511200003</v>
      </c>
      <c r="S98" s="101"/>
      <c r="T98" s="193">
        <f>T99</f>
        <v>8.7760000000000016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81</v>
      </c>
      <c r="AU98" s="21" t="s">
        <v>149</v>
      </c>
      <c r="BK98" s="194">
        <f>BK99</f>
        <v>0</v>
      </c>
    </row>
    <row r="99" s="12" customFormat="1" ht="25.92" customHeight="1">
      <c r="A99" s="12"/>
      <c r="B99" s="195"/>
      <c r="C99" s="196"/>
      <c r="D99" s="197" t="s">
        <v>81</v>
      </c>
      <c r="E99" s="198" t="s">
        <v>195</v>
      </c>
      <c r="F99" s="198" t="s">
        <v>196</v>
      </c>
      <c r="G99" s="196"/>
      <c r="H99" s="196"/>
      <c r="I99" s="199"/>
      <c r="J99" s="200">
        <f>BK99</f>
        <v>0</v>
      </c>
      <c r="K99" s="196"/>
      <c r="L99" s="201"/>
      <c r="M99" s="202"/>
      <c r="N99" s="203"/>
      <c r="O99" s="203"/>
      <c r="P99" s="204">
        <f>P100+P129+P151+P160+P166+P179+P224+P251+P302+P312+P333+P374+P396+P423+P427+P444+P525+P539</f>
        <v>0</v>
      </c>
      <c r="Q99" s="203"/>
      <c r="R99" s="204">
        <f>R100+R129+R151+R160+R166+R179+R224+R251+R302+R312+R333+R374+R396+R423+R427+R444+R525+R539</f>
        <v>1205.9440511200003</v>
      </c>
      <c r="S99" s="203"/>
      <c r="T99" s="205">
        <f>T100+T129+T151+T160+T166+T179+T224+T251+T302+T312+T333+T374+T396+T423+T427+T444+T525+T539</f>
        <v>8.7760000000000016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6" t="s">
        <v>90</v>
      </c>
      <c r="AT99" s="207" t="s">
        <v>81</v>
      </c>
      <c r="AU99" s="207" t="s">
        <v>82</v>
      </c>
      <c r="AY99" s="206" t="s">
        <v>197</v>
      </c>
      <c r="BK99" s="208">
        <f>BK100+BK129+BK151+BK160+BK166+BK179+BK224+BK251+BK302+BK312+BK333+BK374+BK396+BK423+BK427+BK444+BK525+BK539</f>
        <v>0</v>
      </c>
    </row>
    <row r="100" s="12" customFormat="1" ht="22.8" customHeight="1">
      <c r="A100" s="12"/>
      <c r="B100" s="195"/>
      <c r="C100" s="196"/>
      <c r="D100" s="197" t="s">
        <v>81</v>
      </c>
      <c r="E100" s="209" t="s">
        <v>92</v>
      </c>
      <c r="F100" s="209" t="s">
        <v>1040</v>
      </c>
      <c r="G100" s="196"/>
      <c r="H100" s="196"/>
      <c r="I100" s="199"/>
      <c r="J100" s="210">
        <f>BK100</f>
        <v>0</v>
      </c>
      <c r="K100" s="196"/>
      <c r="L100" s="201"/>
      <c r="M100" s="202"/>
      <c r="N100" s="203"/>
      <c r="O100" s="203"/>
      <c r="P100" s="204">
        <f>SUM(P101:P128)</f>
        <v>0</v>
      </c>
      <c r="Q100" s="203"/>
      <c r="R100" s="204">
        <f>SUM(R101:R128)</f>
        <v>17.419548699999996</v>
      </c>
      <c r="S100" s="203"/>
      <c r="T100" s="205">
        <f>SUM(T101:T128)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6" t="s">
        <v>90</v>
      </c>
      <c r="AT100" s="207" t="s">
        <v>81</v>
      </c>
      <c r="AU100" s="207" t="s">
        <v>90</v>
      </c>
      <c r="AY100" s="206" t="s">
        <v>197</v>
      </c>
      <c r="BK100" s="208">
        <f>SUM(BK101:BK128)</f>
        <v>0</v>
      </c>
    </row>
    <row r="101" s="2" customFormat="1" ht="33" customHeight="1">
      <c r="A101" s="43"/>
      <c r="B101" s="44"/>
      <c r="C101" s="211" t="s">
        <v>90</v>
      </c>
      <c r="D101" s="211" t="s">
        <v>201</v>
      </c>
      <c r="E101" s="212" t="s">
        <v>1041</v>
      </c>
      <c r="F101" s="213" t="s">
        <v>1042</v>
      </c>
      <c r="G101" s="214" t="s">
        <v>320</v>
      </c>
      <c r="H101" s="215">
        <v>22.125</v>
      </c>
      <c r="I101" s="216"/>
      <c r="J101" s="217">
        <f>ROUND(I101*H101,2)</f>
        <v>0</v>
      </c>
      <c r="K101" s="213" t="s">
        <v>205</v>
      </c>
      <c r="L101" s="49"/>
      <c r="M101" s="218" t="s">
        <v>35</v>
      </c>
      <c r="N101" s="219" t="s">
        <v>53</v>
      </c>
      <c r="O101" s="89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2" t="s">
        <v>206</v>
      </c>
      <c r="AT101" s="222" t="s">
        <v>201</v>
      </c>
      <c r="AU101" s="222" t="s">
        <v>92</v>
      </c>
      <c r="AY101" s="21" t="s">
        <v>197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21" t="s">
        <v>90</v>
      </c>
      <c r="BK101" s="223">
        <f>ROUND(I101*H101,2)</f>
        <v>0</v>
      </c>
      <c r="BL101" s="21" t="s">
        <v>206</v>
      </c>
      <c r="BM101" s="222" t="s">
        <v>1043</v>
      </c>
    </row>
    <row r="102" s="2" customFormat="1">
      <c r="A102" s="43"/>
      <c r="B102" s="44"/>
      <c r="C102" s="45"/>
      <c r="D102" s="224" t="s">
        <v>209</v>
      </c>
      <c r="E102" s="45"/>
      <c r="F102" s="225" t="s">
        <v>1044</v>
      </c>
      <c r="G102" s="45"/>
      <c r="H102" s="45"/>
      <c r="I102" s="226"/>
      <c r="J102" s="45"/>
      <c r="K102" s="45"/>
      <c r="L102" s="49"/>
      <c r="M102" s="227"/>
      <c r="N102" s="228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209</v>
      </c>
      <c r="AU102" s="21" t="s">
        <v>92</v>
      </c>
    </row>
    <row r="103" s="2" customFormat="1">
      <c r="A103" s="43"/>
      <c r="B103" s="44"/>
      <c r="C103" s="45"/>
      <c r="D103" s="229" t="s">
        <v>211</v>
      </c>
      <c r="E103" s="45"/>
      <c r="F103" s="230" t="s">
        <v>1045</v>
      </c>
      <c r="G103" s="45"/>
      <c r="H103" s="45"/>
      <c r="I103" s="226"/>
      <c r="J103" s="45"/>
      <c r="K103" s="45"/>
      <c r="L103" s="49"/>
      <c r="M103" s="227"/>
      <c r="N103" s="228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211</v>
      </c>
      <c r="AU103" s="21" t="s">
        <v>92</v>
      </c>
    </row>
    <row r="104" s="2" customFormat="1">
      <c r="A104" s="43"/>
      <c r="B104" s="44"/>
      <c r="C104" s="45"/>
      <c r="D104" s="224" t="s">
        <v>219</v>
      </c>
      <c r="E104" s="45"/>
      <c r="F104" s="231" t="s">
        <v>1046</v>
      </c>
      <c r="G104" s="45"/>
      <c r="H104" s="45"/>
      <c r="I104" s="226"/>
      <c r="J104" s="45"/>
      <c r="K104" s="45"/>
      <c r="L104" s="49"/>
      <c r="M104" s="227"/>
      <c r="N104" s="228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219</v>
      </c>
      <c r="AU104" s="21" t="s">
        <v>92</v>
      </c>
    </row>
    <row r="105" s="13" customFormat="1">
      <c r="A105" s="13"/>
      <c r="B105" s="232"/>
      <c r="C105" s="233"/>
      <c r="D105" s="224" t="s">
        <v>232</v>
      </c>
      <c r="E105" s="242" t="s">
        <v>35</v>
      </c>
      <c r="F105" s="234" t="s">
        <v>1047</v>
      </c>
      <c r="G105" s="233"/>
      <c r="H105" s="235">
        <v>22.125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232</v>
      </c>
      <c r="AU105" s="241" t="s">
        <v>92</v>
      </c>
      <c r="AV105" s="13" t="s">
        <v>92</v>
      </c>
      <c r="AW105" s="13" t="s">
        <v>42</v>
      </c>
      <c r="AX105" s="13" t="s">
        <v>90</v>
      </c>
      <c r="AY105" s="241" t="s">
        <v>197</v>
      </c>
    </row>
    <row r="106" s="2" customFormat="1" ht="33" customHeight="1">
      <c r="A106" s="43"/>
      <c r="B106" s="44"/>
      <c r="C106" s="211" t="s">
        <v>92</v>
      </c>
      <c r="D106" s="211" t="s">
        <v>201</v>
      </c>
      <c r="E106" s="212" t="s">
        <v>1048</v>
      </c>
      <c r="F106" s="213" t="s">
        <v>1049</v>
      </c>
      <c r="G106" s="214" t="s">
        <v>204</v>
      </c>
      <c r="H106" s="215">
        <v>546</v>
      </c>
      <c r="I106" s="216"/>
      <c r="J106" s="217">
        <f>ROUND(I106*H106,2)</f>
        <v>0</v>
      </c>
      <c r="K106" s="213" t="s">
        <v>205</v>
      </c>
      <c r="L106" s="49"/>
      <c r="M106" s="218" t="s">
        <v>35</v>
      </c>
      <c r="N106" s="219" t="s">
        <v>53</v>
      </c>
      <c r="O106" s="89"/>
      <c r="P106" s="220">
        <f>O106*H106</f>
        <v>0</v>
      </c>
      <c r="Q106" s="220">
        <v>0.00031</v>
      </c>
      <c r="R106" s="220">
        <f>Q106*H106</f>
        <v>0.16925999999999999</v>
      </c>
      <c r="S106" s="220">
        <v>0</v>
      </c>
      <c r="T106" s="221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2" t="s">
        <v>206</v>
      </c>
      <c r="AT106" s="222" t="s">
        <v>201</v>
      </c>
      <c r="AU106" s="222" t="s">
        <v>92</v>
      </c>
      <c r="AY106" s="21" t="s">
        <v>197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1" t="s">
        <v>90</v>
      </c>
      <c r="BK106" s="223">
        <f>ROUND(I106*H106,2)</f>
        <v>0</v>
      </c>
      <c r="BL106" s="21" t="s">
        <v>206</v>
      </c>
      <c r="BM106" s="222" t="s">
        <v>1050</v>
      </c>
    </row>
    <row r="107" s="2" customFormat="1">
      <c r="A107" s="43"/>
      <c r="B107" s="44"/>
      <c r="C107" s="45"/>
      <c r="D107" s="224" t="s">
        <v>209</v>
      </c>
      <c r="E107" s="45"/>
      <c r="F107" s="225" t="s">
        <v>1051</v>
      </c>
      <c r="G107" s="45"/>
      <c r="H107" s="45"/>
      <c r="I107" s="226"/>
      <c r="J107" s="45"/>
      <c r="K107" s="45"/>
      <c r="L107" s="49"/>
      <c r="M107" s="227"/>
      <c r="N107" s="228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209</v>
      </c>
      <c r="AU107" s="21" t="s">
        <v>92</v>
      </c>
    </row>
    <row r="108" s="2" customFormat="1">
      <c r="A108" s="43"/>
      <c r="B108" s="44"/>
      <c r="C108" s="45"/>
      <c r="D108" s="229" t="s">
        <v>211</v>
      </c>
      <c r="E108" s="45"/>
      <c r="F108" s="230" t="s">
        <v>1052</v>
      </c>
      <c r="G108" s="45"/>
      <c r="H108" s="45"/>
      <c r="I108" s="226"/>
      <c r="J108" s="45"/>
      <c r="K108" s="45"/>
      <c r="L108" s="49"/>
      <c r="M108" s="227"/>
      <c r="N108" s="228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211</v>
      </c>
      <c r="AU108" s="21" t="s">
        <v>92</v>
      </c>
    </row>
    <row r="109" s="13" customFormat="1">
      <c r="A109" s="13"/>
      <c r="B109" s="232"/>
      <c r="C109" s="233"/>
      <c r="D109" s="224" t="s">
        <v>232</v>
      </c>
      <c r="E109" s="242" t="s">
        <v>35</v>
      </c>
      <c r="F109" s="234" t="s">
        <v>1053</v>
      </c>
      <c r="G109" s="233"/>
      <c r="H109" s="235">
        <v>354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232</v>
      </c>
      <c r="AU109" s="241" t="s">
        <v>92</v>
      </c>
      <c r="AV109" s="13" t="s">
        <v>92</v>
      </c>
      <c r="AW109" s="13" t="s">
        <v>42</v>
      </c>
      <c r="AX109" s="13" t="s">
        <v>82</v>
      </c>
      <c r="AY109" s="241" t="s">
        <v>197</v>
      </c>
    </row>
    <row r="110" s="13" customFormat="1">
      <c r="A110" s="13"/>
      <c r="B110" s="232"/>
      <c r="C110" s="233"/>
      <c r="D110" s="224" t="s">
        <v>232</v>
      </c>
      <c r="E110" s="242" t="s">
        <v>35</v>
      </c>
      <c r="F110" s="234" t="s">
        <v>1054</v>
      </c>
      <c r="G110" s="233"/>
      <c r="H110" s="235">
        <v>192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232</v>
      </c>
      <c r="AU110" s="241" t="s">
        <v>92</v>
      </c>
      <c r="AV110" s="13" t="s">
        <v>92</v>
      </c>
      <c r="AW110" s="13" t="s">
        <v>42</v>
      </c>
      <c r="AX110" s="13" t="s">
        <v>82</v>
      </c>
      <c r="AY110" s="241" t="s">
        <v>197</v>
      </c>
    </row>
    <row r="111" s="14" customFormat="1">
      <c r="A111" s="14"/>
      <c r="B111" s="253"/>
      <c r="C111" s="254"/>
      <c r="D111" s="224" t="s">
        <v>232</v>
      </c>
      <c r="E111" s="255" t="s">
        <v>35</v>
      </c>
      <c r="F111" s="256" t="s">
        <v>355</v>
      </c>
      <c r="G111" s="254"/>
      <c r="H111" s="257">
        <v>546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3" t="s">
        <v>232</v>
      </c>
      <c r="AU111" s="263" t="s">
        <v>92</v>
      </c>
      <c r="AV111" s="14" t="s">
        <v>206</v>
      </c>
      <c r="AW111" s="14" t="s">
        <v>42</v>
      </c>
      <c r="AX111" s="14" t="s">
        <v>90</v>
      </c>
      <c r="AY111" s="263" t="s">
        <v>197</v>
      </c>
    </row>
    <row r="112" s="2" customFormat="1" ht="24.15" customHeight="1">
      <c r="A112" s="43"/>
      <c r="B112" s="44"/>
      <c r="C112" s="243" t="s">
        <v>207</v>
      </c>
      <c r="D112" s="243" t="s">
        <v>305</v>
      </c>
      <c r="E112" s="244" t="s">
        <v>1055</v>
      </c>
      <c r="F112" s="245" t="s">
        <v>1056</v>
      </c>
      <c r="G112" s="246" t="s">
        <v>204</v>
      </c>
      <c r="H112" s="247">
        <v>419.31299999999999</v>
      </c>
      <c r="I112" s="248"/>
      <c r="J112" s="249">
        <f>ROUND(I112*H112,2)</f>
        <v>0</v>
      </c>
      <c r="K112" s="245" t="s">
        <v>205</v>
      </c>
      <c r="L112" s="250"/>
      <c r="M112" s="251" t="s">
        <v>35</v>
      </c>
      <c r="N112" s="252" t="s">
        <v>53</v>
      </c>
      <c r="O112" s="89"/>
      <c r="P112" s="220">
        <f>O112*H112</f>
        <v>0</v>
      </c>
      <c r="Q112" s="220">
        <v>0.00029999999999999997</v>
      </c>
      <c r="R112" s="220">
        <f>Q112*H112</f>
        <v>0.12579389999999999</v>
      </c>
      <c r="S112" s="220">
        <v>0</v>
      </c>
      <c r="T112" s="221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2" t="s">
        <v>253</v>
      </c>
      <c r="AT112" s="222" t="s">
        <v>305</v>
      </c>
      <c r="AU112" s="222" t="s">
        <v>92</v>
      </c>
      <c r="AY112" s="21" t="s">
        <v>197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1" t="s">
        <v>90</v>
      </c>
      <c r="BK112" s="223">
        <f>ROUND(I112*H112,2)</f>
        <v>0</v>
      </c>
      <c r="BL112" s="21" t="s">
        <v>206</v>
      </c>
      <c r="BM112" s="222" t="s">
        <v>1057</v>
      </c>
    </row>
    <row r="113" s="2" customFormat="1">
      <c r="A113" s="43"/>
      <c r="B113" s="44"/>
      <c r="C113" s="45"/>
      <c r="D113" s="224" t="s">
        <v>209</v>
      </c>
      <c r="E113" s="45"/>
      <c r="F113" s="225" t="s">
        <v>1056</v>
      </c>
      <c r="G113" s="45"/>
      <c r="H113" s="45"/>
      <c r="I113" s="226"/>
      <c r="J113" s="45"/>
      <c r="K113" s="45"/>
      <c r="L113" s="49"/>
      <c r="M113" s="227"/>
      <c r="N113" s="228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209</v>
      </c>
      <c r="AU113" s="21" t="s">
        <v>92</v>
      </c>
    </row>
    <row r="114" s="13" customFormat="1">
      <c r="A114" s="13"/>
      <c r="B114" s="232"/>
      <c r="C114" s="233"/>
      <c r="D114" s="224" t="s">
        <v>232</v>
      </c>
      <c r="E114" s="242" t="s">
        <v>35</v>
      </c>
      <c r="F114" s="234" t="s">
        <v>1053</v>
      </c>
      <c r="G114" s="233"/>
      <c r="H114" s="235">
        <v>354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232</v>
      </c>
      <c r="AU114" s="241" t="s">
        <v>92</v>
      </c>
      <c r="AV114" s="13" t="s">
        <v>92</v>
      </c>
      <c r="AW114" s="13" t="s">
        <v>42</v>
      </c>
      <c r="AX114" s="13" t="s">
        <v>90</v>
      </c>
      <c r="AY114" s="241" t="s">
        <v>197</v>
      </c>
    </row>
    <row r="115" s="13" customFormat="1">
      <c r="A115" s="13"/>
      <c r="B115" s="232"/>
      <c r="C115" s="233"/>
      <c r="D115" s="224" t="s">
        <v>232</v>
      </c>
      <c r="E115" s="233"/>
      <c r="F115" s="234" t="s">
        <v>1058</v>
      </c>
      <c r="G115" s="233"/>
      <c r="H115" s="235">
        <v>419.31299999999999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232</v>
      </c>
      <c r="AU115" s="241" t="s">
        <v>92</v>
      </c>
      <c r="AV115" s="13" t="s">
        <v>92</v>
      </c>
      <c r="AW115" s="13" t="s">
        <v>4</v>
      </c>
      <c r="AX115" s="13" t="s">
        <v>90</v>
      </c>
      <c r="AY115" s="241" t="s">
        <v>197</v>
      </c>
    </row>
    <row r="116" s="2" customFormat="1" ht="24.15" customHeight="1">
      <c r="A116" s="43"/>
      <c r="B116" s="44"/>
      <c r="C116" s="243" t="s">
        <v>206</v>
      </c>
      <c r="D116" s="243" t="s">
        <v>305</v>
      </c>
      <c r="E116" s="244" t="s">
        <v>1059</v>
      </c>
      <c r="F116" s="245" t="s">
        <v>1060</v>
      </c>
      <c r="G116" s="246" t="s">
        <v>204</v>
      </c>
      <c r="H116" s="247">
        <v>227.42400000000001</v>
      </c>
      <c r="I116" s="248"/>
      <c r="J116" s="249">
        <f>ROUND(I116*H116,2)</f>
        <v>0</v>
      </c>
      <c r="K116" s="245" t="s">
        <v>205</v>
      </c>
      <c r="L116" s="250"/>
      <c r="M116" s="251" t="s">
        <v>35</v>
      </c>
      <c r="N116" s="252" t="s">
        <v>53</v>
      </c>
      <c r="O116" s="89"/>
      <c r="P116" s="220">
        <f>O116*H116</f>
        <v>0</v>
      </c>
      <c r="Q116" s="220">
        <v>0.00020000000000000001</v>
      </c>
      <c r="R116" s="220">
        <f>Q116*H116</f>
        <v>0.045484800000000006</v>
      </c>
      <c r="S116" s="220">
        <v>0</v>
      </c>
      <c r="T116" s="221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2" t="s">
        <v>253</v>
      </c>
      <c r="AT116" s="222" t="s">
        <v>305</v>
      </c>
      <c r="AU116" s="222" t="s">
        <v>92</v>
      </c>
      <c r="AY116" s="21" t="s">
        <v>197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1" t="s">
        <v>90</v>
      </c>
      <c r="BK116" s="223">
        <f>ROUND(I116*H116,2)</f>
        <v>0</v>
      </c>
      <c r="BL116" s="21" t="s">
        <v>206</v>
      </c>
      <c r="BM116" s="222" t="s">
        <v>1061</v>
      </c>
    </row>
    <row r="117" s="2" customFormat="1">
      <c r="A117" s="43"/>
      <c r="B117" s="44"/>
      <c r="C117" s="45"/>
      <c r="D117" s="224" t="s">
        <v>209</v>
      </c>
      <c r="E117" s="45"/>
      <c r="F117" s="225" t="s">
        <v>1060</v>
      </c>
      <c r="G117" s="45"/>
      <c r="H117" s="45"/>
      <c r="I117" s="226"/>
      <c r="J117" s="45"/>
      <c r="K117" s="45"/>
      <c r="L117" s="49"/>
      <c r="M117" s="227"/>
      <c r="N117" s="228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209</v>
      </c>
      <c r="AU117" s="21" t="s">
        <v>92</v>
      </c>
    </row>
    <row r="118" s="13" customFormat="1">
      <c r="A118" s="13"/>
      <c r="B118" s="232"/>
      <c r="C118" s="233"/>
      <c r="D118" s="224" t="s">
        <v>232</v>
      </c>
      <c r="E118" s="242" t="s">
        <v>35</v>
      </c>
      <c r="F118" s="234" t="s">
        <v>1054</v>
      </c>
      <c r="G118" s="233"/>
      <c r="H118" s="235">
        <v>192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232</v>
      </c>
      <c r="AU118" s="241" t="s">
        <v>92</v>
      </c>
      <c r="AV118" s="13" t="s">
        <v>92</v>
      </c>
      <c r="AW118" s="13" t="s">
        <v>42</v>
      </c>
      <c r="AX118" s="13" t="s">
        <v>90</v>
      </c>
      <c r="AY118" s="241" t="s">
        <v>197</v>
      </c>
    </row>
    <row r="119" s="13" customFormat="1">
      <c r="A119" s="13"/>
      <c r="B119" s="232"/>
      <c r="C119" s="233"/>
      <c r="D119" s="224" t="s">
        <v>232</v>
      </c>
      <c r="E119" s="233"/>
      <c r="F119" s="234" t="s">
        <v>1062</v>
      </c>
      <c r="G119" s="233"/>
      <c r="H119" s="235">
        <v>227.42400000000001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232</v>
      </c>
      <c r="AU119" s="241" t="s">
        <v>92</v>
      </c>
      <c r="AV119" s="13" t="s">
        <v>92</v>
      </c>
      <c r="AW119" s="13" t="s">
        <v>4</v>
      </c>
      <c r="AX119" s="13" t="s">
        <v>90</v>
      </c>
      <c r="AY119" s="241" t="s">
        <v>197</v>
      </c>
    </row>
    <row r="120" s="2" customFormat="1" ht="16.5" customHeight="1">
      <c r="A120" s="43"/>
      <c r="B120" s="44"/>
      <c r="C120" s="211" t="s">
        <v>234</v>
      </c>
      <c r="D120" s="211" t="s">
        <v>201</v>
      </c>
      <c r="E120" s="212" t="s">
        <v>1063</v>
      </c>
      <c r="F120" s="213" t="s">
        <v>1064</v>
      </c>
      <c r="G120" s="214" t="s">
        <v>320</v>
      </c>
      <c r="H120" s="215">
        <v>8.8499999999999996</v>
      </c>
      <c r="I120" s="216"/>
      <c r="J120" s="217">
        <f>ROUND(I120*H120,2)</f>
        <v>0</v>
      </c>
      <c r="K120" s="213" t="s">
        <v>205</v>
      </c>
      <c r="L120" s="49"/>
      <c r="M120" s="218" t="s">
        <v>35</v>
      </c>
      <c r="N120" s="219" t="s">
        <v>53</v>
      </c>
      <c r="O120" s="89"/>
      <c r="P120" s="220">
        <f>O120*H120</f>
        <v>0</v>
      </c>
      <c r="Q120" s="220">
        <v>1.9199999999999999</v>
      </c>
      <c r="R120" s="220">
        <f>Q120*H120</f>
        <v>16.991999999999997</v>
      </c>
      <c r="S120" s="220">
        <v>0</v>
      </c>
      <c r="T120" s="221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2" t="s">
        <v>206</v>
      </c>
      <c r="AT120" s="222" t="s">
        <v>201</v>
      </c>
      <c r="AU120" s="222" t="s">
        <v>92</v>
      </c>
      <c r="AY120" s="21" t="s">
        <v>197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1" t="s">
        <v>90</v>
      </c>
      <c r="BK120" s="223">
        <f>ROUND(I120*H120,2)</f>
        <v>0</v>
      </c>
      <c r="BL120" s="21" t="s">
        <v>206</v>
      </c>
      <c r="BM120" s="222" t="s">
        <v>1065</v>
      </c>
    </row>
    <row r="121" s="2" customFormat="1">
      <c r="A121" s="43"/>
      <c r="B121" s="44"/>
      <c r="C121" s="45"/>
      <c r="D121" s="224" t="s">
        <v>209</v>
      </c>
      <c r="E121" s="45"/>
      <c r="F121" s="225" t="s">
        <v>1064</v>
      </c>
      <c r="G121" s="45"/>
      <c r="H121" s="45"/>
      <c r="I121" s="226"/>
      <c r="J121" s="45"/>
      <c r="K121" s="45"/>
      <c r="L121" s="49"/>
      <c r="M121" s="227"/>
      <c r="N121" s="228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209</v>
      </c>
      <c r="AU121" s="21" t="s">
        <v>92</v>
      </c>
    </row>
    <row r="122" s="2" customFormat="1">
      <c r="A122" s="43"/>
      <c r="B122" s="44"/>
      <c r="C122" s="45"/>
      <c r="D122" s="229" t="s">
        <v>211</v>
      </c>
      <c r="E122" s="45"/>
      <c r="F122" s="230" t="s">
        <v>1066</v>
      </c>
      <c r="G122" s="45"/>
      <c r="H122" s="45"/>
      <c r="I122" s="226"/>
      <c r="J122" s="45"/>
      <c r="K122" s="45"/>
      <c r="L122" s="49"/>
      <c r="M122" s="227"/>
      <c r="N122" s="228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211</v>
      </c>
      <c r="AU122" s="21" t="s">
        <v>92</v>
      </c>
    </row>
    <row r="123" s="13" customFormat="1">
      <c r="A123" s="13"/>
      <c r="B123" s="232"/>
      <c r="C123" s="233"/>
      <c r="D123" s="224" t="s">
        <v>232</v>
      </c>
      <c r="E123" s="242" t="s">
        <v>35</v>
      </c>
      <c r="F123" s="234" t="s">
        <v>1067</v>
      </c>
      <c r="G123" s="233"/>
      <c r="H123" s="235">
        <v>8.8499999999999996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232</v>
      </c>
      <c r="AU123" s="241" t="s">
        <v>92</v>
      </c>
      <c r="AV123" s="13" t="s">
        <v>92</v>
      </c>
      <c r="AW123" s="13" t="s">
        <v>42</v>
      </c>
      <c r="AX123" s="13" t="s">
        <v>90</v>
      </c>
      <c r="AY123" s="241" t="s">
        <v>197</v>
      </c>
    </row>
    <row r="124" s="2" customFormat="1" ht="24.15" customHeight="1">
      <c r="A124" s="43"/>
      <c r="B124" s="44"/>
      <c r="C124" s="211" t="s">
        <v>241</v>
      </c>
      <c r="D124" s="211" t="s">
        <v>201</v>
      </c>
      <c r="E124" s="212" t="s">
        <v>1068</v>
      </c>
      <c r="F124" s="213" t="s">
        <v>1069</v>
      </c>
      <c r="G124" s="214" t="s">
        <v>409</v>
      </c>
      <c r="H124" s="215">
        <v>177</v>
      </c>
      <c r="I124" s="216"/>
      <c r="J124" s="217">
        <f>ROUND(I124*H124,2)</f>
        <v>0</v>
      </c>
      <c r="K124" s="213" t="s">
        <v>205</v>
      </c>
      <c r="L124" s="49"/>
      <c r="M124" s="218" t="s">
        <v>35</v>
      </c>
      <c r="N124" s="219" t="s">
        <v>53</v>
      </c>
      <c r="O124" s="89"/>
      <c r="P124" s="220">
        <f>O124*H124</f>
        <v>0</v>
      </c>
      <c r="Q124" s="220">
        <v>0.00048999999999999998</v>
      </c>
      <c r="R124" s="220">
        <f>Q124*H124</f>
        <v>0.086730000000000002</v>
      </c>
      <c r="S124" s="220">
        <v>0</v>
      </c>
      <c r="T124" s="221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2" t="s">
        <v>206</v>
      </c>
      <c r="AT124" s="222" t="s">
        <v>201</v>
      </c>
      <c r="AU124" s="222" t="s">
        <v>92</v>
      </c>
      <c r="AY124" s="21" t="s">
        <v>197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1" t="s">
        <v>90</v>
      </c>
      <c r="BK124" s="223">
        <f>ROUND(I124*H124,2)</f>
        <v>0</v>
      </c>
      <c r="BL124" s="21" t="s">
        <v>206</v>
      </c>
      <c r="BM124" s="222" t="s">
        <v>1070</v>
      </c>
    </row>
    <row r="125" s="2" customFormat="1">
      <c r="A125" s="43"/>
      <c r="B125" s="44"/>
      <c r="C125" s="45"/>
      <c r="D125" s="224" t="s">
        <v>209</v>
      </c>
      <c r="E125" s="45"/>
      <c r="F125" s="225" t="s">
        <v>1071</v>
      </c>
      <c r="G125" s="45"/>
      <c r="H125" s="45"/>
      <c r="I125" s="226"/>
      <c r="J125" s="45"/>
      <c r="K125" s="45"/>
      <c r="L125" s="49"/>
      <c r="M125" s="227"/>
      <c r="N125" s="228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209</v>
      </c>
      <c r="AU125" s="21" t="s">
        <v>92</v>
      </c>
    </row>
    <row r="126" s="2" customFormat="1">
      <c r="A126" s="43"/>
      <c r="B126" s="44"/>
      <c r="C126" s="45"/>
      <c r="D126" s="229" t="s">
        <v>211</v>
      </c>
      <c r="E126" s="45"/>
      <c r="F126" s="230" t="s">
        <v>1072</v>
      </c>
      <c r="G126" s="45"/>
      <c r="H126" s="45"/>
      <c r="I126" s="226"/>
      <c r="J126" s="45"/>
      <c r="K126" s="45"/>
      <c r="L126" s="49"/>
      <c r="M126" s="227"/>
      <c r="N126" s="228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211</v>
      </c>
      <c r="AU126" s="21" t="s">
        <v>92</v>
      </c>
    </row>
    <row r="127" s="2" customFormat="1" ht="24.15" customHeight="1">
      <c r="A127" s="43"/>
      <c r="B127" s="44"/>
      <c r="C127" s="243" t="s">
        <v>247</v>
      </c>
      <c r="D127" s="243" t="s">
        <v>305</v>
      </c>
      <c r="E127" s="244" t="s">
        <v>1073</v>
      </c>
      <c r="F127" s="245" t="s">
        <v>1074</v>
      </c>
      <c r="G127" s="246" t="s">
        <v>215</v>
      </c>
      <c r="H127" s="247">
        <v>4</v>
      </c>
      <c r="I127" s="248"/>
      <c r="J127" s="249">
        <f>ROUND(I127*H127,2)</f>
        <v>0</v>
      </c>
      <c r="K127" s="245" t="s">
        <v>205</v>
      </c>
      <c r="L127" s="250"/>
      <c r="M127" s="251" t="s">
        <v>35</v>
      </c>
      <c r="N127" s="252" t="s">
        <v>53</v>
      </c>
      <c r="O127" s="89"/>
      <c r="P127" s="220">
        <f>O127*H127</f>
        <v>0</v>
      </c>
      <c r="Q127" s="220">
        <v>6.9999999999999994E-05</v>
      </c>
      <c r="R127" s="220">
        <f>Q127*H127</f>
        <v>0.00027999999999999998</v>
      </c>
      <c r="S127" s="220">
        <v>0</v>
      </c>
      <c r="T127" s="221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2" t="s">
        <v>253</v>
      </c>
      <c r="AT127" s="222" t="s">
        <v>305</v>
      </c>
      <c r="AU127" s="222" t="s">
        <v>92</v>
      </c>
      <c r="AY127" s="21" t="s">
        <v>197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1" t="s">
        <v>90</v>
      </c>
      <c r="BK127" s="223">
        <f>ROUND(I127*H127,2)</f>
        <v>0</v>
      </c>
      <c r="BL127" s="21" t="s">
        <v>206</v>
      </c>
      <c r="BM127" s="222" t="s">
        <v>1075</v>
      </c>
    </row>
    <row r="128" s="2" customFormat="1">
      <c r="A128" s="43"/>
      <c r="B128" s="44"/>
      <c r="C128" s="45"/>
      <c r="D128" s="224" t="s">
        <v>209</v>
      </c>
      <c r="E128" s="45"/>
      <c r="F128" s="225" t="s">
        <v>1074</v>
      </c>
      <c r="G128" s="45"/>
      <c r="H128" s="45"/>
      <c r="I128" s="226"/>
      <c r="J128" s="45"/>
      <c r="K128" s="45"/>
      <c r="L128" s="49"/>
      <c r="M128" s="227"/>
      <c r="N128" s="228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209</v>
      </c>
      <c r="AU128" s="21" t="s">
        <v>92</v>
      </c>
    </row>
    <row r="129" s="12" customFormat="1" ht="22.8" customHeight="1">
      <c r="A129" s="12"/>
      <c r="B129" s="195"/>
      <c r="C129" s="196"/>
      <c r="D129" s="197" t="s">
        <v>81</v>
      </c>
      <c r="E129" s="209" t="s">
        <v>1076</v>
      </c>
      <c r="F129" s="209" t="s">
        <v>1077</v>
      </c>
      <c r="G129" s="196"/>
      <c r="H129" s="196"/>
      <c r="I129" s="199"/>
      <c r="J129" s="210">
        <f>BK129</f>
        <v>0</v>
      </c>
      <c r="K129" s="196"/>
      <c r="L129" s="201"/>
      <c r="M129" s="202"/>
      <c r="N129" s="203"/>
      <c r="O129" s="203"/>
      <c r="P129" s="204">
        <f>SUM(P130:P150)</f>
        <v>0</v>
      </c>
      <c r="Q129" s="203"/>
      <c r="R129" s="204">
        <f>SUM(R130:R150)</f>
        <v>356.14747652</v>
      </c>
      <c r="S129" s="203"/>
      <c r="T129" s="205">
        <f>SUM(T130:T150)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6" t="s">
        <v>90</v>
      </c>
      <c r="AT129" s="207" t="s">
        <v>81</v>
      </c>
      <c r="AU129" s="207" t="s">
        <v>90</v>
      </c>
      <c r="AY129" s="206" t="s">
        <v>197</v>
      </c>
      <c r="BK129" s="208">
        <f>SUM(BK130:BK150)</f>
        <v>0</v>
      </c>
    </row>
    <row r="130" s="2" customFormat="1" ht="24.15" customHeight="1">
      <c r="A130" s="43"/>
      <c r="B130" s="44"/>
      <c r="C130" s="211" t="s">
        <v>253</v>
      </c>
      <c r="D130" s="211" t="s">
        <v>201</v>
      </c>
      <c r="E130" s="212" t="s">
        <v>1078</v>
      </c>
      <c r="F130" s="213" t="s">
        <v>1079</v>
      </c>
      <c r="G130" s="214" t="s">
        <v>320</v>
      </c>
      <c r="H130" s="215">
        <v>177.59999999999999</v>
      </c>
      <c r="I130" s="216"/>
      <c r="J130" s="217">
        <f>ROUND(I130*H130,2)</f>
        <v>0</v>
      </c>
      <c r="K130" s="213" t="s">
        <v>205</v>
      </c>
      <c r="L130" s="49"/>
      <c r="M130" s="218" t="s">
        <v>35</v>
      </c>
      <c r="N130" s="219" t="s">
        <v>53</v>
      </c>
      <c r="O130" s="89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2" t="s">
        <v>206</v>
      </c>
      <c r="AT130" s="222" t="s">
        <v>201</v>
      </c>
      <c r="AU130" s="222" t="s">
        <v>92</v>
      </c>
      <c r="AY130" s="21" t="s">
        <v>197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1" t="s">
        <v>90</v>
      </c>
      <c r="BK130" s="223">
        <f>ROUND(I130*H130,2)</f>
        <v>0</v>
      </c>
      <c r="BL130" s="21" t="s">
        <v>206</v>
      </c>
      <c r="BM130" s="222" t="s">
        <v>1080</v>
      </c>
    </row>
    <row r="131" s="2" customFormat="1">
      <c r="A131" s="43"/>
      <c r="B131" s="44"/>
      <c r="C131" s="45"/>
      <c r="D131" s="224" t="s">
        <v>209</v>
      </c>
      <c r="E131" s="45"/>
      <c r="F131" s="225" t="s">
        <v>1081</v>
      </c>
      <c r="G131" s="45"/>
      <c r="H131" s="45"/>
      <c r="I131" s="226"/>
      <c r="J131" s="45"/>
      <c r="K131" s="45"/>
      <c r="L131" s="49"/>
      <c r="M131" s="227"/>
      <c r="N131" s="228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209</v>
      </c>
      <c r="AU131" s="21" t="s">
        <v>92</v>
      </c>
    </row>
    <row r="132" s="2" customFormat="1">
      <c r="A132" s="43"/>
      <c r="B132" s="44"/>
      <c r="C132" s="45"/>
      <c r="D132" s="229" t="s">
        <v>211</v>
      </c>
      <c r="E132" s="45"/>
      <c r="F132" s="230" t="s">
        <v>1082</v>
      </c>
      <c r="G132" s="45"/>
      <c r="H132" s="45"/>
      <c r="I132" s="226"/>
      <c r="J132" s="45"/>
      <c r="K132" s="45"/>
      <c r="L132" s="49"/>
      <c r="M132" s="227"/>
      <c r="N132" s="228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211</v>
      </c>
      <c r="AU132" s="21" t="s">
        <v>92</v>
      </c>
    </row>
    <row r="133" s="13" customFormat="1">
      <c r="A133" s="13"/>
      <c r="B133" s="232"/>
      <c r="C133" s="233"/>
      <c r="D133" s="224" t="s">
        <v>232</v>
      </c>
      <c r="E133" s="242" t="s">
        <v>35</v>
      </c>
      <c r="F133" s="234" t="s">
        <v>1083</v>
      </c>
      <c r="G133" s="233"/>
      <c r="H133" s="235">
        <v>177.59999999999999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232</v>
      </c>
      <c r="AU133" s="241" t="s">
        <v>92</v>
      </c>
      <c r="AV133" s="13" t="s">
        <v>92</v>
      </c>
      <c r="AW133" s="13" t="s">
        <v>42</v>
      </c>
      <c r="AX133" s="13" t="s">
        <v>90</v>
      </c>
      <c r="AY133" s="241" t="s">
        <v>197</v>
      </c>
    </row>
    <row r="134" s="2" customFormat="1" ht="16.5" customHeight="1">
      <c r="A134" s="43"/>
      <c r="B134" s="44"/>
      <c r="C134" s="243" t="s">
        <v>260</v>
      </c>
      <c r="D134" s="243" t="s">
        <v>305</v>
      </c>
      <c r="E134" s="244" t="s">
        <v>1084</v>
      </c>
      <c r="F134" s="245" t="s">
        <v>1085</v>
      </c>
      <c r="G134" s="246" t="s">
        <v>269</v>
      </c>
      <c r="H134" s="247">
        <v>355.19999999999999</v>
      </c>
      <c r="I134" s="248"/>
      <c r="J134" s="249">
        <f>ROUND(I134*H134,2)</f>
        <v>0</v>
      </c>
      <c r="K134" s="245" t="s">
        <v>205</v>
      </c>
      <c r="L134" s="250"/>
      <c r="M134" s="251" t="s">
        <v>35</v>
      </c>
      <c r="N134" s="252" t="s">
        <v>53</v>
      </c>
      <c r="O134" s="89"/>
      <c r="P134" s="220">
        <f>O134*H134</f>
        <v>0</v>
      </c>
      <c r="Q134" s="220">
        <v>1</v>
      </c>
      <c r="R134" s="220">
        <f>Q134*H134</f>
        <v>355.19999999999999</v>
      </c>
      <c r="S134" s="220">
        <v>0</v>
      </c>
      <c r="T134" s="221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2" t="s">
        <v>253</v>
      </c>
      <c r="AT134" s="222" t="s">
        <v>305</v>
      </c>
      <c r="AU134" s="222" t="s">
        <v>92</v>
      </c>
      <c r="AY134" s="21" t="s">
        <v>197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1" t="s">
        <v>90</v>
      </c>
      <c r="BK134" s="223">
        <f>ROUND(I134*H134,2)</f>
        <v>0</v>
      </c>
      <c r="BL134" s="21" t="s">
        <v>206</v>
      </c>
      <c r="BM134" s="222" t="s">
        <v>1086</v>
      </c>
    </row>
    <row r="135" s="2" customFormat="1">
      <c r="A135" s="43"/>
      <c r="B135" s="44"/>
      <c r="C135" s="45"/>
      <c r="D135" s="224" t="s">
        <v>209</v>
      </c>
      <c r="E135" s="45"/>
      <c r="F135" s="225" t="s">
        <v>1085</v>
      </c>
      <c r="G135" s="45"/>
      <c r="H135" s="45"/>
      <c r="I135" s="226"/>
      <c r="J135" s="45"/>
      <c r="K135" s="45"/>
      <c r="L135" s="49"/>
      <c r="M135" s="227"/>
      <c r="N135" s="228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209</v>
      </c>
      <c r="AU135" s="21" t="s">
        <v>92</v>
      </c>
    </row>
    <row r="136" s="13" customFormat="1">
      <c r="A136" s="13"/>
      <c r="B136" s="232"/>
      <c r="C136" s="233"/>
      <c r="D136" s="224" t="s">
        <v>232</v>
      </c>
      <c r="E136" s="233"/>
      <c r="F136" s="234" t="s">
        <v>1087</v>
      </c>
      <c r="G136" s="233"/>
      <c r="H136" s="235">
        <v>355.19999999999999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232</v>
      </c>
      <c r="AU136" s="241" t="s">
        <v>92</v>
      </c>
      <c r="AV136" s="13" t="s">
        <v>92</v>
      </c>
      <c r="AW136" s="13" t="s">
        <v>4</v>
      </c>
      <c r="AX136" s="13" t="s">
        <v>90</v>
      </c>
      <c r="AY136" s="241" t="s">
        <v>197</v>
      </c>
    </row>
    <row r="137" s="2" customFormat="1" ht="24.15" customHeight="1">
      <c r="A137" s="43"/>
      <c r="B137" s="44"/>
      <c r="C137" s="211" t="s">
        <v>266</v>
      </c>
      <c r="D137" s="211" t="s">
        <v>201</v>
      </c>
      <c r="E137" s="212" t="s">
        <v>1088</v>
      </c>
      <c r="F137" s="213" t="s">
        <v>1089</v>
      </c>
      <c r="G137" s="214" t="s">
        <v>204</v>
      </c>
      <c r="H137" s="215">
        <v>843.60000000000002</v>
      </c>
      <c r="I137" s="216"/>
      <c r="J137" s="217">
        <f>ROUND(I137*H137,2)</f>
        <v>0</v>
      </c>
      <c r="K137" s="213" t="s">
        <v>205</v>
      </c>
      <c r="L137" s="49"/>
      <c r="M137" s="218" t="s">
        <v>35</v>
      </c>
      <c r="N137" s="219" t="s">
        <v>53</v>
      </c>
      <c r="O137" s="89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2" t="s">
        <v>206</v>
      </c>
      <c r="AT137" s="222" t="s">
        <v>201</v>
      </c>
      <c r="AU137" s="222" t="s">
        <v>92</v>
      </c>
      <c r="AY137" s="21" t="s">
        <v>197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1" t="s">
        <v>90</v>
      </c>
      <c r="BK137" s="223">
        <f>ROUND(I137*H137,2)</f>
        <v>0</v>
      </c>
      <c r="BL137" s="21" t="s">
        <v>206</v>
      </c>
      <c r="BM137" s="222" t="s">
        <v>1090</v>
      </c>
    </row>
    <row r="138" s="2" customFormat="1">
      <c r="A138" s="43"/>
      <c r="B138" s="44"/>
      <c r="C138" s="45"/>
      <c r="D138" s="224" t="s">
        <v>209</v>
      </c>
      <c r="E138" s="45"/>
      <c r="F138" s="225" t="s">
        <v>1089</v>
      </c>
      <c r="G138" s="45"/>
      <c r="H138" s="45"/>
      <c r="I138" s="226"/>
      <c r="J138" s="45"/>
      <c r="K138" s="45"/>
      <c r="L138" s="49"/>
      <c r="M138" s="227"/>
      <c r="N138" s="228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209</v>
      </c>
      <c r="AU138" s="21" t="s">
        <v>92</v>
      </c>
    </row>
    <row r="139" s="2" customFormat="1">
      <c r="A139" s="43"/>
      <c r="B139" s="44"/>
      <c r="C139" s="45"/>
      <c r="D139" s="229" t="s">
        <v>211</v>
      </c>
      <c r="E139" s="45"/>
      <c r="F139" s="230" t="s">
        <v>1091</v>
      </c>
      <c r="G139" s="45"/>
      <c r="H139" s="45"/>
      <c r="I139" s="226"/>
      <c r="J139" s="45"/>
      <c r="K139" s="45"/>
      <c r="L139" s="49"/>
      <c r="M139" s="227"/>
      <c r="N139" s="228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211</v>
      </c>
      <c r="AU139" s="21" t="s">
        <v>92</v>
      </c>
    </row>
    <row r="140" s="13" customFormat="1">
      <c r="A140" s="13"/>
      <c r="B140" s="232"/>
      <c r="C140" s="233"/>
      <c r="D140" s="224" t="s">
        <v>232</v>
      </c>
      <c r="E140" s="242" t="s">
        <v>35</v>
      </c>
      <c r="F140" s="234" t="s">
        <v>1092</v>
      </c>
      <c r="G140" s="233"/>
      <c r="H140" s="235">
        <v>843.60000000000002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232</v>
      </c>
      <c r="AU140" s="241" t="s">
        <v>92</v>
      </c>
      <c r="AV140" s="13" t="s">
        <v>92</v>
      </c>
      <c r="AW140" s="13" t="s">
        <v>42</v>
      </c>
      <c r="AX140" s="13" t="s">
        <v>90</v>
      </c>
      <c r="AY140" s="241" t="s">
        <v>197</v>
      </c>
    </row>
    <row r="141" s="2" customFormat="1" ht="21.75" customHeight="1">
      <c r="A141" s="43"/>
      <c r="B141" s="44"/>
      <c r="C141" s="243" t="s">
        <v>274</v>
      </c>
      <c r="D141" s="243" t="s">
        <v>305</v>
      </c>
      <c r="E141" s="244" t="s">
        <v>1093</v>
      </c>
      <c r="F141" s="245" t="s">
        <v>1094</v>
      </c>
      <c r="G141" s="246" t="s">
        <v>204</v>
      </c>
      <c r="H141" s="247">
        <v>999.24400000000003</v>
      </c>
      <c r="I141" s="248"/>
      <c r="J141" s="249">
        <f>ROUND(I141*H141,2)</f>
        <v>0</v>
      </c>
      <c r="K141" s="245" t="s">
        <v>205</v>
      </c>
      <c r="L141" s="250"/>
      <c r="M141" s="251" t="s">
        <v>35</v>
      </c>
      <c r="N141" s="252" t="s">
        <v>53</v>
      </c>
      <c r="O141" s="89"/>
      <c r="P141" s="220">
        <f>O141*H141</f>
        <v>0</v>
      </c>
      <c r="Q141" s="220">
        <v>0.00052999999999999998</v>
      </c>
      <c r="R141" s="220">
        <f>Q141*H141</f>
        <v>0.52959931999999998</v>
      </c>
      <c r="S141" s="220">
        <v>0</v>
      </c>
      <c r="T141" s="221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2" t="s">
        <v>253</v>
      </c>
      <c r="AT141" s="222" t="s">
        <v>305</v>
      </c>
      <c r="AU141" s="222" t="s">
        <v>92</v>
      </c>
      <c r="AY141" s="21" t="s">
        <v>197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1" t="s">
        <v>90</v>
      </c>
      <c r="BK141" s="223">
        <f>ROUND(I141*H141,2)</f>
        <v>0</v>
      </c>
      <c r="BL141" s="21" t="s">
        <v>206</v>
      </c>
      <c r="BM141" s="222" t="s">
        <v>1095</v>
      </c>
    </row>
    <row r="142" s="2" customFormat="1">
      <c r="A142" s="43"/>
      <c r="B142" s="44"/>
      <c r="C142" s="45"/>
      <c r="D142" s="224" t="s">
        <v>209</v>
      </c>
      <c r="E142" s="45"/>
      <c r="F142" s="225" t="s">
        <v>1094</v>
      </c>
      <c r="G142" s="45"/>
      <c r="H142" s="45"/>
      <c r="I142" s="226"/>
      <c r="J142" s="45"/>
      <c r="K142" s="45"/>
      <c r="L142" s="49"/>
      <c r="M142" s="227"/>
      <c r="N142" s="228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209</v>
      </c>
      <c r="AU142" s="21" t="s">
        <v>92</v>
      </c>
    </row>
    <row r="143" s="13" customFormat="1">
      <c r="A143" s="13"/>
      <c r="B143" s="232"/>
      <c r="C143" s="233"/>
      <c r="D143" s="224" t="s">
        <v>232</v>
      </c>
      <c r="E143" s="233"/>
      <c r="F143" s="234" t="s">
        <v>1096</v>
      </c>
      <c r="G143" s="233"/>
      <c r="H143" s="235">
        <v>999.24400000000003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232</v>
      </c>
      <c r="AU143" s="241" t="s">
        <v>92</v>
      </c>
      <c r="AV143" s="13" t="s">
        <v>92</v>
      </c>
      <c r="AW143" s="13" t="s">
        <v>4</v>
      </c>
      <c r="AX143" s="13" t="s">
        <v>90</v>
      </c>
      <c r="AY143" s="241" t="s">
        <v>197</v>
      </c>
    </row>
    <row r="144" s="2" customFormat="1" ht="24.15" customHeight="1">
      <c r="A144" s="43"/>
      <c r="B144" s="44"/>
      <c r="C144" s="211" t="s">
        <v>8</v>
      </c>
      <c r="D144" s="211" t="s">
        <v>201</v>
      </c>
      <c r="E144" s="212" t="s">
        <v>1097</v>
      </c>
      <c r="F144" s="213" t="s">
        <v>1098</v>
      </c>
      <c r="G144" s="214" t="s">
        <v>204</v>
      </c>
      <c r="H144" s="215">
        <v>843.60000000000002</v>
      </c>
      <c r="I144" s="216"/>
      <c r="J144" s="217">
        <f>ROUND(I144*H144,2)</f>
        <v>0</v>
      </c>
      <c r="K144" s="213" t="s">
        <v>205</v>
      </c>
      <c r="L144" s="49"/>
      <c r="M144" s="218" t="s">
        <v>35</v>
      </c>
      <c r="N144" s="219" t="s">
        <v>53</v>
      </c>
      <c r="O144" s="89"/>
      <c r="P144" s="220">
        <f>O144*H144</f>
        <v>0</v>
      </c>
      <c r="Q144" s="220">
        <v>0.00013999999999999999</v>
      </c>
      <c r="R144" s="220">
        <f>Q144*H144</f>
        <v>0.11810399999999999</v>
      </c>
      <c r="S144" s="220">
        <v>0</v>
      </c>
      <c r="T144" s="221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2" t="s">
        <v>206</v>
      </c>
      <c r="AT144" s="222" t="s">
        <v>201</v>
      </c>
      <c r="AU144" s="222" t="s">
        <v>92</v>
      </c>
      <c r="AY144" s="21" t="s">
        <v>197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1" t="s">
        <v>90</v>
      </c>
      <c r="BK144" s="223">
        <f>ROUND(I144*H144,2)</f>
        <v>0</v>
      </c>
      <c r="BL144" s="21" t="s">
        <v>206</v>
      </c>
      <c r="BM144" s="222" t="s">
        <v>1099</v>
      </c>
    </row>
    <row r="145" s="2" customFormat="1">
      <c r="A145" s="43"/>
      <c r="B145" s="44"/>
      <c r="C145" s="45"/>
      <c r="D145" s="224" t="s">
        <v>209</v>
      </c>
      <c r="E145" s="45"/>
      <c r="F145" s="225" t="s">
        <v>1100</v>
      </c>
      <c r="G145" s="45"/>
      <c r="H145" s="45"/>
      <c r="I145" s="226"/>
      <c r="J145" s="45"/>
      <c r="K145" s="45"/>
      <c r="L145" s="49"/>
      <c r="M145" s="227"/>
      <c r="N145" s="228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209</v>
      </c>
      <c r="AU145" s="21" t="s">
        <v>92</v>
      </c>
    </row>
    <row r="146" s="2" customFormat="1">
      <c r="A146" s="43"/>
      <c r="B146" s="44"/>
      <c r="C146" s="45"/>
      <c r="D146" s="229" t="s">
        <v>211</v>
      </c>
      <c r="E146" s="45"/>
      <c r="F146" s="230" t="s">
        <v>1101</v>
      </c>
      <c r="G146" s="45"/>
      <c r="H146" s="45"/>
      <c r="I146" s="226"/>
      <c r="J146" s="45"/>
      <c r="K146" s="45"/>
      <c r="L146" s="49"/>
      <c r="M146" s="227"/>
      <c r="N146" s="228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211</v>
      </c>
      <c r="AU146" s="21" t="s">
        <v>92</v>
      </c>
    </row>
    <row r="147" s="13" customFormat="1">
      <c r="A147" s="13"/>
      <c r="B147" s="232"/>
      <c r="C147" s="233"/>
      <c r="D147" s="224" t="s">
        <v>232</v>
      </c>
      <c r="E147" s="242" t="s">
        <v>35</v>
      </c>
      <c r="F147" s="234" t="s">
        <v>1092</v>
      </c>
      <c r="G147" s="233"/>
      <c r="H147" s="235">
        <v>843.60000000000002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232</v>
      </c>
      <c r="AU147" s="241" t="s">
        <v>92</v>
      </c>
      <c r="AV147" s="13" t="s">
        <v>92</v>
      </c>
      <c r="AW147" s="13" t="s">
        <v>42</v>
      </c>
      <c r="AX147" s="13" t="s">
        <v>90</v>
      </c>
      <c r="AY147" s="241" t="s">
        <v>197</v>
      </c>
    </row>
    <row r="148" s="2" customFormat="1" ht="24.15" customHeight="1">
      <c r="A148" s="43"/>
      <c r="B148" s="44"/>
      <c r="C148" s="243" t="s">
        <v>286</v>
      </c>
      <c r="D148" s="243" t="s">
        <v>305</v>
      </c>
      <c r="E148" s="244" t="s">
        <v>1055</v>
      </c>
      <c r="F148" s="245" t="s">
        <v>1056</v>
      </c>
      <c r="G148" s="246" t="s">
        <v>204</v>
      </c>
      <c r="H148" s="247">
        <v>999.24400000000003</v>
      </c>
      <c r="I148" s="248"/>
      <c r="J148" s="249">
        <f>ROUND(I148*H148,2)</f>
        <v>0</v>
      </c>
      <c r="K148" s="245" t="s">
        <v>205</v>
      </c>
      <c r="L148" s="250"/>
      <c r="M148" s="251" t="s">
        <v>35</v>
      </c>
      <c r="N148" s="252" t="s">
        <v>53</v>
      </c>
      <c r="O148" s="89"/>
      <c r="P148" s="220">
        <f>O148*H148</f>
        <v>0</v>
      </c>
      <c r="Q148" s="220">
        <v>0.00029999999999999997</v>
      </c>
      <c r="R148" s="220">
        <f>Q148*H148</f>
        <v>0.29977319999999996</v>
      </c>
      <c r="S148" s="220">
        <v>0</v>
      </c>
      <c r="T148" s="221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2" t="s">
        <v>253</v>
      </c>
      <c r="AT148" s="222" t="s">
        <v>305</v>
      </c>
      <c r="AU148" s="222" t="s">
        <v>92</v>
      </c>
      <c r="AY148" s="21" t="s">
        <v>197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1" t="s">
        <v>90</v>
      </c>
      <c r="BK148" s="223">
        <f>ROUND(I148*H148,2)</f>
        <v>0</v>
      </c>
      <c r="BL148" s="21" t="s">
        <v>206</v>
      </c>
      <c r="BM148" s="222" t="s">
        <v>1102</v>
      </c>
    </row>
    <row r="149" s="2" customFormat="1">
      <c r="A149" s="43"/>
      <c r="B149" s="44"/>
      <c r="C149" s="45"/>
      <c r="D149" s="224" t="s">
        <v>209</v>
      </c>
      <c r="E149" s="45"/>
      <c r="F149" s="225" t="s">
        <v>1056</v>
      </c>
      <c r="G149" s="45"/>
      <c r="H149" s="45"/>
      <c r="I149" s="226"/>
      <c r="J149" s="45"/>
      <c r="K149" s="45"/>
      <c r="L149" s="49"/>
      <c r="M149" s="227"/>
      <c r="N149" s="228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209</v>
      </c>
      <c r="AU149" s="21" t="s">
        <v>92</v>
      </c>
    </row>
    <row r="150" s="13" customFormat="1">
      <c r="A150" s="13"/>
      <c r="B150" s="232"/>
      <c r="C150" s="233"/>
      <c r="D150" s="224" t="s">
        <v>232</v>
      </c>
      <c r="E150" s="233"/>
      <c r="F150" s="234" t="s">
        <v>1096</v>
      </c>
      <c r="G150" s="233"/>
      <c r="H150" s="235">
        <v>999.24400000000003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232</v>
      </c>
      <c r="AU150" s="241" t="s">
        <v>92</v>
      </c>
      <c r="AV150" s="13" t="s">
        <v>92</v>
      </c>
      <c r="AW150" s="13" t="s">
        <v>4</v>
      </c>
      <c r="AX150" s="13" t="s">
        <v>90</v>
      </c>
      <c r="AY150" s="241" t="s">
        <v>197</v>
      </c>
    </row>
    <row r="151" s="12" customFormat="1" ht="22.8" customHeight="1">
      <c r="A151" s="12"/>
      <c r="B151" s="195"/>
      <c r="C151" s="196"/>
      <c r="D151" s="197" t="s">
        <v>81</v>
      </c>
      <c r="E151" s="209" t="s">
        <v>207</v>
      </c>
      <c r="F151" s="209" t="s">
        <v>1103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SUM(P152:P159)</f>
        <v>0</v>
      </c>
      <c r="Q151" s="203"/>
      <c r="R151" s="204">
        <f>SUM(R152:R159)</f>
        <v>61.689999999999998</v>
      </c>
      <c r="S151" s="203"/>
      <c r="T151" s="205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6" t="s">
        <v>90</v>
      </c>
      <c r="AT151" s="207" t="s">
        <v>81</v>
      </c>
      <c r="AU151" s="207" t="s">
        <v>90</v>
      </c>
      <c r="AY151" s="206" t="s">
        <v>197</v>
      </c>
      <c r="BK151" s="208">
        <f>SUM(BK152:BK159)</f>
        <v>0</v>
      </c>
    </row>
    <row r="152" s="2" customFormat="1" ht="16.5" customHeight="1">
      <c r="A152" s="43"/>
      <c r="B152" s="44"/>
      <c r="C152" s="211" t="s">
        <v>292</v>
      </c>
      <c r="D152" s="211" t="s">
        <v>201</v>
      </c>
      <c r="E152" s="212" t="s">
        <v>1104</v>
      </c>
      <c r="F152" s="213" t="s">
        <v>1105</v>
      </c>
      <c r="G152" s="214" t="s">
        <v>320</v>
      </c>
      <c r="H152" s="215">
        <v>28.800000000000001</v>
      </c>
      <c r="I152" s="216"/>
      <c r="J152" s="217">
        <f>ROUND(I152*H152,2)</f>
        <v>0</v>
      </c>
      <c r="K152" s="213" t="s">
        <v>205</v>
      </c>
      <c r="L152" s="49"/>
      <c r="M152" s="218" t="s">
        <v>35</v>
      </c>
      <c r="N152" s="219" t="s">
        <v>53</v>
      </c>
      <c r="O152" s="8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2" t="s">
        <v>206</v>
      </c>
      <c r="AT152" s="222" t="s">
        <v>201</v>
      </c>
      <c r="AU152" s="222" t="s">
        <v>92</v>
      </c>
      <c r="AY152" s="21" t="s">
        <v>197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1" t="s">
        <v>90</v>
      </c>
      <c r="BK152" s="223">
        <f>ROUND(I152*H152,2)</f>
        <v>0</v>
      </c>
      <c r="BL152" s="21" t="s">
        <v>206</v>
      </c>
      <c r="BM152" s="222" t="s">
        <v>1106</v>
      </c>
    </row>
    <row r="153" s="2" customFormat="1">
      <c r="A153" s="43"/>
      <c r="B153" s="44"/>
      <c r="C153" s="45"/>
      <c r="D153" s="224" t="s">
        <v>209</v>
      </c>
      <c r="E153" s="45"/>
      <c r="F153" s="225" t="s">
        <v>1105</v>
      </c>
      <c r="G153" s="45"/>
      <c r="H153" s="45"/>
      <c r="I153" s="226"/>
      <c r="J153" s="45"/>
      <c r="K153" s="45"/>
      <c r="L153" s="49"/>
      <c r="M153" s="227"/>
      <c r="N153" s="228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209</v>
      </c>
      <c r="AU153" s="21" t="s">
        <v>92</v>
      </c>
    </row>
    <row r="154" s="2" customFormat="1">
      <c r="A154" s="43"/>
      <c r="B154" s="44"/>
      <c r="C154" s="45"/>
      <c r="D154" s="229" t="s">
        <v>211</v>
      </c>
      <c r="E154" s="45"/>
      <c r="F154" s="230" t="s">
        <v>1107</v>
      </c>
      <c r="G154" s="45"/>
      <c r="H154" s="45"/>
      <c r="I154" s="226"/>
      <c r="J154" s="45"/>
      <c r="K154" s="45"/>
      <c r="L154" s="49"/>
      <c r="M154" s="227"/>
      <c r="N154" s="228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211</v>
      </c>
      <c r="AU154" s="21" t="s">
        <v>92</v>
      </c>
    </row>
    <row r="155" s="2" customFormat="1">
      <c r="A155" s="43"/>
      <c r="B155" s="44"/>
      <c r="C155" s="45"/>
      <c r="D155" s="224" t="s">
        <v>219</v>
      </c>
      <c r="E155" s="45"/>
      <c r="F155" s="231" t="s">
        <v>1108</v>
      </c>
      <c r="G155" s="45"/>
      <c r="H155" s="45"/>
      <c r="I155" s="226"/>
      <c r="J155" s="45"/>
      <c r="K155" s="45"/>
      <c r="L155" s="49"/>
      <c r="M155" s="227"/>
      <c r="N155" s="228"/>
      <c r="O155" s="89"/>
      <c r="P155" s="89"/>
      <c r="Q155" s="89"/>
      <c r="R155" s="89"/>
      <c r="S155" s="89"/>
      <c r="T155" s="90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T155" s="21" t="s">
        <v>219</v>
      </c>
      <c r="AU155" s="21" t="s">
        <v>92</v>
      </c>
    </row>
    <row r="156" s="13" customFormat="1">
      <c r="A156" s="13"/>
      <c r="B156" s="232"/>
      <c r="C156" s="233"/>
      <c r="D156" s="224" t="s">
        <v>232</v>
      </c>
      <c r="E156" s="242" t="s">
        <v>35</v>
      </c>
      <c r="F156" s="234" t="s">
        <v>1109</v>
      </c>
      <c r="G156" s="233"/>
      <c r="H156" s="235">
        <v>28.800000000000001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232</v>
      </c>
      <c r="AU156" s="241" t="s">
        <v>92</v>
      </c>
      <c r="AV156" s="13" t="s">
        <v>92</v>
      </c>
      <c r="AW156" s="13" t="s">
        <v>42</v>
      </c>
      <c r="AX156" s="13" t="s">
        <v>90</v>
      </c>
      <c r="AY156" s="241" t="s">
        <v>197</v>
      </c>
    </row>
    <row r="157" s="2" customFormat="1" ht="16.5" customHeight="1">
      <c r="A157" s="43"/>
      <c r="B157" s="44"/>
      <c r="C157" s="243" t="s">
        <v>298</v>
      </c>
      <c r="D157" s="243" t="s">
        <v>305</v>
      </c>
      <c r="E157" s="244" t="s">
        <v>1110</v>
      </c>
      <c r="F157" s="245" t="s">
        <v>1111</v>
      </c>
      <c r="G157" s="246" t="s">
        <v>269</v>
      </c>
      <c r="H157" s="247">
        <v>61.689999999999998</v>
      </c>
      <c r="I157" s="248"/>
      <c r="J157" s="249">
        <f>ROUND(I157*H157,2)</f>
        <v>0</v>
      </c>
      <c r="K157" s="245" t="s">
        <v>205</v>
      </c>
      <c r="L157" s="250"/>
      <c r="M157" s="251" t="s">
        <v>35</v>
      </c>
      <c r="N157" s="252" t="s">
        <v>53</v>
      </c>
      <c r="O157" s="89"/>
      <c r="P157" s="220">
        <f>O157*H157</f>
        <v>0</v>
      </c>
      <c r="Q157" s="220">
        <v>1</v>
      </c>
      <c r="R157" s="220">
        <f>Q157*H157</f>
        <v>61.689999999999998</v>
      </c>
      <c r="S157" s="220">
        <v>0</v>
      </c>
      <c r="T157" s="221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2" t="s">
        <v>253</v>
      </c>
      <c r="AT157" s="222" t="s">
        <v>305</v>
      </c>
      <c r="AU157" s="222" t="s">
        <v>92</v>
      </c>
      <c r="AY157" s="21" t="s">
        <v>197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21" t="s">
        <v>90</v>
      </c>
      <c r="BK157" s="223">
        <f>ROUND(I157*H157,2)</f>
        <v>0</v>
      </c>
      <c r="BL157" s="21" t="s">
        <v>206</v>
      </c>
      <c r="BM157" s="222" t="s">
        <v>1112</v>
      </c>
    </row>
    <row r="158" s="2" customFormat="1">
      <c r="A158" s="43"/>
      <c r="B158" s="44"/>
      <c r="C158" s="45"/>
      <c r="D158" s="224" t="s">
        <v>209</v>
      </c>
      <c r="E158" s="45"/>
      <c r="F158" s="225" t="s">
        <v>1111</v>
      </c>
      <c r="G158" s="45"/>
      <c r="H158" s="45"/>
      <c r="I158" s="226"/>
      <c r="J158" s="45"/>
      <c r="K158" s="45"/>
      <c r="L158" s="49"/>
      <c r="M158" s="227"/>
      <c r="N158" s="228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209</v>
      </c>
      <c r="AU158" s="21" t="s">
        <v>92</v>
      </c>
    </row>
    <row r="159" s="13" customFormat="1">
      <c r="A159" s="13"/>
      <c r="B159" s="232"/>
      <c r="C159" s="233"/>
      <c r="D159" s="224" t="s">
        <v>232</v>
      </c>
      <c r="E159" s="233"/>
      <c r="F159" s="234" t="s">
        <v>1113</v>
      </c>
      <c r="G159" s="233"/>
      <c r="H159" s="235">
        <v>61.689999999999998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232</v>
      </c>
      <c r="AU159" s="241" t="s">
        <v>92</v>
      </c>
      <c r="AV159" s="13" t="s">
        <v>92</v>
      </c>
      <c r="AW159" s="13" t="s">
        <v>4</v>
      </c>
      <c r="AX159" s="13" t="s">
        <v>90</v>
      </c>
      <c r="AY159" s="241" t="s">
        <v>197</v>
      </c>
    </row>
    <row r="160" s="12" customFormat="1" ht="22.8" customHeight="1">
      <c r="A160" s="12"/>
      <c r="B160" s="195"/>
      <c r="C160" s="196"/>
      <c r="D160" s="197" t="s">
        <v>81</v>
      </c>
      <c r="E160" s="209" t="s">
        <v>234</v>
      </c>
      <c r="F160" s="209" t="s">
        <v>337</v>
      </c>
      <c r="G160" s="196"/>
      <c r="H160" s="196"/>
      <c r="I160" s="199"/>
      <c r="J160" s="210">
        <f>BK160</f>
        <v>0</v>
      </c>
      <c r="K160" s="196"/>
      <c r="L160" s="201"/>
      <c r="M160" s="202"/>
      <c r="N160" s="203"/>
      <c r="O160" s="203"/>
      <c r="P160" s="204">
        <f>SUM(P161:P165)</f>
        <v>0</v>
      </c>
      <c r="Q160" s="203"/>
      <c r="R160" s="204">
        <f>SUM(R161:R165)</f>
        <v>0.022259999999999999</v>
      </c>
      <c r="S160" s="203"/>
      <c r="T160" s="205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6" t="s">
        <v>90</v>
      </c>
      <c r="AT160" s="207" t="s">
        <v>81</v>
      </c>
      <c r="AU160" s="207" t="s">
        <v>90</v>
      </c>
      <c r="AY160" s="206" t="s">
        <v>197</v>
      </c>
      <c r="BK160" s="208">
        <f>SUM(BK161:BK165)</f>
        <v>0</v>
      </c>
    </row>
    <row r="161" s="2" customFormat="1" ht="24.15" customHeight="1">
      <c r="A161" s="43"/>
      <c r="B161" s="44"/>
      <c r="C161" s="211" t="s">
        <v>304</v>
      </c>
      <c r="D161" s="211" t="s">
        <v>201</v>
      </c>
      <c r="E161" s="212" t="s">
        <v>1114</v>
      </c>
      <c r="F161" s="213" t="s">
        <v>1115</v>
      </c>
      <c r="G161" s="214" t="s">
        <v>409</v>
      </c>
      <c r="H161" s="215">
        <v>159</v>
      </c>
      <c r="I161" s="216"/>
      <c r="J161" s="217">
        <f>ROUND(I161*H161,2)</f>
        <v>0</v>
      </c>
      <c r="K161" s="213" t="s">
        <v>205</v>
      </c>
      <c r="L161" s="49"/>
      <c r="M161" s="218" t="s">
        <v>35</v>
      </c>
      <c r="N161" s="219" t="s">
        <v>53</v>
      </c>
      <c r="O161" s="89"/>
      <c r="P161" s="220">
        <f>O161*H161</f>
        <v>0</v>
      </c>
      <c r="Q161" s="220">
        <v>0.00013999999999999999</v>
      </c>
      <c r="R161" s="220">
        <f>Q161*H161</f>
        <v>0.022259999999999999</v>
      </c>
      <c r="S161" s="220">
        <v>0</v>
      </c>
      <c r="T161" s="221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2" t="s">
        <v>206</v>
      </c>
      <c r="AT161" s="222" t="s">
        <v>201</v>
      </c>
      <c r="AU161" s="222" t="s">
        <v>92</v>
      </c>
      <c r="AY161" s="21" t="s">
        <v>197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1" t="s">
        <v>90</v>
      </c>
      <c r="BK161" s="223">
        <f>ROUND(I161*H161,2)</f>
        <v>0</v>
      </c>
      <c r="BL161" s="21" t="s">
        <v>206</v>
      </c>
      <c r="BM161" s="222" t="s">
        <v>1116</v>
      </c>
    </row>
    <row r="162" s="2" customFormat="1">
      <c r="A162" s="43"/>
      <c r="B162" s="44"/>
      <c r="C162" s="45"/>
      <c r="D162" s="224" t="s">
        <v>209</v>
      </c>
      <c r="E162" s="45"/>
      <c r="F162" s="225" t="s">
        <v>1117</v>
      </c>
      <c r="G162" s="45"/>
      <c r="H162" s="45"/>
      <c r="I162" s="226"/>
      <c r="J162" s="45"/>
      <c r="K162" s="45"/>
      <c r="L162" s="49"/>
      <c r="M162" s="227"/>
      <c r="N162" s="228"/>
      <c r="O162" s="89"/>
      <c r="P162" s="89"/>
      <c r="Q162" s="89"/>
      <c r="R162" s="89"/>
      <c r="S162" s="89"/>
      <c r="T162" s="90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T162" s="21" t="s">
        <v>209</v>
      </c>
      <c r="AU162" s="21" t="s">
        <v>92</v>
      </c>
    </row>
    <row r="163" s="2" customFormat="1">
      <c r="A163" s="43"/>
      <c r="B163" s="44"/>
      <c r="C163" s="45"/>
      <c r="D163" s="229" t="s">
        <v>211</v>
      </c>
      <c r="E163" s="45"/>
      <c r="F163" s="230" t="s">
        <v>1118</v>
      </c>
      <c r="G163" s="45"/>
      <c r="H163" s="45"/>
      <c r="I163" s="226"/>
      <c r="J163" s="45"/>
      <c r="K163" s="45"/>
      <c r="L163" s="49"/>
      <c r="M163" s="227"/>
      <c r="N163" s="228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211</v>
      </c>
      <c r="AU163" s="21" t="s">
        <v>92</v>
      </c>
    </row>
    <row r="164" s="2" customFormat="1">
      <c r="A164" s="43"/>
      <c r="B164" s="44"/>
      <c r="C164" s="45"/>
      <c r="D164" s="224" t="s">
        <v>219</v>
      </c>
      <c r="E164" s="45"/>
      <c r="F164" s="231" t="s">
        <v>1119</v>
      </c>
      <c r="G164" s="45"/>
      <c r="H164" s="45"/>
      <c r="I164" s="226"/>
      <c r="J164" s="45"/>
      <c r="K164" s="45"/>
      <c r="L164" s="49"/>
      <c r="M164" s="227"/>
      <c r="N164" s="228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219</v>
      </c>
      <c r="AU164" s="21" t="s">
        <v>92</v>
      </c>
    </row>
    <row r="165" s="13" customFormat="1">
      <c r="A165" s="13"/>
      <c r="B165" s="232"/>
      <c r="C165" s="233"/>
      <c r="D165" s="224" t="s">
        <v>232</v>
      </c>
      <c r="E165" s="242" t="s">
        <v>35</v>
      </c>
      <c r="F165" s="234" t="s">
        <v>1120</v>
      </c>
      <c r="G165" s="233"/>
      <c r="H165" s="235">
        <v>159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232</v>
      </c>
      <c r="AU165" s="241" t="s">
        <v>92</v>
      </c>
      <c r="AV165" s="13" t="s">
        <v>92</v>
      </c>
      <c r="AW165" s="13" t="s">
        <v>42</v>
      </c>
      <c r="AX165" s="13" t="s">
        <v>90</v>
      </c>
      <c r="AY165" s="241" t="s">
        <v>197</v>
      </c>
    </row>
    <row r="166" s="12" customFormat="1" ht="22.8" customHeight="1">
      <c r="A166" s="12"/>
      <c r="B166" s="195"/>
      <c r="C166" s="196"/>
      <c r="D166" s="197" t="s">
        <v>81</v>
      </c>
      <c r="E166" s="209" t="s">
        <v>1121</v>
      </c>
      <c r="F166" s="209" t="s">
        <v>1122</v>
      </c>
      <c r="G166" s="196"/>
      <c r="H166" s="196"/>
      <c r="I166" s="199"/>
      <c r="J166" s="210">
        <f>BK166</f>
        <v>0</v>
      </c>
      <c r="K166" s="196"/>
      <c r="L166" s="201"/>
      <c r="M166" s="202"/>
      <c r="N166" s="203"/>
      <c r="O166" s="203"/>
      <c r="P166" s="204">
        <f>SUM(P167:P178)</f>
        <v>0</v>
      </c>
      <c r="Q166" s="203"/>
      <c r="R166" s="204">
        <f>SUM(R167:R178)</f>
        <v>4.9599000000000002</v>
      </c>
      <c r="S166" s="203"/>
      <c r="T166" s="205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6" t="s">
        <v>90</v>
      </c>
      <c r="AT166" s="207" t="s">
        <v>81</v>
      </c>
      <c r="AU166" s="207" t="s">
        <v>90</v>
      </c>
      <c r="AY166" s="206" t="s">
        <v>197</v>
      </c>
      <c r="BK166" s="208">
        <f>SUM(BK167:BK178)</f>
        <v>0</v>
      </c>
    </row>
    <row r="167" s="2" customFormat="1" ht="24.15" customHeight="1">
      <c r="A167" s="43"/>
      <c r="B167" s="44"/>
      <c r="C167" s="211" t="s">
        <v>311</v>
      </c>
      <c r="D167" s="211" t="s">
        <v>201</v>
      </c>
      <c r="E167" s="212" t="s">
        <v>1123</v>
      </c>
      <c r="F167" s="213" t="s">
        <v>1124</v>
      </c>
      <c r="G167" s="214" t="s">
        <v>204</v>
      </c>
      <c r="H167" s="215">
        <v>27</v>
      </c>
      <c r="I167" s="216"/>
      <c r="J167" s="217">
        <f>ROUND(I167*H167,2)</f>
        <v>0</v>
      </c>
      <c r="K167" s="213" t="s">
        <v>205</v>
      </c>
      <c r="L167" s="49"/>
      <c r="M167" s="218" t="s">
        <v>35</v>
      </c>
      <c r="N167" s="219" t="s">
        <v>53</v>
      </c>
      <c r="O167" s="89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2" t="s">
        <v>206</v>
      </c>
      <c r="AT167" s="222" t="s">
        <v>201</v>
      </c>
      <c r="AU167" s="222" t="s">
        <v>92</v>
      </c>
      <c r="AY167" s="21" t="s">
        <v>197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21" t="s">
        <v>90</v>
      </c>
      <c r="BK167" s="223">
        <f>ROUND(I167*H167,2)</f>
        <v>0</v>
      </c>
      <c r="BL167" s="21" t="s">
        <v>206</v>
      </c>
      <c r="BM167" s="222" t="s">
        <v>1125</v>
      </c>
    </row>
    <row r="168" s="2" customFormat="1">
      <c r="A168" s="43"/>
      <c r="B168" s="44"/>
      <c r="C168" s="45"/>
      <c r="D168" s="224" t="s">
        <v>209</v>
      </c>
      <c r="E168" s="45"/>
      <c r="F168" s="225" t="s">
        <v>1126</v>
      </c>
      <c r="G168" s="45"/>
      <c r="H168" s="45"/>
      <c r="I168" s="226"/>
      <c r="J168" s="45"/>
      <c r="K168" s="45"/>
      <c r="L168" s="49"/>
      <c r="M168" s="227"/>
      <c r="N168" s="228"/>
      <c r="O168" s="89"/>
      <c r="P168" s="89"/>
      <c r="Q168" s="89"/>
      <c r="R168" s="89"/>
      <c r="S168" s="89"/>
      <c r="T168" s="90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T168" s="21" t="s">
        <v>209</v>
      </c>
      <c r="AU168" s="21" t="s">
        <v>92</v>
      </c>
    </row>
    <row r="169" s="2" customFormat="1">
      <c r="A169" s="43"/>
      <c r="B169" s="44"/>
      <c r="C169" s="45"/>
      <c r="D169" s="229" t="s">
        <v>211</v>
      </c>
      <c r="E169" s="45"/>
      <c r="F169" s="230" t="s">
        <v>1127</v>
      </c>
      <c r="G169" s="45"/>
      <c r="H169" s="45"/>
      <c r="I169" s="226"/>
      <c r="J169" s="45"/>
      <c r="K169" s="45"/>
      <c r="L169" s="49"/>
      <c r="M169" s="227"/>
      <c r="N169" s="228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211</v>
      </c>
      <c r="AU169" s="21" t="s">
        <v>92</v>
      </c>
    </row>
    <row r="170" s="13" customFormat="1">
      <c r="A170" s="13"/>
      <c r="B170" s="232"/>
      <c r="C170" s="233"/>
      <c r="D170" s="224" t="s">
        <v>232</v>
      </c>
      <c r="E170" s="242" t="s">
        <v>35</v>
      </c>
      <c r="F170" s="234" t="s">
        <v>1128</v>
      </c>
      <c r="G170" s="233"/>
      <c r="H170" s="235">
        <v>27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232</v>
      </c>
      <c r="AU170" s="241" t="s">
        <v>92</v>
      </c>
      <c r="AV170" s="13" t="s">
        <v>92</v>
      </c>
      <c r="AW170" s="13" t="s">
        <v>42</v>
      </c>
      <c r="AX170" s="13" t="s">
        <v>90</v>
      </c>
      <c r="AY170" s="241" t="s">
        <v>197</v>
      </c>
    </row>
    <row r="171" s="2" customFormat="1" ht="24.15" customHeight="1">
      <c r="A171" s="43"/>
      <c r="B171" s="44"/>
      <c r="C171" s="211" t="s">
        <v>317</v>
      </c>
      <c r="D171" s="211" t="s">
        <v>201</v>
      </c>
      <c r="E171" s="212" t="s">
        <v>1129</v>
      </c>
      <c r="F171" s="213" t="s">
        <v>1130</v>
      </c>
      <c r="G171" s="214" t="s">
        <v>204</v>
      </c>
      <c r="H171" s="215">
        <v>27</v>
      </c>
      <c r="I171" s="216"/>
      <c r="J171" s="217">
        <f>ROUND(I171*H171,2)</f>
        <v>0</v>
      </c>
      <c r="K171" s="213" t="s">
        <v>205</v>
      </c>
      <c r="L171" s="49"/>
      <c r="M171" s="218" t="s">
        <v>35</v>
      </c>
      <c r="N171" s="219" t="s">
        <v>53</v>
      </c>
      <c r="O171" s="89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2" t="s">
        <v>206</v>
      </c>
      <c r="AT171" s="222" t="s">
        <v>201</v>
      </c>
      <c r="AU171" s="222" t="s">
        <v>92</v>
      </c>
      <c r="AY171" s="21" t="s">
        <v>197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21" t="s">
        <v>90</v>
      </c>
      <c r="BK171" s="223">
        <f>ROUND(I171*H171,2)</f>
        <v>0</v>
      </c>
      <c r="BL171" s="21" t="s">
        <v>206</v>
      </c>
      <c r="BM171" s="222" t="s">
        <v>1131</v>
      </c>
    </row>
    <row r="172" s="2" customFormat="1">
      <c r="A172" s="43"/>
      <c r="B172" s="44"/>
      <c r="C172" s="45"/>
      <c r="D172" s="224" t="s">
        <v>209</v>
      </c>
      <c r="E172" s="45"/>
      <c r="F172" s="225" t="s">
        <v>1132</v>
      </c>
      <c r="G172" s="45"/>
      <c r="H172" s="45"/>
      <c r="I172" s="226"/>
      <c r="J172" s="45"/>
      <c r="K172" s="45"/>
      <c r="L172" s="49"/>
      <c r="M172" s="227"/>
      <c r="N172" s="228"/>
      <c r="O172" s="89"/>
      <c r="P172" s="89"/>
      <c r="Q172" s="89"/>
      <c r="R172" s="89"/>
      <c r="S172" s="89"/>
      <c r="T172" s="90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T172" s="21" t="s">
        <v>209</v>
      </c>
      <c r="AU172" s="21" t="s">
        <v>92</v>
      </c>
    </row>
    <row r="173" s="2" customFormat="1">
      <c r="A173" s="43"/>
      <c r="B173" s="44"/>
      <c r="C173" s="45"/>
      <c r="D173" s="229" t="s">
        <v>211</v>
      </c>
      <c r="E173" s="45"/>
      <c r="F173" s="230" t="s">
        <v>1133</v>
      </c>
      <c r="G173" s="45"/>
      <c r="H173" s="45"/>
      <c r="I173" s="226"/>
      <c r="J173" s="45"/>
      <c r="K173" s="45"/>
      <c r="L173" s="49"/>
      <c r="M173" s="227"/>
      <c r="N173" s="228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211</v>
      </c>
      <c r="AU173" s="21" t="s">
        <v>92</v>
      </c>
    </row>
    <row r="174" s="13" customFormat="1">
      <c r="A174" s="13"/>
      <c r="B174" s="232"/>
      <c r="C174" s="233"/>
      <c r="D174" s="224" t="s">
        <v>232</v>
      </c>
      <c r="E174" s="242" t="s">
        <v>35</v>
      </c>
      <c r="F174" s="234" t="s">
        <v>1134</v>
      </c>
      <c r="G174" s="233"/>
      <c r="H174" s="235">
        <v>27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232</v>
      </c>
      <c r="AU174" s="241" t="s">
        <v>92</v>
      </c>
      <c r="AV174" s="13" t="s">
        <v>92</v>
      </c>
      <c r="AW174" s="13" t="s">
        <v>42</v>
      </c>
      <c r="AX174" s="13" t="s">
        <v>90</v>
      </c>
      <c r="AY174" s="241" t="s">
        <v>197</v>
      </c>
    </row>
    <row r="175" s="2" customFormat="1" ht="24.15" customHeight="1">
      <c r="A175" s="43"/>
      <c r="B175" s="44"/>
      <c r="C175" s="211" t="s">
        <v>327</v>
      </c>
      <c r="D175" s="211" t="s">
        <v>201</v>
      </c>
      <c r="E175" s="212" t="s">
        <v>1135</v>
      </c>
      <c r="F175" s="213" t="s">
        <v>1136</v>
      </c>
      <c r="G175" s="214" t="s">
        <v>204</v>
      </c>
      <c r="H175" s="215">
        <v>27</v>
      </c>
      <c r="I175" s="216"/>
      <c r="J175" s="217">
        <f>ROUND(I175*H175,2)</f>
        <v>0</v>
      </c>
      <c r="K175" s="213" t="s">
        <v>205</v>
      </c>
      <c r="L175" s="49"/>
      <c r="M175" s="218" t="s">
        <v>35</v>
      </c>
      <c r="N175" s="219" t="s">
        <v>53</v>
      </c>
      <c r="O175" s="89"/>
      <c r="P175" s="220">
        <f>O175*H175</f>
        <v>0</v>
      </c>
      <c r="Q175" s="220">
        <v>0.1837</v>
      </c>
      <c r="R175" s="220">
        <f>Q175*H175</f>
        <v>4.9599000000000002</v>
      </c>
      <c r="S175" s="220">
        <v>0</v>
      </c>
      <c r="T175" s="221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2" t="s">
        <v>206</v>
      </c>
      <c r="AT175" s="222" t="s">
        <v>201</v>
      </c>
      <c r="AU175" s="222" t="s">
        <v>92</v>
      </c>
      <c r="AY175" s="21" t="s">
        <v>197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21" t="s">
        <v>90</v>
      </c>
      <c r="BK175" s="223">
        <f>ROUND(I175*H175,2)</f>
        <v>0</v>
      </c>
      <c r="BL175" s="21" t="s">
        <v>206</v>
      </c>
      <c r="BM175" s="222" t="s">
        <v>1137</v>
      </c>
    </row>
    <row r="176" s="2" customFormat="1">
      <c r="A176" s="43"/>
      <c r="B176" s="44"/>
      <c r="C176" s="45"/>
      <c r="D176" s="224" t="s">
        <v>209</v>
      </c>
      <c r="E176" s="45"/>
      <c r="F176" s="225" t="s">
        <v>1138</v>
      </c>
      <c r="G176" s="45"/>
      <c r="H176" s="45"/>
      <c r="I176" s="226"/>
      <c r="J176" s="45"/>
      <c r="K176" s="45"/>
      <c r="L176" s="49"/>
      <c r="M176" s="227"/>
      <c r="N176" s="228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209</v>
      </c>
      <c r="AU176" s="21" t="s">
        <v>92</v>
      </c>
    </row>
    <row r="177" s="2" customFormat="1">
      <c r="A177" s="43"/>
      <c r="B177" s="44"/>
      <c r="C177" s="45"/>
      <c r="D177" s="229" t="s">
        <v>211</v>
      </c>
      <c r="E177" s="45"/>
      <c r="F177" s="230" t="s">
        <v>1139</v>
      </c>
      <c r="G177" s="45"/>
      <c r="H177" s="45"/>
      <c r="I177" s="226"/>
      <c r="J177" s="45"/>
      <c r="K177" s="45"/>
      <c r="L177" s="49"/>
      <c r="M177" s="227"/>
      <c r="N177" s="228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211</v>
      </c>
      <c r="AU177" s="21" t="s">
        <v>92</v>
      </c>
    </row>
    <row r="178" s="13" customFormat="1">
      <c r="A178" s="13"/>
      <c r="B178" s="232"/>
      <c r="C178" s="233"/>
      <c r="D178" s="224" t="s">
        <v>232</v>
      </c>
      <c r="E178" s="242" t="s">
        <v>35</v>
      </c>
      <c r="F178" s="234" t="s">
        <v>1140</v>
      </c>
      <c r="G178" s="233"/>
      <c r="H178" s="235">
        <v>27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232</v>
      </c>
      <c r="AU178" s="241" t="s">
        <v>92</v>
      </c>
      <c r="AV178" s="13" t="s">
        <v>92</v>
      </c>
      <c r="AW178" s="13" t="s">
        <v>42</v>
      </c>
      <c r="AX178" s="13" t="s">
        <v>90</v>
      </c>
      <c r="AY178" s="241" t="s">
        <v>197</v>
      </c>
    </row>
    <row r="179" s="12" customFormat="1" ht="22.8" customHeight="1">
      <c r="A179" s="12"/>
      <c r="B179" s="195"/>
      <c r="C179" s="196"/>
      <c r="D179" s="197" t="s">
        <v>81</v>
      </c>
      <c r="E179" s="209" t="s">
        <v>1141</v>
      </c>
      <c r="F179" s="209" t="s">
        <v>1142</v>
      </c>
      <c r="G179" s="196"/>
      <c r="H179" s="196"/>
      <c r="I179" s="199"/>
      <c r="J179" s="210">
        <f>BK179</f>
        <v>0</v>
      </c>
      <c r="K179" s="196"/>
      <c r="L179" s="201"/>
      <c r="M179" s="202"/>
      <c r="N179" s="203"/>
      <c r="O179" s="203"/>
      <c r="P179" s="204">
        <f>SUM(P180:P223)</f>
        <v>0</v>
      </c>
      <c r="Q179" s="203"/>
      <c r="R179" s="204">
        <f>SUM(R180:R223)</f>
        <v>300.70516839999999</v>
      </c>
      <c r="S179" s="203"/>
      <c r="T179" s="205">
        <f>SUM(T180:T223)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6" t="s">
        <v>90</v>
      </c>
      <c r="AT179" s="207" t="s">
        <v>81</v>
      </c>
      <c r="AU179" s="207" t="s">
        <v>90</v>
      </c>
      <c r="AY179" s="206" t="s">
        <v>197</v>
      </c>
      <c r="BK179" s="208">
        <f>SUM(BK180:BK223)</f>
        <v>0</v>
      </c>
    </row>
    <row r="180" s="2" customFormat="1" ht="24.15" customHeight="1">
      <c r="A180" s="43"/>
      <c r="B180" s="44"/>
      <c r="C180" s="211" t="s">
        <v>333</v>
      </c>
      <c r="D180" s="211" t="s">
        <v>201</v>
      </c>
      <c r="E180" s="212" t="s">
        <v>1143</v>
      </c>
      <c r="F180" s="213" t="s">
        <v>1144</v>
      </c>
      <c r="G180" s="214" t="s">
        <v>204</v>
      </c>
      <c r="H180" s="215">
        <v>871</v>
      </c>
      <c r="I180" s="216"/>
      <c r="J180" s="217">
        <f>ROUND(I180*H180,2)</f>
        <v>0</v>
      </c>
      <c r="K180" s="213" t="s">
        <v>205</v>
      </c>
      <c r="L180" s="49"/>
      <c r="M180" s="218" t="s">
        <v>35</v>
      </c>
      <c r="N180" s="219" t="s">
        <v>53</v>
      </c>
      <c r="O180" s="8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2" t="s">
        <v>206</v>
      </c>
      <c r="AT180" s="222" t="s">
        <v>201</v>
      </c>
      <c r="AU180" s="222" t="s">
        <v>92</v>
      </c>
      <c r="AY180" s="21" t="s">
        <v>197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21" t="s">
        <v>90</v>
      </c>
      <c r="BK180" s="223">
        <f>ROUND(I180*H180,2)</f>
        <v>0</v>
      </c>
      <c r="BL180" s="21" t="s">
        <v>206</v>
      </c>
      <c r="BM180" s="222" t="s">
        <v>1145</v>
      </c>
    </row>
    <row r="181" s="2" customFormat="1">
      <c r="A181" s="43"/>
      <c r="B181" s="44"/>
      <c r="C181" s="45"/>
      <c r="D181" s="224" t="s">
        <v>209</v>
      </c>
      <c r="E181" s="45"/>
      <c r="F181" s="225" t="s">
        <v>1146</v>
      </c>
      <c r="G181" s="45"/>
      <c r="H181" s="45"/>
      <c r="I181" s="226"/>
      <c r="J181" s="45"/>
      <c r="K181" s="45"/>
      <c r="L181" s="49"/>
      <c r="M181" s="227"/>
      <c r="N181" s="228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209</v>
      </c>
      <c r="AU181" s="21" t="s">
        <v>92</v>
      </c>
    </row>
    <row r="182" s="2" customFormat="1">
      <c r="A182" s="43"/>
      <c r="B182" s="44"/>
      <c r="C182" s="45"/>
      <c r="D182" s="229" t="s">
        <v>211</v>
      </c>
      <c r="E182" s="45"/>
      <c r="F182" s="230" t="s">
        <v>1147</v>
      </c>
      <c r="G182" s="45"/>
      <c r="H182" s="45"/>
      <c r="I182" s="226"/>
      <c r="J182" s="45"/>
      <c r="K182" s="45"/>
      <c r="L182" s="49"/>
      <c r="M182" s="227"/>
      <c r="N182" s="228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211</v>
      </c>
      <c r="AU182" s="21" t="s">
        <v>92</v>
      </c>
    </row>
    <row r="183" s="13" customFormat="1">
      <c r="A183" s="13"/>
      <c r="B183" s="232"/>
      <c r="C183" s="233"/>
      <c r="D183" s="224" t="s">
        <v>232</v>
      </c>
      <c r="E183" s="242" t="s">
        <v>35</v>
      </c>
      <c r="F183" s="234" t="s">
        <v>1148</v>
      </c>
      <c r="G183" s="233"/>
      <c r="H183" s="235">
        <v>871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232</v>
      </c>
      <c r="AU183" s="241" t="s">
        <v>92</v>
      </c>
      <c r="AV183" s="13" t="s">
        <v>92</v>
      </c>
      <c r="AW183" s="13" t="s">
        <v>42</v>
      </c>
      <c r="AX183" s="13" t="s">
        <v>90</v>
      </c>
      <c r="AY183" s="241" t="s">
        <v>197</v>
      </c>
    </row>
    <row r="184" s="2" customFormat="1" ht="24.15" customHeight="1">
      <c r="A184" s="43"/>
      <c r="B184" s="44"/>
      <c r="C184" s="211" t="s">
        <v>7</v>
      </c>
      <c r="D184" s="211" t="s">
        <v>201</v>
      </c>
      <c r="E184" s="212" t="s">
        <v>1149</v>
      </c>
      <c r="F184" s="213" t="s">
        <v>1150</v>
      </c>
      <c r="G184" s="214" t="s">
        <v>204</v>
      </c>
      <c r="H184" s="215">
        <v>871</v>
      </c>
      <c r="I184" s="216"/>
      <c r="J184" s="217">
        <f>ROUND(I184*H184,2)</f>
        <v>0</v>
      </c>
      <c r="K184" s="213" t="s">
        <v>205</v>
      </c>
      <c r="L184" s="49"/>
      <c r="M184" s="218" t="s">
        <v>35</v>
      </c>
      <c r="N184" s="219" t="s">
        <v>53</v>
      </c>
      <c r="O184" s="89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2" t="s">
        <v>206</v>
      </c>
      <c r="AT184" s="222" t="s">
        <v>201</v>
      </c>
      <c r="AU184" s="222" t="s">
        <v>92</v>
      </c>
      <c r="AY184" s="21" t="s">
        <v>197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21" t="s">
        <v>90</v>
      </c>
      <c r="BK184" s="223">
        <f>ROUND(I184*H184,2)</f>
        <v>0</v>
      </c>
      <c r="BL184" s="21" t="s">
        <v>206</v>
      </c>
      <c r="BM184" s="222" t="s">
        <v>1151</v>
      </c>
    </row>
    <row r="185" s="2" customFormat="1">
      <c r="A185" s="43"/>
      <c r="B185" s="44"/>
      <c r="C185" s="45"/>
      <c r="D185" s="224" t="s">
        <v>209</v>
      </c>
      <c r="E185" s="45"/>
      <c r="F185" s="225" t="s">
        <v>1152</v>
      </c>
      <c r="G185" s="45"/>
      <c r="H185" s="45"/>
      <c r="I185" s="226"/>
      <c r="J185" s="45"/>
      <c r="K185" s="45"/>
      <c r="L185" s="49"/>
      <c r="M185" s="227"/>
      <c r="N185" s="228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209</v>
      </c>
      <c r="AU185" s="21" t="s">
        <v>92</v>
      </c>
    </row>
    <row r="186" s="2" customFormat="1">
      <c r="A186" s="43"/>
      <c r="B186" s="44"/>
      <c r="C186" s="45"/>
      <c r="D186" s="229" t="s">
        <v>211</v>
      </c>
      <c r="E186" s="45"/>
      <c r="F186" s="230" t="s">
        <v>1153</v>
      </c>
      <c r="G186" s="45"/>
      <c r="H186" s="45"/>
      <c r="I186" s="226"/>
      <c r="J186" s="45"/>
      <c r="K186" s="45"/>
      <c r="L186" s="49"/>
      <c r="M186" s="227"/>
      <c r="N186" s="228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211</v>
      </c>
      <c r="AU186" s="21" t="s">
        <v>92</v>
      </c>
    </row>
    <row r="187" s="13" customFormat="1">
      <c r="A187" s="13"/>
      <c r="B187" s="232"/>
      <c r="C187" s="233"/>
      <c r="D187" s="224" t="s">
        <v>232</v>
      </c>
      <c r="E187" s="242" t="s">
        <v>35</v>
      </c>
      <c r="F187" s="234" t="s">
        <v>1154</v>
      </c>
      <c r="G187" s="233"/>
      <c r="H187" s="235">
        <v>871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232</v>
      </c>
      <c r="AU187" s="241" t="s">
        <v>92</v>
      </c>
      <c r="AV187" s="13" t="s">
        <v>92</v>
      </c>
      <c r="AW187" s="13" t="s">
        <v>42</v>
      </c>
      <c r="AX187" s="13" t="s">
        <v>90</v>
      </c>
      <c r="AY187" s="241" t="s">
        <v>197</v>
      </c>
    </row>
    <row r="188" s="2" customFormat="1" ht="24.15" customHeight="1">
      <c r="A188" s="43"/>
      <c r="B188" s="44"/>
      <c r="C188" s="211" t="s">
        <v>346</v>
      </c>
      <c r="D188" s="211" t="s">
        <v>201</v>
      </c>
      <c r="E188" s="212" t="s">
        <v>1155</v>
      </c>
      <c r="F188" s="213" t="s">
        <v>1156</v>
      </c>
      <c r="G188" s="214" t="s">
        <v>204</v>
      </c>
      <c r="H188" s="215">
        <v>871</v>
      </c>
      <c r="I188" s="216"/>
      <c r="J188" s="217">
        <f>ROUND(I188*H188,2)</f>
        <v>0</v>
      </c>
      <c r="K188" s="213" t="s">
        <v>205</v>
      </c>
      <c r="L188" s="49"/>
      <c r="M188" s="218" t="s">
        <v>35</v>
      </c>
      <c r="N188" s="219" t="s">
        <v>53</v>
      </c>
      <c r="O188" s="89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2" t="s">
        <v>206</v>
      </c>
      <c r="AT188" s="222" t="s">
        <v>201</v>
      </c>
      <c r="AU188" s="222" t="s">
        <v>92</v>
      </c>
      <c r="AY188" s="21" t="s">
        <v>197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1" t="s">
        <v>90</v>
      </c>
      <c r="BK188" s="223">
        <f>ROUND(I188*H188,2)</f>
        <v>0</v>
      </c>
      <c r="BL188" s="21" t="s">
        <v>206</v>
      </c>
      <c r="BM188" s="222" t="s">
        <v>1157</v>
      </c>
    </row>
    <row r="189" s="2" customFormat="1">
      <c r="A189" s="43"/>
      <c r="B189" s="44"/>
      <c r="C189" s="45"/>
      <c r="D189" s="224" t="s">
        <v>209</v>
      </c>
      <c r="E189" s="45"/>
      <c r="F189" s="225" t="s">
        <v>1158</v>
      </c>
      <c r="G189" s="45"/>
      <c r="H189" s="45"/>
      <c r="I189" s="226"/>
      <c r="J189" s="45"/>
      <c r="K189" s="45"/>
      <c r="L189" s="49"/>
      <c r="M189" s="227"/>
      <c r="N189" s="228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209</v>
      </c>
      <c r="AU189" s="21" t="s">
        <v>92</v>
      </c>
    </row>
    <row r="190" s="2" customFormat="1">
      <c r="A190" s="43"/>
      <c r="B190" s="44"/>
      <c r="C190" s="45"/>
      <c r="D190" s="229" t="s">
        <v>211</v>
      </c>
      <c r="E190" s="45"/>
      <c r="F190" s="230" t="s">
        <v>1159</v>
      </c>
      <c r="G190" s="45"/>
      <c r="H190" s="45"/>
      <c r="I190" s="226"/>
      <c r="J190" s="45"/>
      <c r="K190" s="45"/>
      <c r="L190" s="49"/>
      <c r="M190" s="227"/>
      <c r="N190" s="228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211</v>
      </c>
      <c r="AU190" s="21" t="s">
        <v>92</v>
      </c>
    </row>
    <row r="191" s="13" customFormat="1">
      <c r="A191" s="13"/>
      <c r="B191" s="232"/>
      <c r="C191" s="233"/>
      <c r="D191" s="224" t="s">
        <v>232</v>
      </c>
      <c r="E191" s="242" t="s">
        <v>35</v>
      </c>
      <c r="F191" s="234" t="s">
        <v>1160</v>
      </c>
      <c r="G191" s="233"/>
      <c r="H191" s="235">
        <v>871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232</v>
      </c>
      <c r="AU191" s="241" t="s">
        <v>92</v>
      </c>
      <c r="AV191" s="13" t="s">
        <v>92</v>
      </c>
      <c r="AW191" s="13" t="s">
        <v>42</v>
      </c>
      <c r="AX191" s="13" t="s">
        <v>90</v>
      </c>
      <c r="AY191" s="241" t="s">
        <v>197</v>
      </c>
    </row>
    <row r="192" s="2" customFormat="1" ht="24.15" customHeight="1">
      <c r="A192" s="43"/>
      <c r="B192" s="44"/>
      <c r="C192" s="211" t="s">
        <v>356</v>
      </c>
      <c r="D192" s="211" t="s">
        <v>201</v>
      </c>
      <c r="E192" s="212" t="s">
        <v>1161</v>
      </c>
      <c r="F192" s="213" t="s">
        <v>1162</v>
      </c>
      <c r="G192" s="214" t="s">
        <v>204</v>
      </c>
      <c r="H192" s="215">
        <v>764</v>
      </c>
      <c r="I192" s="216"/>
      <c r="J192" s="217">
        <f>ROUND(I192*H192,2)</f>
        <v>0</v>
      </c>
      <c r="K192" s="213" t="s">
        <v>205</v>
      </c>
      <c r="L192" s="49"/>
      <c r="M192" s="218" t="s">
        <v>35</v>
      </c>
      <c r="N192" s="219" t="s">
        <v>53</v>
      </c>
      <c r="O192" s="89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2" t="s">
        <v>206</v>
      </c>
      <c r="AT192" s="222" t="s">
        <v>201</v>
      </c>
      <c r="AU192" s="222" t="s">
        <v>92</v>
      </c>
      <c r="AY192" s="21" t="s">
        <v>197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1" t="s">
        <v>90</v>
      </c>
      <c r="BK192" s="223">
        <f>ROUND(I192*H192,2)</f>
        <v>0</v>
      </c>
      <c r="BL192" s="21" t="s">
        <v>206</v>
      </c>
      <c r="BM192" s="222" t="s">
        <v>1163</v>
      </c>
    </row>
    <row r="193" s="2" customFormat="1">
      <c r="A193" s="43"/>
      <c r="B193" s="44"/>
      <c r="C193" s="45"/>
      <c r="D193" s="224" t="s">
        <v>209</v>
      </c>
      <c r="E193" s="45"/>
      <c r="F193" s="225" t="s">
        <v>1164</v>
      </c>
      <c r="G193" s="45"/>
      <c r="H193" s="45"/>
      <c r="I193" s="226"/>
      <c r="J193" s="45"/>
      <c r="K193" s="45"/>
      <c r="L193" s="49"/>
      <c r="M193" s="227"/>
      <c r="N193" s="228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209</v>
      </c>
      <c r="AU193" s="21" t="s">
        <v>92</v>
      </c>
    </row>
    <row r="194" s="2" customFormat="1">
      <c r="A194" s="43"/>
      <c r="B194" s="44"/>
      <c r="C194" s="45"/>
      <c r="D194" s="229" t="s">
        <v>211</v>
      </c>
      <c r="E194" s="45"/>
      <c r="F194" s="230" t="s">
        <v>1165</v>
      </c>
      <c r="G194" s="45"/>
      <c r="H194" s="45"/>
      <c r="I194" s="226"/>
      <c r="J194" s="45"/>
      <c r="K194" s="45"/>
      <c r="L194" s="49"/>
      <c r="M194" s="227"/>
      <c r="N194" s="228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211</v>
      </c>
      <c r="AU194" s="21" t="s">
        <v>92</v>
      </c>
    </row>
    <row r="195" s="13" customFormat="1">
      <c r="A195" s="13"/>
      <c r="B195" s="232"/>
      <c r="C195" s="233"/>
      <c r="D195" s="224" t="s">
        <v>232</v>
      </c>
      <c r="E195" s="242" t="s">
        <v>35</v>
      </c>
      <c r="F195" s="234" t="s">
        <v>1166</v>
      </c>
      <c r="G195" s="233"/>
      <c r="H195" s="235">
        <v>764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232</v>
      </c>
      <c r="AU195" s="241" t="s">
        <v>92</v>
      </c>
      <c r="AV195" s="13" t="s">
        <v>92</v>
      </c>
      <c r="AW195" s="13" t="s">
        <v>42</v>
      </c>
      <c r="AX195" s="13" t="s">
        <v>90</v>
      </c>
      <c r="AY195" s="241" t="s">
        <v>197</v>
      </c>
    </row>
    <row r="196" s="2" customFormat="1" ht="24.15" customHeight="1">
      <c r="A196" s="43"/>
      <c r="B196" s="44"/>
      <c r="C196" s="211" t="s">
        <v>363</v>
      </c>
      <c r="D196" s="211" t="s">
        <v>201</v>
      </c>
      <c r="E196" s="212" t="s">
        <v>1135</v>
      </c>
      <c r="F196" s="213" t="s">
        <v>1136</v>
      </c>
      <c r="G196" s="214" t="s">
        <v>204</v>
      </c>
      <c r="H196" s="215">
        <v>764</v>
      </c>
      <c r="I196" s="216"/>
      <c r="J196" s="217">
        <f>ROUND(I196*H196,2)</f>
        <v>0</v>
      </c>
      <c r="K196" s="213" t="s">
        <v>205</v>
      </c>
      <c r="L196" s="49"/>
      <c r="M196" s="218" t="s">
        <v>35</v>
      </c>
      <c r="N196" s="219" t="s">
        <v>53</v>
      </c>
      <c r="O196" s="89"/>
      <c r="P196" s="220">
        <f>O196*H196</f>
        <v>0</v>
      </c>
      <c r="Q196" s="220">
        <v>0.1837</v>
      </c>
      <c r="R196" s="220">
        <f>Q196*H196</f>
        <v>140.3468</v>
      </c>
      <c r="S196" s="220">
        <v>0</v>
      </c>
      <c r="T196" s="221">
        <f>S196*H196</f>
        <v>0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R196" s="222" t="s">
        <v>206</v>
      </c>
      <c r="AT196" s="222" t="s">
        <v>201</v>
      </c>
      <c r="AU196" s="222" t="s">
        <v>92</v>
      </c>
      <c r="AY196" s="21" t="s">
        <v>197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21" t="s">
        <v>90</v>
      </c>
      <c r="BK196" s="223">
        <f>ROUND(I196*H196,2)</f>
        <v>0</v>
      </c>
      <c r="BL196" s="21" t="s">
        <v>206</v>
      </c>
      <c r="BM196" s="222" t="s">
        <v>1167</v>
      </c>
    </row>
    <row r="197" s="2" customFormat="1">
      <c r="A197" s="43"/>
      <c r="B197" s="44"/>
      <c r="C197" s="45"/>
      <c r="D197" s="224" t="s">
        <v>209</v>
      </c>
      <c r="E197" s="45"/>
      <c r="F197" s="225" t="s">
        <v>1138</v>
      </c>
      <c r="G197" s="45"/>
      <c r="H197" s="45"/>
      <c r="I197" s="226"/>
      <c r="J197" s="45"/>
      <c r="K197" s="45"/>
      <c r="L197" s="49"/>
      <c r="M197" s="227"/>
      <c r="N197" s="228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T197" s="21" t="s">
        <v>209</v>
      </c>
      <c r="AU197" s="21" t="s">
        <v>92</v>
      </c>
    </row>
    <row r="198" s="2" customFormat="1">
      <c r="A198" s="43"/>
      <c r="B198" s="44"/>
      <c r="C198" s="45"/>
      <c r="D198" s="229" t="s">
        <v>211</v>
      </c>
      <c r="E198" s="45"/>
      <c r="F198" s="230" t="s">
        <v>1139</v>
      </c>
      <c r="G198" s="45"/>
      <c r="H198" s="45"/>
      <c r="I198" s="226"/>
      <c r="J198" s="45"/>
      <c r="K198" s="45"/>
      <c r="L198" s="49"/>
      <c r="M198" s="227"/>
      <c r="N198" s="228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T198" s="21" t="s">
        <v>211</v>
      </c>
      <c r="AU198" s="21" t="s">
        <v>92</v>
      </c>
    </row>
    <row r="199" s="2" customFormat="1">
      <c r="A199" s="43"/>
      <c r="B199" s="44"/>
      <c r="C199" s="45"/>
      <c r="D199" s="224" t="s">
        <v>219</v>
      </c>
      <c r="E199" s="45"/>
      <c r="F199" s="231" t="s">
        <v>1168</v>
      </c>
      <c r="G199" s="45"/>
      <c r="H199" s="45"/>
      <c r="I199" s="226"/>
      <c r="J199" s="45"/>
      <c r="K199" s="45"/>
      <c r="L199" s="49"/>
      <c r="M199" s="227"/>
      <c r="N199" s="228"/>
      <c r="O199" s="89"/>
      <c r="P199" s="89"/>
      <c r="Q199" s="89"/>
      <c r="R199" s="89"/>
      <c r="S199" s="89"/>
      <c r="T199" s="90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T199" s="21" t="s">
        <v>219</v>
      </c>
      <c r="AU199" s="21" t="s">
        <v>92</v>
      </c>
    </row>
    <row r="200" s="15" customFormat="1">
      <c r="A200" s="15"/>
      <c r="B200" s="264"/>
      <c r="C200" s="265"/>
      <c r="D200" s="224" t="s">
        <v>232</v>
      </c>
      <c r="E200" s="266" t="s">
        <v>35</v>
      </c>
      <c r="F200" s="267" t="s">
        <v>1169</v>
      </c>
      <c r="G200" s="265"/>
      <c r="H200" s="266" t="s">
        <v>35</v>
      </c>
      <c r="I200" s="268"/>
      <c r="J200" s="265"/>
      <c r="K200" s="265"/>
      <c r="L200" s="269"/>
      <c r="M200" s="270"/>
      <c r="N200" s="271"/>
      <c r="O200" s="271"/>
      <c r="P200" s="271"/>
      <c r="Q200" s="271"/>
      <c r="R200" s="271"/>
      <c r="S200" s="271"/>
      <c r="T200" s="27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3" t="s">
        <v>232</v>
      </c>
      <c r="AU200" s="273" t="s">
        <v>92</v>
      </c>
      <c r="AV200" s="15" t="s">
        <v>90</v>
      </c>
      <c r="AW200" s="15" t="s">
        <v>42</v>
      </c>
      <c r="AX200" s="15" t="s">
        <v>82</v>
      </c>
      <c r="AY200" s="273" t="s">
        <v>197</v>
      </c>
    </row>
    <row r="201" s="13" customFormat="1">
      <c r="A201" s="13"/>
      <c r="B201" s="232"/>
      <c r="C201" s="233"/>
      <c r="D201" s="224" t="s">
        <v>232</v>
      </c>
      <c r="E201" s="242" t="s">
        <v>35</v>
      </c>
      <c r="F201" s="234" t="s">
        <v>1170</v>
      </c>
      <c r="G201" s="233"/>
      <c r="H201" s="235">
        <v>542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232</v>
      </c>
      <c r="AU201" s="241" t="s">
        <v>92</v>
      </c>
      <c r="AV201" s="13" t="s">
        <v>92</v>
      </c>
      <c r="AW201" s="13" t="s">
        <v>42</v>
      </c>
      <c r="AX201" s="13" t="s">
        <v>82</v>
      </c>
      <c r="AY201" s="241" t="s">
        <v>197</v>
      </c>
    </row>
    <row r="202" s="13" customFormat="1">
      <c r="A202" s="13"/>
      <c r="B202" s="232"/>
      <c r="C202" s="233"/>
      <c r="D202" s="224" t="s">
        <v>232</v>
      </c>
      <c r="E202" s="242" t="s">
        <v>35</v>
      </c>
      <c r="F202" s="234" t="s">
        <v>1171</v>
      </c>
      <c r="G202" s="233"/>
      <c r="H202" s="235">
        <v>222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232</v>
      </c>
      <c r="AU202" s="241" t="s">
        <v>92</v>
      </c>
      <c r="AV202" s="13" t="s">
        <v>92</v>
      </c>
      <c r="AW202" s="13" t="s">
        <v>42</v>
      </c>
      <c r="AX202" s="13" t="s">
        <v>82</v>
      </c>
      <c r="AY202" s="241" t="s">
        <v>197</v>
      </c>
    </row>
    <row r="203" s="14" customFormat="1">
      <c r="A203" s="14"/>
      <c r="B203" s="253"/>
      <c r="C203" s="254"/>
      <c r="D203" s="224" t="s">
        <v>232</v>
      </c>
      <c r="E203" s="255" t="s">
        <v>35</v>
      </c>
      <c r="F203" s="256" t="s">
        <v>355</v>
      </c>
      <c r="G203" s="254"/>
      <c r="H203" s="257">
        <v>764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232</v>
      </c>
      <c r="AU203" s="263" t="s">
        <v>92</v>
      </c>
      <c r="AV203" s="14" t="s">
        <v>206</v>
      </c>
      <c r="AW203" s="14" t="s">
        <v>42</v>
      </c>
      <c r="AX203" s="14" t="s">
        <v>90</v>
      </c>
      <c r="AY203" s="263" t="s">
        <v>197</v>
      </c>
    </row>
    <row r="204" s="2" customFormat="1" ht="16.5" customHeight="1">
      <c r="A204" s="43"/>
      <c r="B204" s="44"/>
      <c r="C204" s="243" t="s">
        <v>370</v>
      </c>
      <c r="D204" s="243" t="s">
        <v>305</v>
      </c>
      <c r="E204" s="244" t="s">
        <v>1172</v>
      </c>
      <c r="F204" s="245" t="s">
        <v>1173</v>
      </c>
      <c r="G204" s="246" t="s">
        <v>204</v>
      </c>
      <c r="H204" s="247">
        <v>224.22</v>
      </c>
      <c r="I204" s="248"/>
      <c r="J204" s="249">
        <f>ROUND(I204*H204,2)</f>
        <v>0</v>
      </c>
      <c r="K204" s="245" t="s">
        <v>205</v>
      </c>
      <c r="L204" s="250"/>
      <c r="M204" s="251" t="s">
        <v>35</v>
      </c>
      <c r="N204" s="252" t="s">
        <v>53</v>
      </c>
      <c r="O204" s="89"/>
      <c r="P204" s="220">
        <f>O204*H204</f>
        <v>0</v>
      </c>
      <c r="Q204" s="220">
        <v>0.41699999999999998</v>
      </c>
      <c r="R204" s="220">
        <f>Q204*H204</f>
        <v>93.499739999999989</v>
      </c>
      <c r="S204" s="220">
        <v>0</v>
      </c>
      <c r="T204" s="221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2" t="s">
        <v>253</v>
      </c>
      <c r="AT204" s="222" t="s">
        <v>305</v>
      </c>
      <c r="AU204" s="222" t="s">
        <v>92</v>
      </c>
      <c r="AY204" s="21" t="s">
        <v>197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21" t="s">
        <v>90</v>
      </c>
      <c r="BK204" s="223">
        <f>ROUND(I204*H204,2)</f>
        <v>0</v>
      </c>
      <c r="BL204" s="21" t="s">
        <v>206</v>
      </c>
      <c r="BM204" s="222" t="s">
        <v>1174</v>
      </c>
    </row>
    <row r="205" s="2" customFormat="1">
      <c r="A205" s="43"/>
      <c r="B205" s="44"/>
      <c r="C205" s="45"/>
      <c r="D205" s="224" t="s">
        <v>209</v>
      </c>
      <c r="E205" s="45"/>
      <c r="F205" s="225" t="s">
        <v>1173</v>
      </c>
      <c r="G205" s="45"/>
      <c r="H205" s="45"/>
      <c r="I205" s="226"/>
      <c r="J205" s="45"/>
      <c r="K205" s="45"/>
      <c r="L205" s="49"/>
      <c r="M205" s="227"/>
      <c r="N205" s="228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209</v>
      </c>
      <c r="AU205" s="21" t="s">
        <v>92</v>
      </c>
    </row>
    <row r="206" s="13" customFormat="1">
      <c r="A206" s="13"/>
      <c r="B206" s="232"/>
      <c r="C206" s="233"/>
      <c r="D206" s="224" t="s">
        <v>232</v>
      </c>
      <c r="E206" s="242" t="s">
        <v>35</v>
      </c>
      <c r="F206" s="234" t="s">
        <v>1175</v>
      </c>
      <c r="G206" s="233"/>
      <c r="H206" s="235">
        <v>222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232</v>
      </c>
      <c r="AU206" s="241" t="s">
        <v>92</v>
      </c>
      <c r="AV206" s="13" t="s">
        <v>92</v>
      </c>
      <c r="AW206" s="13" t="s">
        <v>42</v>
      </c>
      <c r="AX206" s="13" t="s">
        <v>90</v>
      </c>
      <c r="AY206" s="241" t="s">
        <v>197</v>
      </c>
    </row>
    <row r="207" s="13" customFormat="1">
      <c r="A207" s="13"/>
      <c r="B207" s="232"/>
      <c r="C207" s="233"/>
      <c r="D207" s="224" t="s">
        <v>232</v>
      </c>
      <c r="E207" s="233"/>
      <c r="F207" s="234" t="s">
        <v>1176</v>
      </c>
      <c r="G207" s="233"/>
      <c r="H207" s="235">
        <v>224.22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232</v>
      </c>
      <c r="AU207" s="241" t="s">
        <v>92</v>
      </c>
      <c r="AV207" s="13" t="s">
        <v>92</v>
      </c>
      <c r="AW207" s="13" t="s">
        <v>4</v>
      </c>
      <c r="AX207" s="13" t="s">
        <v>90</v>
      </c>
      <c r="AY207" s="241" t="s">
        <v>197</v>
      </c>
    </row>
    <row r="208" s="2" customFormat="1" ht="16.5" customHeight="1">
      <c r="A208" s="43"/>
      <c r="B208" s="44"/>
      <c r="C208" s="243" t="s">
        <v>378</v>
      </c>
      <c r="D208" s="243" t="s">
        <v>305</v>
      </c>
      <c r="E208" s="244" t="s">
        <v>1110</v>
      </c>
      <c r="F208" s="245" t="s">
        <v>1111</v>
      </c>
      <c r="G208" s="246" t="s">
        <v>269</v>
      </c>
      <c r="H208" s="247">
        <v>1.1459999999999999</v>
      </c>
      <c r="I208" s="248"/>
      <c r="J208" s="249">
        <f>ROUND(I208*H208,2)</f>
        <v>0</v>
      </c>
      <c r="K208" s="245" t="s">
        <v>205</v>
      </c>
      <c r="L208" s="250"/>
      <c r="M208" s="251" t="s">
        <v>35</v>
      </c>
      <c r="N208" s="252" t="s">
        <v>53</v>
      </c>
      <c r="O208" s="89"/>
      <c r="P208" s="220">
        <f>O208*H208</f>
        <v>0</v>
      </c>
      <c r="Q208" s="220">
        <v>1</v>
      </c>
      <c r="R208" s="220">
        <f>Q208*H208</f>
        <v>1.1459999999999999</v>
      </c>
      <c r="S208" s="220">
        <v>0</v>
      </c>
      <c r="T208" s="221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2" t="s">
        <v>253</v>
      </c>
      <c r="AT208" s="222" t="s">
        <v>305</v>
      </c>
      <c r="AU208" s="222" t="s">
        <v>92</v>
      </c>
      <c r="AY208" s="21" t="s">
        <v>197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21" t="s">
        <v>90</v>
      </c>
      <c r="BK208" s="223">
        <f>ROUND(I208*H208,2)</f>
        <v>0</v>
      </c>
      <c r="BL208" s="21" t="s">
        <v>206</v>
      </c>
      <c r="BM208" s="222" t="s">
        <v>1177</v>
      </c>
    </row>
    <row r="209" s="2" customFormat="1">
      <c r="A209" s="43"/>
      <c r="B209" s="44"/>
      <c r="C209" s="45"/>
      <c r="D209" s="224" t="s">
        <v>209</v>
      </c>
      <c r="E209" s="45"/>
      <c r="F209" s="225" t="s">
        <v>1111</v>
      </c>
      <c r="G209" s="45"/>
      <c r="H209" s="45"/>
      <c r="I209" s="226"/>
      <c r="J209" s="45"/>
      <c r="K209" s="45"/>
      <c r="L209" s="49"/>
      <c r="M209" s="227"/>
      <c r="N209" s="228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209</v>
      </c>
      <c r="AU209" s="21" t="s">
        <v>92</v>
      </c>
    </row>
    <row r="210" s="13" customFormat="1">
      <c r="A210" s="13"/>
      <c r="B210" s="232"/>
      <c r="C210" s="233"/>
      <c r="D210" s="224" t="s">
        <v>232</v>
      </c>
      <c r="E210" s="242" t="s">
        <v>35</v>
      </c>
      <c r="F210" s="234" t="s">
        <v>1178</v>
      </c>
      <c r="G210" s="233"/>
      <c r="H210" s="235">
        <v>0.81299999999999994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232</v>
      </c>
      <c r="AU210" s="241" t="s">
        <v>92</v>
      </c>
      <c r="AV210" s="13" t="s">
        <v>92</v>
      </c>
      <c r="AW210" s="13" t="s">
        <v>42</v>
      </c>
      <c r="AX210" s="13" t="s">
        <v>82</v>
      </c>
      <c r="AY210" s="241" t="s">
        <v>197</v>
      </c>
    </row>
    <row r="211" s="13" customFormat="1">
      <c r="A211" s="13"/>
      <c r="B211" s="232"/>
      <c r="C211" s="233"/>
      <c r="D211" s="224" t="s">
        <v>232</v>
      </c>
      <c r="E211" s="242" t="s">
        <v>35</v>
      </c>
      <c r="F211" s="234" t="s">
        <v>1179</v>
      </c>
      <c r="G211" s="233"/>
      <c r="H211" s="235">
        <v>0.33300000000000002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232</v>
      </c>
      <c r="AU211" s="241" t="s">
        <v>92</v>
      </c>
      <c r="AV211" s="13" t="s">
        <v>92</v>
      </c>
      <c r="AW211" s="13" t="s">
        <v>42</v>
      </c>
      <c r="AX211" s="13" t="s">
        <v>82</v>
      </c>
      <c r="AY211" s="241" t="s">
        <v>197</v>
      </c>
    </row>
    <row r="212" s="14" customFormat="1">
      <c r="A212" s="14"/>
      <c r="B212" s="253"/>
      <c r="C212" s="254"/>
      <c r="D212" s="224" t="s">
        <v>232</v>
      </c>
      <c r="E212" s="255" t="s">
        <v>35</v>
      </c>
      <c r="F212" s="256" t="s">
        <v>355</v>
      </c>
      <c r="G212" s="254"/>
      <c r="H212" s="257">
        <v>1.1459999999999999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232</v>
      </c>
      <c r="AU212" s="263" t="s">
        <v>92</v>
      </c>
      <c r="AV212" s="14" t="s">
        <v>206</v>
      </c>
      <c r="AW212" s="14" t="s">
        <v>42</v>
      </c>
      <c r="AX212" s="14" t="s">
        <v>90</v>
      </c>
      <c r="AY212" s="263" t="s">
        <v>197</v>
      </c>
    </row>
    <row r="213" s="2" customFormat="1" ht="21.75" customHeight="1">
      <c r="A213" s="43"/>
      <c r="B213" s="44"/>
      <c r="C213" s="243" t="s">
        <v>383</v>
      </c>
      <c r="D213" s="243" t="s">
        <v>305</v>
      </c>
      <c r="E213" s="244" t="s">
        <v>1180</v>
      </c>
      <c r="F213" s="245" t="s">
        <v>1181</v>
      </c>
      <c r="G213" s="246" t="s">
        <v>269</v>
      </c>
      <c r="H213" s="247">
        <v>1.3520000000000001</v>
      </c>
      <c r="I213" s="248"/>
      <c r="J213" s="249">
        <f>ROUND(I213*H213,2)</f>
        <v>0</v>
      </c>
      <c r="K213" s="245" t="s">
        <v>205</v>
      </c>
      <c r="L213" s="250"/>
      <c r="M213" s="251" t="s">
        <v>35</v>
      </c>
      <c r="N213" s="252" t="s">
        <v>53</v>
      </c>
      <c r="O213" s="89"/>
      <c r="P213" s="220">
        <f>O213*H213</f>
        <v>0</v>
      </c>
      <c r="Q213" s="220">
        <v>1</v>
      </c>
      <c r="R213" s="220">
        <f>Q213*H213</f>
        <v>1.3520000000000001</v>
      </c>
      <c r="S213" s="220">
        <v>0</v>
      </c>
      <c r="T213" s="221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2" t="s">
        <v>253</v>
      </c>
      <c r="AT213" s="222" t="s">
        <v>305</v>
      </c>
      <c r="AU213" s="222" t="s">
        <v>92</v>
      </c>
      <c r="AY213" s="21" t="s">
        <v>197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1" t="s">
        <v>90</v>
      </c>
      <c r="BK213" s="223">
        <f>ROUND(I213*H213,2)</f>
        <v>0</v>
      </c>
      <c r="BL213" s="21" t="s">
        <v>206</v>
      </c>
      <c r="BM213" s="222" t="s">
        <v>1182</v>
      </c>
    </row>
    <row r="214" s="2" customFormat="1">
      <c r="A214" s="43"/>
      <c r="B214" s="44"/>
      <c r="C214" s="45"/>
      <c r="D214" s="224" t="s">
        <v>209</v>
      </c>
      <c r="E214" s="45"/>
      <c r="F214" s="225" t="s">
        <v>1181</v>
      </c>
      <c r="G214" s="45"/>
      <c r="H214" s="45"/>
      <c r="I214" s="226"/>
      <c r="J214" s="45"/>
      <c r="K214" s="45"/>
      <c r="L214" s="49"/>
      <c r="M214" s="227"/>
      <c r="N214" s="228"/>
      <c r="O214" s="89"/>
      <c r="P214" s="89"/>
      <c r="Q214" s="89"/>
      <c r="R214" s="89"/>
      <c r="S214" s="89"/>
      <c r="T214" s="90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T214" s="21" t="s">
        <v>209</v>
      </c>
      <c r="AU214" s="21" t="s">
        <v>92</v>
      </c>
    </row>
    <row r="215" s="13" customFormat="1">
      <c r="A215" s="13"/>
      <c r="B215" s="232"/>
      <c r="C215" s="233"/>
      <c r="D215" s="224" t="s">
        <v>232</v>
      </c>
      <c r="E215" s="242" t="s">
        <v>35</v>
      </c>
      <c r="F215" s="234" t="s">
        <v>1183</v>
      </c>
      <c r="G215" s="233"/>
      <c r="H215" s="235">
        <v>1.3520000000000001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232</v>
      </c>
      <c r="AU215" s="241" t="s">
        <v>92</v>
      </c>
      <c r="AV215" s="13" t="s">
        <v>92</v>
      </c>
      <c r="AW215" s="13" t="s">
        <v>42</v>
      </c>
      <c r="AX215" s="13" t="s">
        <v>90</v>
      </c>
      <c r="AY215" s="241" t="s">
        <v>197</v>
      </c>
    </row>
    <row r="216" s="2" customFormat="1" ht="24.15" customHeight="1">
      <c r="A216" s="43"/>
      <c r="B216" s="44"/>
      <c r="C216" s="211" t="s">
        <v>389</v>
      </c>
      <c r="D216" s="211" t="s">
        <v>201</v>
      </c>
      <c r="E216" s="212" t="s">
        <v>1184</v>
      </c>
      <c r="F216" s="213" t="s">
        <v>1185</v>
      </c>
      <c r="G216" s="214" t="s">
        <v>204</v>
      </c>
      <c r="H216" s="215">
        <v>107</v>
      </c>
      <c r="I216" s="216"/>
      <c r="J216" s="217">
        <f>ROUND(I216*H216,2)</f>
        <v>0</v>
      </c>
      <c r="K216" s="213" t="s">
        <v>205</v>
      </c>
      <c r="L216" s="49"/>
      <c r="M216" s="218" t="s">
        <v>35</v>
      </c>
      <c r="N216" s="219" t="s">
        <v>53</v>
      </c>
      <c r="O216" s="89"/>
      <c r="P216" s="220">
        <f>O216*H216</f>
        <v>0</v>
      </c>
      <c r="Q216" s="220">
        <v>0.19536000000000001</v>
      </c>
      <c r="R216" s="220">
        <f>Q216*H216</f>
        <v>20.90352</v>
      </c>
      <c r="S216" s="220">
        <v>0</v>
      </c>
      <c r="T216" s="221">
        <f>S216*H216</f>
        <v>0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R216" s="222" t="s">
        <v>206</v>
      </c>
      <c r="AT216" s="222" t="s">
        <v>201</v>
      </c>
      <c r="AU216" s="222" t="s">
        <v>92</v>
      </c>
      <c r="AY216" s="21" t="s">
        <v>197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21" t="s">
        <v>90</v>
      </c>
      <c r="BK216" s="223">
        <f>ROUND(I216*H216,2)</f>
        <v>0</v>
      </c>
      <c r="BL216" s="21" t="s">
        <v>206</v>
      </c>
      <c r="BM216" s="222" t="s">
        <v>1186</v>
      </c>
    </row>
    <row r="217" s="2" customFormat="1">
      <c r="A217" s="43"/>
      <c r="B217" s="44"/>
      <c r="C217" s="45"/>
      <c r="D217" s="224" t="s">
        <v>209</v>
      </c>
      <c r="E217" s="45"/>
      <c r="F217" s="225" t="s">
        <v>1187</v>
      </c>
      <c r="G217" s="45"/>
      <c r="H217" s="45"/>
      <c r="I217" s="226"/>
      <c r="J217" s="45"/>
      <c r="K217" s="45"/>
      <c r="L217" s="49"/>
      <c r="M217" s="227"/>
      <c r="N217" s="228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209</v>
      </c>
      <c r="AU217" s="21" t="s">
        <v>92</v>
      </c>
    </row>
    <row r="218" s="2" customFormat="1">
      <c r="A218" s="43"/>
      <c r="B218" s="44"/>
      <c r="C218" s="45"/>
      <c r="D218" s="229" t="s">
        <v>211</v>
      </c>
      <c r="E218" s="45"/>
      <c r="F218" s="230" t="s">
        <v>1188</v>
      </c>
      <c r="G218" s="45"/>
      <c r="H218" s="45"/>
      <c r="I218" s="226"/>
      <c r="J218" s="45"/>
      <c r="K218" s="45"/>
      <c r="L218" s="49"/>
      <c r="M218" s="227"/>
      <c r="N218" s="228"/>
      <c r="O218" s="89"/>
      <c r="P218" s="89"/>
      <c r="Q218" s="89"/>
      <c r="R218" s="89"/>
      <c r="S218" s="89"/>
      <c r="T218" s="90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T218" s="21" t="s">
        <v>211</v>
      </c>
      <c r="AU218" s="21" t="s">
        <v>92</v>
      </c>
    </row>
    <row r="219" s="13" customFormat="1">
      <c r="A219" s="13"/>
      <c r="B219" s="232"/>
      <c r="C219" s="233"/>
      <c r="D219" s="224" t="s">
        <v>232</v>
      </c>
      <c r="E219" s="242" t="s">
        <v>35</v>
      </c>
      <c r="F219" s="234" t="s">
        <v>1189</v>
      </c>
      <c r="G219" s="233"/>
      <c r="H219" s="235">
        <v>107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232</v>
      </c>
      <c r="AU219" s="241" t="s">
        <v>92</v>
      </c>
      <c r="AV219" s="13" t="s">
        <v>92</v>
      </c>
      <c r="AW219" s="13" t="s">
        <v>42</v>
      </c>
      <c r="AX219" s="13" t="s">
        <v>90</v>
      </c>
      <c r="AY219" s="241" t="s">
        <v>197</v>
      </c>
    </row>
    <row r="220" s="2" customFormat="1" ht="24.15" customHeight="1">
      <c r="A220" s="43"/>
      <c r="B220" s="44"/>
      <c r="C220" s="211" t="s">
        <v>399</v>
      </c>
      <c r="D220" s="211" t="s">
        <v>201</v>
      </c>
      <c r="E220" s="212" t="s">
        <v>1190</v>
      </c>
      <c r="F220" s="213" t="s">
        <v>1191</v>
      </c>
      <c r="G220" s="214" t="s">
        <v>320</v>
      </c>
      <c r="H220" s="215">
        <v>19.260000000000002</v>
      </c>
      <c r="I220" s="216"/>
      <c r="J220" s="217">
        <f>ROUND(I220*H220,2)</f>
        <v>0</v>
      </c>
      <c r="K220" s="213" t="s">
        <v>205</v>
      </c>
      <c r="L220" s="49"/>
      <c r="M220" s="218" t="s">
        <v>35</v>
      </c>
      <c r="N220" s="219" t="s">
        <v>53</v>
      </c>
      <c r="O220" s="89"/>
      <c r="P220" s="220">
        <f>O220*H220</f>
        <v>0</v>
      </c>
      <c r="Q220" s="220">
        <v>2.2563399999999998</v>
      </c>
      <c r="R220" s="220">
        <f>Q220*H220</f>
        <v>43.457108400000003</v>
      </c>
      <c r="S220" s="220">
        <v>0</v>
      </c>
      <c r="T220" s="221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2" t="s">
        <v>206</v>
      </c>
      <c r="AT220" s="222" t="s">
        <v>201</v>
      </c>
      <c r="AU220" s="222" t="s">
        <v>92</v>
      </c>
      <c r="AY220" s="21" t="s">
        <v>197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21" t="s">
        <v>90</v>
      </c>
      <c r="BK220" s="223">
        <f>ROUND(I220*H220,2)</f>
        <v>0</v>
      </c>
      <c r="BL220" s="21" t="s">
        <v>206</v>
      </c>
      <c r="BM220" s="222" t="s">
        <v>1192</v>
      </c>
    </row>
    <row r="221" s="2" customFormat="1">
      <c r="A221" s="43"/>
      <c r="B221" s="44"/>
      <c r="C221" s="45"/>
      <c r="D221" s="224" t="s">
        <v>209</v>
      </c>
      <c r="E221" s="45"/>
      <c r="F221" s="225" t="s">
        <v>1191</v>
      </c>
      <c r="G221" s="45"/>
      <c r="H221" s="45"/>
      <c r="I221" s="226"/>
      <c r="J221" s="45"/>
      <c r="K221" s="45"/>
      <c r="L221" s="49"/>
      <c r="M221" s="227"/>
      <c r="N221" s="228"/>
      <c r="O221" s="89"/>
      <c r="P221" s="89"/>
      <c r="Q221" s="89"/>
      <c r="R221" s="89"/>
      <c r="S221" s="89"/>
      <c r="T221" s="90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T221" s="21" t="s">
        <v>209</v>
      </c>
      <c r="AU221" s="21" t="s">
        <v>92</v>
      </c>
    </row>
    <row r="222" s="2" customFormat="1">
      <c r="A222" s="43"/>
      <c r="B222" s="44"/>
      <c r="C222" s="45"/>
      <c r="D222" s="229" t="s">
        <v>211</v>
      </c>
      <c r="E222" s="45"/>
      <c r="F222" s="230" t="s">
        <v>1193</v>
      </c>
      <c r="G222" s="45"/>
      <c r="H222" s="45"/>
      <c r="I222" s="226"/>
      <c r="J222" s="45"/>
      <c r="K222" s="45"/>
      <c r="L222" s="49"/>
      <c r="M222" s="227"/>
      <c r="N222" s="228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211</v>
      </c>
      <c r="AU222" s="21" t="s">
        <v>92</v>
      </c>
    </row>
    <row r="223" s="13" customFormat="1">
      <c r="A223" s="13"/>
      <c r="B223" s="232"/>
      <c r="C223" s="233"/>
      <c r="D223" s="224" t="s">
        <v>232</v>
      </c>
      <c r="E223" s="242" t="s">
        <v>35</v>
      </c>
      <c r="F223" s="234" t="s">
        <v>1194</v>
      </c>
      <c r="G223" s="233"/>
      <c r="H223" s="235">
        <v>19.260000000000002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232</v>
      </c>
      <c r="AU223" s="241" t="s">
        <v>92</v>
      </c>
      <c r="AV223" s="13" t="s">
        <v>92</v>
      </c>
      <c r="AW223" s="13" t="s">
        <v>42</v>
      </c>
      <c r="AX223" s="13" t="s">
        <v>90</v>
      </c>
      <c r="AY223" s="241" t="s">
        <v>197</v>
      </c>
    </row>
    <row r="224" s="12" customFormat="1" ht="22.8" customHeight="1">
      <c r="A224" s="12"/>
      <c r="B224" s="195"/>
      <c r="C224" s="196"/>
      <c r="D224" s="197" t="s">
        <v>81</v>
      </c>
      <c r="E224" s="209" t="s">
        <v>1195</v>
      </c>
      <c r="F224" s="209" t="s">
        <v>1196</v>
      </c>
      <c r="G224" s="196"/>
      <c r="H224" s="196"/>
      <c r="I224" s="199"/>
      <c r="J224" s="210">
        <f>BK224</f>
        <v>0</v>
      </c>
      <c r="K224" s="196"/>
      <c r="L224" s="201"/>
      <c r="M224" s="202"/>
      <c r="N224" s="203"/>
      <c r="O224" s="203"/>
      <c r="P224" s="204">
        <f>SUM(P225:P250)</f>
        <v>0</v>
      </c>
      <c r="Q224" s="203"/>
      <c r="R224" s="204">
        <f>SUM(R225:R250)</f>
        <v>37.581700000000005</v>
      </c>
      <c r="S224" s="203"/>
      <c r="T224" s="205">
        <f>SUM(T225:T250)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6" t="s">
        <v>90</v>
      </c>
      <c r="AT224" s="207" t="s">
        <v>81</v>
      </c>
      <c r="AU224" s="207" t="s">
        <v>90</v>
      </c>
      <c r="AY224" s="206" t="s">
        <v>197</v>
      </c>
      <c r="BK224" s="208">
        <f>SUM(BK225:BK250)</f>
        <v>0</v>
      </c>
    </row>
    <row r="225" s="2" customFormat="1" ht="24.15" customHeight="1">
      <c r="A225" s="43"/>
      <c r="B225" s="44"/>
      <c r="C225" s="211" t="s">
        <v>406</v>
      </c>
      <c r="D225" s="211" t="s">
        <v>201</v>
      </c>
      <c r="E225" s="212" t="s">
        <v>1143</v>
      </c>
      <c r="F225" s="213" t="s">
        <v>1144</v>
      </c>
      <c r="G225" s="214" t="s">
        <v>204</v>
      </c>
      <c r="H225" s="215">
        <v>201</v>
      </c>
      <c r="I225" s="216"/>
      <c r="J225" s="217">
        <f>ROUND(I225*H225,2)</f>
        <v>0</v>
      </c>
      <c r="K225" s="213" t="s">
        <v>205</v>
      </c>
      <c r="L225" s="49"/>
      <c r="M225" s="218" t="s">
        <v>35</v>
      </c>
      <c r="N225" s="219" t="s">
        <v>53</v>
      </c>
      <c r="O225" s="89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2" t="s">
        <v>206</v>
      </c>
      <c r="AT225" s="222" t="s">
        <v>201</v>
      </c>
      <c r="AU225" s="222" t="s">
        <v>92</v>
      </c>
      <c r="AY225" s="21" t="s">
        <v>197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21" t="s">
        <v>90</v>
      </c>
      <c r="BK225" s="223">
        <f>ROUND(I225*H225,2)</f>
        <v>0</v>
      </c>
      <c r="BL225" s="21" t="s">
        <v>206</v>
      </c>
      <c r="BM225" s="222" t="s">
        <v>1197</v>
      </c>
    </row>
    <row r="226" s="2" customFormat="1">
      <c r="A226" s="43"/>
      <c r="B226" s="44"/>
      <c r="C226" s="45"/>
      <c r="D226" s="224" t="s">
        <v>209</v>
      </c>
      <c r="E226" s="45"/>
      <c r="F226" s="225" t="s">
        <v>1146</v>
      </c>
      <c r="G226" s="45"/>
      <c r="H226" s="45"/>
      <c r="I226" s="226"/>
      <c r="J226" s="45"/>
      <c r="K226" s="45"/>
      <c r="L226" s="49"/>
      <c r="M226" s="227"/>
      <c r="N226" s="228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209</v>
      </c>
      <c r="AU226" s="21" t="s">
        <v>92</v>
      </c>
    </row>
    <row r="227" s="2" customFormat="1">
      <c r="A227" s="43"/>
      <c r="B227" s="44"/>
      <c r="C227" s="45"/>
      <c r="D227" s="229" t="s">
        <v>211</v>
      </c>
      <c r="E227" s="45"/>
      <c r="F227" s="230" t="s">
        <v>1147</v>
      </c>
      <c r="G227" s="45"/>
      <c r="H227" s="45"/>
      <c r="I227" s="226"/>
      <c r="J227" s="45"/>
      <c r="K227" s="45"/>
      <c r="L227" s="49"/>
      <c r="M227" s="227"/>
      <c r="N227" s="228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211</v>
      </c>
      <c r="AU227" s="21" t="s">
        <v>92</v>
      </c>
    </row>
    <row r="228" s="13" customFormat="1">
      <c r="A228" s="13"/>
      <c r="B228" s="232"/>
      <c r="C228" s="233"/>
      <c r="D228" s="224" t="s">
        <v>232</v>
      </c>
      <c r="E228" s="242" t="s">
        <v>35</v>
      </c>
      <c r="F228" s="234" t="s">
        <v>1198</v>
      </c>
      <c r="G228" s="233"/>
      <c r="H228" s="235">
        <v>201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232</v>
      </c>
      <c r="AU228" s="241" t="s">
        <v>92</v>
      </c>
      <c r="AV228" s="13" t="s">
        <v>92</v>
      </c>
      <c r="AW228" s="13" t="s">
        <v>42</v>
      </c>
      <c r="AX228" s="13" t="s">
        <v>90</v>
      </c>
      <c r="AY228" s="241" t="s">
        <v>197</v>
      </c>
    </row>
    <row r="229" s="2" customFormat="1" ht="24.15" customHeight="1">
      <c r="A229" s="43"/>
      <c r="B229" s="44"/>
      <c r="C229" s="211" t="s">
        <v>415</v>
      </c>
      <c r="D229" s="211" t="s">
        <v>201</v>
      </c>
      <c r="E229" s="212" t="s">
        <v>1149</v>
      </c>
      <c r="F229" s="213" t="s">
        <v>1150</v>
      </c>
      <c r="G229" s="214" t="s">
        <v>204</v>
      </c>
      <c r="H229" s="215">
        <v>201</v>
      </c>
      <c r="I229" s="216"/>
      <c r="J229" s="217">
        <f>ROUND(I229*H229,2)</f>
        <v>0</v>
      </c>
      <c r="K229" s="213" t="s">
        <v>205</v>
      </c>
      <c r="L229" s="49"/>
      <c r="M229" s="218" t="s">
        <v>35</v>
      </c>
      <c r="N229" s="219" t="s">
        <v>53</v>
      </c>
      <c r="O229" s="89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R229" s="222" t="s">
        <v>206</v>
      </c>
      <c r="AT229" s="222" t="s">
        <v>201</v>
      </c>
      <c r="AU229" s="222" t="s">
        <v>92</v>
      </c>
      <c r="AY229" s="21" t="s">
        <v>197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21" t="s">
        <v>90</v>
      </c>
      <c r="BK229" s="223">
        <f>ROUND(I229*H229,2)</f>
        <v>0</v>
      </c>
      <c r="BL229" s="21" t="s">
        <v>206</v>
      </c>
      <c r="BM229" s="222" t="s">
        <v>1199</v>
      </c>
    </row>
    <row r="230" s="2" customFormat="1">
      <c r="A230" s="43"/>
      <c r="B230" s="44"/>
      <c r="C230" s="45"/>
      <c r="D230" s="224" t="s">
        <v>209</v>
      </c>
      <c r="E230" s="45"/>
      <c r="F230" s="225" t="s">
        <v>1152</v>
      </c>
      <c r="G230" s="45"/>
      <c r="H230" s="45"/>
      <c r="I230" s="226"/>
      <c r="J230" s="45"/>
      <c r="K230" s="45"/>
      <c r="L230" s="49"/>
      <c r="M230" s="227"/>
      <c r="N230" s="228"/>
      <c r="O230" s="89"/>
      <c r="P230" s="89"/>
      <c r="Q230" s="89"/>
      <c r="R230" s="89"/>
      <c r="S230" s="89"/>
      <c r="T230" s="90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T230" s="21" t="s">
        <v>209</v>
      </c>
      <c r="AU230" s="21" t="s">
        <v>92</v>
      </c>
    </row>
    <row r="231" s="2" customFormat="1">
      <c r="A231" s="43"/>
      <c r="B231" s="44"/>
      <c r="C231" s="45"/>
      <c r="D231" s="229" t="s">
        <v>211</v>
      </c>
      <c r="E231" s="45"/>
      <c r="F231" s="230" t="s">
        <v>1153</v>
      </c>
      <c r="G231" s="45"/>
      <c r="H231" s="45"/>
      <c r="I231" s="226"/>
      <c r="J231" s="45"/>
      <c r="K231" s="45"/>
      <c r="L231" s="49"/>
      <c r="M231" s="227"/>
      <c r="N231" s="228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211</v>
      </c>
      <c r="AU231" s="21" t="s">
        <v>92</v>
      </c>
    </row>
    <row r="232" s="13" customFormat="1">
      <c r="A232" s="13"/>
      <c r="B232" s="232"/>
      <c r="C232" s="233"/>
      <c r="D232" s="224" t="s">
        <v>232</v>
      </c>
      <c r="E232" s="242" t="s">
        <v>35</v>
      </c>
      <c r="F232" s="234" t="s">
        <v>1200</v>
      </c>
      <c r="G232" s="233"/>
      <c r="H232" s="235">
        <v>201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232</v>
      </c>
      <c r="AU232" s="241" t="s">
        <v>92</v>
      </c>
      <c r="AV232" s="13" t="s">
        <v>92</v>
      </c>
      <c r="AW232" s="13" t="s">
        <v>42</v>
      </c>
      <c r="AX232" s="13" t="s">
        <v>90</v>
      </c>
      <c r="AY232" s="241" t="s">
        <v>197</v>
      </c>
    </row>
    <row r="233" s="2" customFormat="1" ht="24.15" customHeight="1">
      <c r="A233" s="43"/>
      <c r="B233" s="44"/>
      <c r="C233" s="211" t="s">
        <v>422</v>
      </c>
      <c r="D233" s="211" t="s">
        <v>201</v>
      </c>
      <c r="E233" s="212" t="s">
        <v>1155</v>
      </c>
      <c r="F233" s="213" t="s">
        <v>1156</v>
      </c>
      <c r="G233" s="214" t="s">
        <v>204</v>
      </c>
      <c r="H233" s="215">
        <v>201</v>
      </c>
      <c r="I233" s="216"/>
      <c r="J233" s="217">
        <f>ROUND(I233*H233,2)</f>
        <v>0</v>
      </c>
      <c r="K233" s="213" t="s">
        <v>205</v>
      </c>
      <c r="L233" s="49"/>
      <c r="M233" s="218" t="s">
        <v>35</v>
      </c>
      <c r="N233" s="219" t="s">
        <v>53</v>
      </c>
      <c r="O233" s="89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2" t="s">
        <v>206</v>
      </c>
      <c r="AT233" s="222" t="s">
        <v>201</v>
      </c>
      <c r="AU233" s="222" t="s">
        <v>92</v>
      </c>
      <c r="AY233" s="21" t="s">
        <v>197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21" t="s">
        <v>90</v>
      </c>
      <c r="BK233" s="223">
        <f>ROUND(I233*H233,2)</f>
        <v>0</v>
      </c>
      <c r="BL233" s="21" t="s">
        <v>206</v>
      </c>
      <c r="BM233" s="222" t="s">
        <v>1201</v>
      </c>
    </row>
    <row r="234" s="2" customFormat="1">
      <c r="A234" s="43"/>
      <c r="B234" s="44"/>
      <c r="C234" s="45"/>
      <c r="D234" s="224" t="s">
        <v>209</v>
      </c>
      <c r="E234" s="45"/>
      <c r="F234" s="225" t="s">
        <v>1158</v>
      </c>
      <c r="G234" s="45"/>
      <c r="H234" s="45"/>
      <c r="I234" s="226"/>
      <c r="J234" s="45"/>
      <c r="K234" s="45"/>
      <c r="L234" s="49"/>
      <c r="M234" s="227"/>
      <c r="N234" s="228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209</v>
      </c>
      <c r="AU234" s="21" t="s">
        <v>92</v>
      </c>
    </row>
    <row r="235" s="2" customFormat="1">
      <c r="A235" s="43"/>
      <c r="B235" s="44"/>
      <c r="C235" s="45"/>
      <c r="D235" s="229" t="s">
        <v>211</v>
      </c>
      <c r="E235" s="45"/>
      <c r="F235" s="230" t="s">
        <v>1159</v>
      </c>
      <c r="G235" s="45"/>
      <c r="H235" s="45"/>
      <c r="I235" s="226"/>
      <c r="J235" s="45"/>
      <c r="K235" s="45"/>
      <c r="L235" s="49"/>
      <c r="M235" s="227"/>
      <c r="N235" s="228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211</v>
      </c>
      <c r="AU235" s="21" t="s">
        <v>92</v>
      </c>
    </row>
    <row r="236" s="13" customFormat="1">
      <c r="A236" s="13"/>
      <c r="B236" s="232"/>
      <c r="C236" s="233"/>
      <c r="D236" s="224" t="s">
        <v>232</v>
      </c>
      <c r="E236" s="242" t="s">
        <v>35</v>
      </c>
      <c r="F236" s="234" t="s">
        <v>1202</v>
      </c>
      <c r="G236" s="233"/>
      <c r="H236" s="235">
        <v>201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232</v>
      </c>
      <c r="AU236" s="241" t="s">
        <v>92</v>
      </c>
      <c r="AV236" s="13" t="s">
        <v>92</v>
      </c>
      <c r="AW236" s="13" t="s">
        <v>42</v>
      </c>
      <c r="AX236" s="13" t="s">
        <v>90</v>
      </c>
      <c r="AY236" s="241" t="s">
        <v>197</v>
      </c>
    </row>
    <row r="237" s="2" customFormat="1" ht="24.15" customHeight="1">
      <c r="A237" s="43"/>
      <c r="B237" s="44"/>
      <c r="C237" s="211" t="s">
        <v>432</v>
      </c>
      <c r="D237" s="211" t="s">
        <v>201</v>
      </c>
      <c r="E237" s="212" t="s">
        <v>1161</v>
      </c>
      <c r="F237" s="213" t="s">
        <v>1162</v>
      </c>
      <c r="G237" s="214" t="s">
        <v>204</v>
      </c>
      <c r="H237" s="215">
        <v>201</v>
      </c>
      <c r="I237" s="216"/>
      <c r="J237" s="217">
        <f>ROUND(I237*H237,2)</f>
        <v>0</v>
      </c>
      <c r="K237" s="213" t="s">
        <v>205</v>
      </c>
      <c r="L237" s="49"/>
      <c r="M237" s="218" t="s">
        <v>35</v>
      </c>
      <c r="N237" s="219" t="s">
        <v>53</v>
      </c>
      <c r="O237" s="89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2" t="s">
        <v>206</v>
      </c>
      <c r="AT237" s="222" t="s">
        <v>201</v>
      </c>
      <c r="AU237" s="222" t="s">
        <v>92</v>
      </c>
      <c r="AY237" s="21" t="s">
        <v>197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1" t="s">
        <v>90</v>
      </c>
      <c r="BK237" s="223">
        <f>ROUND(I237*H237,2)</f>
        <v>0</v>
      </c>
      <c r="BL237" s="21" t="s">
        <v>206</v>
      </c>
      <c r="BM237" s="222" t="s">
        <v>1203</v>
      </c>
    </row>
    <row r="238" s="2" customFormat="1">
      <c r="A238" s="43"/>
      <c r="B238" s="44"/>
      <c r="C238" s="45"/>
      <c r="D238" s="224" t="s">
        <v>209</v>
      </c>
      <c r="E238" s="45"/>
      <c r="F238" s="225" t="s">
        <v>1164</v>
      </c>
      <c r="G238" s="45"/>
      <c r="H238" s="45"/>
      <c r="I238" s="226"/>
      <c r="J238" s="45"/>
      <c r="K238" s="45"/>
      <c r="L238" s="49"/>
      <c r="M238" s="227"/>
      <c r="N238" s="228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209</v>
      </c>
      <c r="AU238" s="21" t="s">
        <v>92</v>
      </c>
    </row>
    <row r="239" s="2" customFormat="1">
      <c r="A239" s="43"/>
      <c r="B239" s="44"/>
      <c r="C239" s="45"/>
      <c r="D239" s="229" t="s">
        <v>211</v>
      </c>
      <c r="E239" s="45"/>
      <c r="F239" s="230" t="s">
        <v>1165</v>
      </c>
      <c r="G239" s="45"/>
      <c r="H239" s="45"/>
      <c r="I239" s="226"/>
      <c r="J239" s="45"/>
      <c r="K239" s="45"/>
      <c r="L239" s="49"/>
      <c r="M239" s="227"/>
      <c r="N239" s="228"/>
      <c r="O239" s="89"/>
      <c r="P239" s="89"/>
      <c r="Q239" s="89"/>
      <c r="R239" s="89"/>
      <c r="S239" s="89"/>
      <c r="T239" s="90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T239" s="21" t="s">
        <v>211</v>
      </c>
      <c r="AU239" s="21" t="s">
        <v>92</v>
      </c>
    </row>
    <row r="240" s="2" customFormat="1" ht="24.15" customHeight="1">
      <c r="A240" s="43"/>
      <c r="B240" s="44"/>
      <c r="C240" s="211" t="s">
        <v>440</v>
      </c>
      <c r="D240" s="211" t="s">
        <v>201</v>
      </c>
      <c r="E240" s="212" t="s">
        <v>1135</v>
      </c>
      <c r="F240" s="213" t="s">
        <v>1136</v>
      </c>
      <c r="G240" s="214" t="s">
        <v>204</v>
      </c>
      <c r="H240" s="215">
        <v>201</v>
      </c>
      <c r="I240" s="216"/>
      <c r="J240" s="217">
        <f>ROUND(I240*H240,2)</f>
        <v>0</v>
      </c>
      <c r="K240" s="213" t="s">
        <v>205</v>
      </c>
      <c r="L240" s="49"/>
      <c r="M240" s="218" t="s">
        <v>35</v>
      </c>
      <c r="N240" s="219" t="s">
        <v>53</v>
      </c>
      <c r="O240" s="89"/>
      <c r="P240" s="220">
        <f>O240*H240</f>
        <v>0</v>
      </c>
      <c r="Q240" s="220">
        <v>0.1837</v>
      </c>
      <c r="R240" s="220">
        <f>Q240*H240</f>
        <v>36.923700000000004</v>
      </c>
      <c r="S240" s="220">
        <v>0</v>
      </c>
      <c r="T240" s="221">
        <f>S240*H240</f>
        <v>0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R240" s="222" t="s">
        <v>206</v>
      </c>
      <c r="AT240" s="222" t="s">
        <v>201</v>
      </c>
      <c r="AU240" s="222" t="s">
        <v>92</v>
      </c>
      <c r="AY240" s="21" t="s">
        <v>197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21" t="s">
        <v>90</v>
      </c>
      <c r="BK240" s="223">
        <f>ROUND(I240*H240,2)</f>
        <v>0</v>
      </c>
      <c r="BL240" s="21" t="s">
        <v>206</v>
      </c>
      <c r="BM240" s="222" t="s">
        <v>1204</v>
      </c>
    </row>
    <row r="241" s="2" customFormat="1">
      <c r="A241" s="43"/>
      <c r="B241" s="44"/>
      <c r="C241" s="45"/>
      <c r="D241" s="224" t="s">
        <v>209</v>
      </c>
      <c r="E241" s="45"/>
      <c r="F241" s="225" t="s">
        <v>1138</v>
      </c>
      <c r="G241" s="45"/>
      <c r="H241" s="45"/>
      <c r="I241" s="226"/>
      <c r="J241" s="45"/>
      <c r="K241" s="45"/>
      <c r="L241" s="49"/>
      <c r="M241" s="227"/>
      <c r="N241" s="228"/>
      <c r="O241" s="89"/>
      <c r="P241" s="89"/>
      <c r="Q241" s="89"/>
      <c r="R241" s="89"/>
      <c r="S241" s="89"/>
      <c r="T241" s="90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T241" s="21" t="s">
        <v>209</v>
      </c>
      <c r="AU241" s="21" t="s">
        <v>92</v>
      </c>
    </row>
    <row r="242" s="2" customFormat="1">
      <c r="A242" s="43"/>
      <c r="B242" s="44"/>
      <c r="C242" s="45"/>
      <c r="D242" s="229" t="s">
        <v>211</v>
      </c>
      <c r="E242" s="45"/>
      <c r="F242" s="230" t="s">
        <v>1139</v>
      </c>
      <c r="G242" s="45"/>
      <c r="H242" s="45"/>
      <c r="I242" s="226"/>
      <c r="J242" s="45"/>
      <c r="K242" s="45"/>
      <c r="L242" s="49"/>
      <c r="M242" s="227"/>
      <c r="N242" s="228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211</v>
      </c>
      <c r="AU242" s="21" t="s">
        <v>92</v>
      </c>
    </row>
    <row r="243" s="2" customFormat="1">
      <c r="A243" s="43"/>
      <c r="B243" s="44"/>
      <c r="C243" s="45"/>
      <c r="D243" s="224" t="s">
        <v>219</v>
      </c>
      <c r="E243" s="45"/>
      <c r="F243" s="231" t="s">
        <v>1168</v>
      </c>
      <c r="G243" s="45"/>
      <c r="H243" s="45"/>
      <c r="I243" s="226"/>
      <c r="J243" s="45"/>
      <c r="K243" s="45"/>
      <c r="L243" s="49"/>
      <c r="M243" s="227"/>
      <c r="N243" s="228"/>
      <c r="O243" s="89"/>
      <c r="P243" s="89"/>
      <c r="Q243" s="89"/>
      <c r="R243" s="89"/>
      <c r="S243" s="89"/>
      <c r="T243" s="90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T243" s="21" t="s">
        <v>219</v>
      </c>
      <c r="AU243" s="21" t="s">
        <v>92</v>
      </c>
    </row>
    <row r="244" s="13" customFormat="1">
      <c r="A244" s="13"/>
      <c r="B244" s="232"/>
      <c r="C244" s="233"/>
      <c r="D244" s="224" t="s">
        <v>232</v>
      </c>
      <c r="E244" s="242" t="s">
        <v>35</v>
      </c>
      <c r="F244" s="234" t="s">
        <v>1205</v>
      </c>
      <c r="G244" s="233"/>
      <c r="H244" s="235">
        <v>201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232</v>
      </c>
      <c r="AU244" s="241" t="s">
        <v>92</v>
      </c>
      <c r="AV244" s="13" t="s">
        <v>92</v>
      </c>
      <c r="AW244" s="13" t="s">
        <v>42</v>
      </c>
      <c r="AX244" s="13" t="s">
        <v>90</v>
      </c>
      <c r="AY244" s="241" t="s">
        <v>197</v>
      </c>
    </row>
    <row r="245" s="2" customFormat="1" ht="16.5" customHeight="1">
      <c r="A245" s="43"/>
      <c r="B245" s="44"/>
      <c r="C245" s="243" t="s">
        <v>447</v>
      </c>
      <c r="D245" s="243" t="s">
        <v>305</v>
      </c>
      <c r="E245" s="244" t="s">
        <v>1110</v>
      </c>
      <c r="F245" s="245" t="s">
        <v>1111</v>
      </c>
      <c r="G245" s="246" t="s">
        <v>269</v>
      </c>
      <c r="H245" s="247">
        <v>0.30199999999999999</v>
      </c>
      <c r="I245" s="248"/>
      <c r="J245" s="249">
        <f>ROUND(I245*H245,2)</f>
        <v>0</v>
      </c>
      <c r="K245" s="245" t="s">
        <v>205</v>
      </c>
      <c r="L245" s="250"/>
      <c r="M245" s="251" t="s">
        <v>35</v>
      </c>
      <c r="N245" s="252" t="s">
        <v>53</v>
      </c>
      <c r="O245" s="89"/>
      <c r="P245" s="220">
        <f>O245*H245</f>
        <v>0</v>
      </c>
      <c r="Q245" s="220">
        <v>1</v>
      </c>
      <c r="R245" s="220">
        <f>Q245*H245</f>
        <v>0.30199999999999999</v>
      </c>
      <c r="S245" s="220">
        <v>0</v>
      </c>
      <c r="T245" s="221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2" t="s">
        <v>253</v>
      </c>
      <c r="AT245" s="222" t="s">
        <v>305</v>
      </c>
      <c r="AU245" s="222" t="s">
        <v>92</v>
      </c>
      <c r="AY245" s="21" t="s">
        <v>197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1" t="s">
        <v>90</v>
      </c>
      <c r="BK245" s="223">
        <f>ROUND(I245*H245,2)</f>
        <v>0</v>
      </c>
      <c r="BL245" s="21" t="s">
        <v>206</v>
      </c>
      <c r="BM245" s="222" t="s">
        <v>1206</v>
      </c>
    </row>
    <row r="246" s="2" customFormat="1">
      <c r="A246" s="43"/>
      <c r="B246" s="44"/>
      <c r="C246" s="45"/>
      <c r="D246" s="224" t="s">
        <v>209</v>
      </c>
      <c r="E246" s="45"/>
      <c r="F246" s="225" t="s">
        <v>1111</v>
      </c>
      <c r="G246" s="45"/>
      <c r="H246" s="45"/>
      <c r="I246" s="226"/>
      <c r="J246" s="45"/>
      <c r="K246" s="45"/>
      <c r="L246" s="49"/>
      <c r="M246" s="227"/>
      <c r="N246" s="228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209</v>
      </c>
      <c r="AU246" s="21" t="s">
        <v>92</v>
      </c>
    </row>
    <row r="247" s="13" customFormat="1">
      <c r="A247" s="13"/>
      <c r="B247" s="232"/>
      <c r="C247" s="233"/>
      <c r="D247" s="224" t="s">
        <v>232</v>
      </c>
      <c r="E247" s="242" t="s">
        <v>35</v>
      </c>
      <c r="F247" s="234" t="s">
        <v>1207</v>
      </c>
      <c r="G247" s="233"/>
      <c r="H247" s="235">
        <v>0.30199999999999999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232</v>
      </c>
      <c r="AU247" s="241" t="s">
        <v>92</v>
      </c>
      <c r="AV247" s="13" t="s">
        <v>92</v>
      </c>
      <c r="AW247" s="13" t="s">
        <v>42</v>
      </c>
      <c r="AX247" s="13" t="s">
        <v>90</v>
      </c>
      <c r="AY247" s="241" t="s">
        <v>197</v>
      </c>
    </row>
    <row r="248" s="2" customFormat="1" ht="21.75" customHeight="1">
      <c r="A248" s="43"/>
      <c r="B248" s="44"/>
      <c r="C248" s="243" t="s">
        <v>452</v>
      </c>
      <c r="D248" s="243" t="s">
        <v>305</v>
      </c>
      <c r="E248" s="244" t="s">
        <v>1180</v>
      </c>
      <c r="F248" s="245" t="s">
        <v>1181</v>
      </c>
      <c r="G248" s="246" t="s">
        <v>269</v>
      </c>
      <c r="H248" s="247">
        <v>0.35599999999999998</v>
      </c>
      <c r="I248" s="248"/>
      <c r="J248" s="249">
        <f>ROUND(I248*H248,2)</f>
        <v>0</v>
      </c>
      <c r="K248" s="245" t="s">
        <v>205</v>
      </c>
      <c r="L248" s="250"/>
      <c r="M248" s="251" t="s">
        <v>35</v>
      </c>
      <c r="N248" s="252" t="s">
        <v>53</v>
      </c>
      <c r="O248" s="89"/>
      <c r="P248" s="220">
        <f>O248*H248</f>
        <v>0</v>
      </c>
      <c r="Q248" s="220">
        <v>1</v>
      </c>
      <c r="R248" s="220">
        <f>Q248*H248</f>
        <v>0.35599999999999998</v>
      </c>
      <c r="S248" s="220">
        <v>0</v>
      </c>
      <c r="T248" s="221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2" t="s">
        <v>253</v>
      </c>
      <c r="AT248" s="222" t="s">
        <v>305</v>
      </c>
      <c r="AU248" s="222" t="s">
        <v>92</v>
      </c>
      <c r="AY248" s="21" t="s">
        <v>197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21" t="s">
        <v>90</v>
      </c>
      <c r="BK248" s="223">
        <f>ROUND(I248*H248,2)</f>
        <v>0</v>
      </c>
      <c r="BL248" s="21" t="s">
        <v>206</v>
      </c>
      <c r="BM248" s="222" t="s">
        <v>1208</v>
      </c>
    </row>
    <row r="249" s="2" customFormat="1">
      <c r="A249" s="43"/>
      <c r="B249" s="44"/>
      <c r="C249" s="45"/>
      <c r="D249" s="224" t="s">
        <v>209</v>
      </c>
      <c r="E249" s="45"/>
      <c r="F249" s="225" t="s">
        <v>1181</v>
      </c>
      <c r="G249" s="45"/>
      <c r="H249" s="45"/>
      <c r="I249" s="226"/>
      <c r="J249" s="45"/>
      <c r="K249" s="45"/>
      <c r="L249" s="49"/>
      <c r="M249" s="227"/>
      <c r="N249" s="228"/>
      <c r="O249" s="89"/>
      <c r="P249" s="89"/>
      <c r="Q249" s="89"/>
      <c r="R249" s="89"/>
      <c r="S249" s="89"/>
      <c r="T249" s="9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T249" s="21" t="s">
        <v>209</v>
      </c>
      <c r="AU249" s="21" t="s">
        <v>92</v>
      </c>
    </row>
    <row r="250" s="13" customFormat="1">
      <c r="A250" s="13"/>
      <c r="B250" s="232"/>
      <c r="C250" s="233"/>
      <c r="D250" s="224" t="s">
        <v>232</v>
      </c>
      <c r="E250" s="242" t="s">
        <v>35</v>
      </c>
      <c r="F250" s="234" t="s">
        <v>1209</v>
      </c>
      <c r="G250" s="233"/>
      <c r="H250" s="235">
        <v>0.35599999999999998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232</v>
      </c>
      <c r="AU250" s="241" t="s">
        <v>92</v>
      </c>
      <c r="AV250" s="13" t="s">
        <v>92</v>
      </c>
      <c r="AW250" s="13" t="s">
        <v>42</v>
      </c>
      <c r="AX250" s="13" t="s">
        <v>90</v>
      </c>
      <c r="AY250" s="241" t="s">
        <v>197</v>
      </c>
    </row>
    <row r="251" s="12" customFormat="1" ht="22.8" customHeight="1">
      <c r="A251" s="12"/>
      <c r="B251" s="195"/>
      <c r="C251" s="196"/>
      <c r="D251" s="197" t="s">
        <v>81</v>
      </c>
      <c r="E251" s="209" t="s">
        <v>1210</v>
      </c>
      <c r="F251" s="209" t="s">
        <v>1211</v>
      </c>
      <c r="G251" s="196"/>
      <c r="H251" s="196"/>
      <c r="I251" s="199"/>
      <c r="J251" s="210">
        <f>BK251</f>
        <v>0</v>
      </c>
      <c r="K251" s="196"/>
      <c r="L251" s="201"/>
      <c r="M251" s="202"/>
      <c r="N251" s="203"/>
      <c r="O251" s="203"/>
      <c r="P251" s="204">
        <f>SUM(P252:P301)</f>
        <v>0</v>
      </c>
      <c r="Q251" s="203"/>
      <c r="R251" s="204">
        <f>SUM(R252:R301)</f>
        <v>246.36028999999999</v>
      </c>
      <c r="S251" s="203"/>
      <c r="T251" s="205">
        <f>SUM(T252:T301)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6" t="s">
        <v>90</v>
      </c>
      <c r="AT251" s="207" t="s">
        <v>81</v>
      </c>
      <c r="AU251" s="207" t="s">
        <v>90</v>
      </c>
      <c r="AY251" s="206" t="s">
        <v>197</v>
      </c>
      <c r="BK251" s="208">
        <f>SUM(BK252:BK301)</f>
        <v>0</v>
      </c>
    </row>
    <row r="252" s="2" customFormat="1" ht="24.15" customHeight="1">
      <c r="A252" s="43"/>
      <c r="B252" s="44"/>
      <c r="C252" s="211" t="s">
        <v>461</v>
      </c>
      <c r="D252" s="211" t="s">
        <v>201</v>
      </c>
      <c r="E252" s="212" t="s">
        <v>1212</v>
      </c>
      <c r="F252" s="213" t="s">
        <v>1213</v>
      </c>
      <c r="G252" s="214" t="s">
        <v>204</v>
      </c>
      <c r="H252" s="215">
        <v>761</v>
      </c>
      <c r="I252" s="216"/>
      <c r="J252" s="217">
        <f>ROUND(I252*H252,2)</f>
        <v>0</v>
      </c>
      <c r="K252" s="213" t="s">
        <v>205</v>
      </c>
      <c r="L252" s="49"/>
      <c r="M252" s="218" t="s">
        <v>35</v>
      </c>
      <c r="N252" s="219" t="s">
        <v>53</v>
      </c>
      <c r="O252" s="89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2" t="s">
        <v>206</v>
      </c>
      <c r="AT252" s="222" t="s">
        <v>201</v>
      </c>
      <c r="AU252" s="222" t="s">
        <v>92</v>
      </c>
      <c r="AY252" s="21" t="s">
        <v>197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21" t="s">
        <v>90</v>
      </c>
      <c r="BK252" s="223">
        <f>ROUND(I252*H252,2)</f>
        <v>0</v>
      </c>
      <c r="BL252" s="21" t="s">
        <v>206</v>
      </c>
      <c r="BM252" s="222" t="s">
        <v>1214</v>
      </c>
    </row>
    <row r="253" s="2" customFormat="1">
      <c r="A253" s="43"/>
      <c r="B253" s="44"/>
      <c r="C253" s="45"/>
      <c r="D253" s="224" t="s">
        <v>209</v>
      </c>
      <c r="E253" s="45"/>
      <c r="F253" s="225" t="s">
        <v>1215</v>
      </c>
      <c r="G253" s="45"/>
      <c r="H253" s="45"/>
      <c r="I253" s="226"/>
      <c r="J253" s="45"/>
      <c r="K253" s="45"/>
      <c r="L253" s="49"/>
      <c r="M253" s="227"/>
      <c r="N253" s="228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209</v>
      </c>
      <c r="AU253" s="21" t="s">
        <v>92</v>
      </c>
    </row>
    <row r="254" s="2" customFormat="1">
      <c r="A254" s="43"/>
      <c r="B254" s="44"/>
      <c r="C254" s="45"/>
      <c r="D254" s="229" t="s">
        <v>211</v>
      </c>
      <c r="E254" s="45"/>
      <c r="F254" s="230" t="s">
        <v>1216</v>
      </c>
      <c r="G254" s="45"/>
      <c r="H254" s="45"/>
      <c r="I254" s="226"/>
      <c r="J254" s="45"/>
      <c r="K254" s="45"/>
      <c r="L254" s="49"/>
      <c r="M254" s="227"/>
      <c r="N254" s="228"/>
      <c r="O254" s="89"/>
      <c r="P254" s="89"/>
      <c r="Q254" s="89"/>
      <c r="R254" s="89"/>
      <c r="S254" s="89"/>
      <c r="T254" s="90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T254" s="21" t="s">
        <v>211</v>
      </c>
      <c r="AU254" s="21" t="s">
        <v>92</v>
      </c>
    </row>
    <row r="255" s="2" customFormat="1">
      <c r="A255" s="43"/>
      <c r="B255" s="44"/>
      <c r="C255" s="45"/>
      <c r="D255" s="224" t="s">
        <v>219</v>
      </c>
      <c r="E255" s="45"/>
      <c r="F255" s="231" t="s">
        <v>1217</v>
      </c>
      <c r="G255" s="45"/>
      <c r="H255" s="45"/>
      <c r="I255" s="226"/>
      <c r="J255" s="45"/>
      <c r="K255" s="45"/>
      <c r="L255" s="49"/>
      <c r="M255" s="227"/>
      <c r="N255" s="228"/>
      <c r="O255" s="89"/>
      <c r="P255" s="89"/>
      <c r="Q255" s="89"/>
      <c r="R255" s="89"/>
      <c r="S255" s="89"/>
      <c r="T255" s="90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T255" s="21" t="s">
        <v>219</v>
      </c>
      <c r="AU255" s="21" t="s">
        <v>92</v>
      </c>
    </row>
    <row r="256" s="13" customFormat="1">
      <c r="A256" s="13"/>
      <c r="B256" s="232"/>
      <c r="C256" s="233"/>
      <c r="D256" s="224" t="s">
        <v>232</v>
      </c>
      <c r="E256" s="242" t="s">
        <v>35</v>
      </c>
      <c r="F256" s="234" t="s">
        <v>1218</v>
      </c>
      <c r="G256" s="233"/>
      <c r="H256" s="235">
        <v>761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232</v>
      </c>
      <c r="AU256" s="241" t="s">
        <v>92</v>
      </c>
      <c r="AV256" s="13" t="s">
        <v>92</v>
      </c>
      <c r="AW256" s="13" t="s">
        <v>42</v>
      </c>
      <c r="AX256" s="13" t="s">
        <v>90</v>
      </c>
      <c r="AY256" s="241" t="s">
        <v>197</v>
      </c>
    </row>
    <row r="257" s="2" customFormat="1" ht="24.15" customHeight="1">
      <c r="A257" s="43"/>
      <c r="B257" s="44"/>
      <c r="C257" s="211" t="s">
        <v>469</v>
      </c>
      <c r="D257" s="211" t="s">
        <v>201</v>
      </c>
      <c r="E257" s="212" t="s">
        <v>338</v>
      </c>
      <c r="F257" s="213" t="s">
        <v>339</v>
      </c>
      <c r="G257" s="214" t="s">
        <v>204</v>
      </c>
      <c r="H257" s="215">
        <v>761</v>
      </c>
      <c r="I257" s="216"/>
      <c r="J257" s="217">
        <f>ROUND(I257*H257,2)</f>
        <v>0</v>
      </c>
      <c r="K257" s="213" t="s">
        <v>205</v>
      </c>
      <c r="L257" s="49"/>
      <c r="M257" s="218" t="s">
        <v>35</v>
      </c>
      <c r="N257" s="219" t="s">
        <v>53</v>
      </c>
      <c r="O257" s="89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R257" s="222" t="s">
        <v>206</v>
      </c>
      <c r="AT257" s="222" t="s">
        <v>201</v>
      </c>
      <c r="AU257" s="222" t="s">
        <v>92</v>
      </c>
      <c r="AY257" s="21" t="s">
        <v>197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21" t="s">
        <v>90</v>
      </c>
      <c r="BK257" s="223">
        <f>ROUND(I257*H257,2)</f>
        <v>0</v>
      </c>
      <c r="BL257" s="21" t="s">
        <v>206</v>
      </c>
      <c r="BM257" s="222" t="s">
        <v>1219</v>
      </c>
    </row>
    <row r="258" s="2" customFormat="1">
      <c r="A258" s="43"/>
      <c r="B258" s="44"/>
      <c r="C258" s="45"/>
      <c r="D258" s="224" t="s">
        <v>209</v>
      </c>
      <c r="E258" s="45"/>
      <c r="F258" s="225" t="s">
        <v>341</v>
      </c>
      <c r="G258" s="45"/>
      <c r="H258" s="45"/>
      <c r="I258" s="226"/>
      <c r="J258" s="45"/>
      <c r="K258" s="45"/>
      <c r="L258" s="49"/>
      <c r="M258" s="227"/>
      <c r="N258" s="228"/>
      <c r="O258" s="89"/>
      <c r="P258" s="89"/>
      <c r="Q258" s="89"/>
      <c r="R258" s="89"/>
      <c r="S258" s="89"/>
      <c r="T258" s="90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T258" s="21" t="s">
        <v>209</v>
      </c>
      <c r="AU258" s="21" t="s">
        <v>92</v>
      </c>
    </row>
    <row r="259" s="2" customFormat="1">
      <c r="A259" s="43"/>
      <c r="B259" s="44"/>
      <c r="C259" s="45"/>
      <c r="D259" s="229" t="s">
        <v>211</v>
      </c>
      <c r="E259" s="45"/>
      <c r="F259" s="230" t="s">
        <v>342</v>
      </c>
      <c r="G259" s="45"/>
      <c r="H259" s="45"/>
      <c r="I259" s="226"/>
      <c r="J259" s="45"/>
      <c r="K259" s="45"/>
      <c r="L259" s="49"/>
      <c r="M259" s="227"/>
      <c r="N259" s="228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T259" s="21" t="s">
        <v>211</v>
      </c>
      <c r="AU259" s="21" t="s">
        <v>92</v>
      </c>
    </row>
    <row r="260" s="2" customFormat="1">
      <c r="A260" s="43"/>
      <c r="B260" s="44"/>
      <c r="C260" s="45"/>
      <c r="D260" s="224" t="s">
        <v>219</v>
      </c>
      <c r="E260" s="45"/>
      <c r="F260" s="231" t="s">
        <v>1217</v>
      </c>
      <c r="G260" s="45"/>
      <c r="H260" s="45"/>
      <c r="I260" s="226"/>
      <c r="J260" s="45"/>
      <c r="K260" s="45"/>
      <c r="L260" s="49"/>
      <c r="M260" s="227"/>
      <c r="N260" s="228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T260" s="21" t="s">
        <v>219</v>
      </c>
      <c r="AU260" s="21" t="s">
        <v>92</v>
      </c>
    </row>
    <row r="261" s="13" customFormat="1">
      <c r="A261" s="13"/>
      <c r="B261" s="232"/>
      <c r="C261" s="233"/>
      <c r="D261" s="224" t="s">
        <v>232</v>
      </c>
      <c r="E261" s="242" t="s">
        <v>35</v>
      </c>
      <c r="F261" s="234" t="s">
        <v>1218</v>
      </c>
      <c r="G261" s="233"/>
      <c r="H261" s="235">
        <v>761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232</v>
      </c>
      <c r="AU261" s="241" t="s">
        <v>92</v>
      </c>
      <c r="AV261" s="13" t="s">
        <v>92</v>
      </c>
      <c r="AW261" s="13" t="s">
        <v>42</v>
      </c>
      <c r="AX261" s="13" t="s">
        <v>90</v>
      </c>
      <c r="AY261" s="241" t="s">
        <v>197</v>
      </c>
    </row>
    <row r="262" s="2" customFormat="1" ht="24.15" customHeight="1">
      <c r="A262" s="43"/>
      <c r="B262" s="44"/>
      <c r="C262" s="211" t="s">
        <v>475</v>
      </c>
      <c r="D262" s="211" t="s">
        <v>201</v>
      </c>
      <c r="E262" s="212" t="s">
        <v>1149</v>
      </c>
      <c r="F262" s="213" t="s">
        <v>1150</v>
      </c>
      <c r="G262" s="214" t="s">
        <v>204</v>
      </c>
      <c r="H262" s="215">
        <v>857</v>
      </c>
      <c r="I262" s="216"/>
      <c r="J262" s="217">
        <f>ROUND(I262*H262,2)</f>
        <v>0</v>
      </c>
      <c r="K262" s="213" t="s">
        <v>205</v>
      </c>
      <c r="L262" s="49"/>
      <c r="M262" s="218" t="s">
        <v>35</v>
      </c>
      <c r="N262" s="219" t="s">
        <v>53</v>
      </c>
      <c r="O262" s="89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2" t="s">
        <v>206</v>
      </c>
      <c r="AT262" s="222" t="s">
        <v>201</v>
      </c>
      <c r="AU262" s="222" t="s">
        <v>92</v>
      </c>
      <c r="AY262" s="21" t="s">
        <v>197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1" t="s">
        <v>90</v>
      </c>
      <c r="BK262" s="223">
        <f>ROUND(I262*H262,2)</f>
        <v>0</v>
      </c>
      <c r="BL262" s="21" t="s">
        <v>206</v>
      </c>
      <c r="BM262" s="222" t="s">
        <v>1220</v>
      </c>
    </row>
    <row r="263" s="2" customFormat="1">
      <c r="A263" s="43"/>
      <c r="B263" s="44"/>
      <c r="C263" s="45"/>
      <c r="D263" s="224" t="s">
        <v>209</v>
      </c>
      <c r="E263" s="45"/>
      <c r="F263" s="225" t="s">
        <v>1152</v>
      </c>
      <c r="G263" s="45"/>
      <c r="H263" s="45"/>
      <c r="I263" s="226"/>
      <c r="J263" s="45"/>
      <c r="K263" s="45"/>
      <c r="L263" s="49"/>
      <c r="M263" s="227"/>
      <c r="N263" s="228"/>
      <c r="O263" s="89"/>
      <c r="P263" s="89"/>
      <c r="Q263" s="89"/>
      <c r="R263" s="89"/>
      <c r="S263" s="89"/>
      <c r="T263" s="90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T263" s="21" t="s">
        <v>209</v>
      </c>
      <c r="AU263" s="21" t="s">
        <v>92</v>
      </c>
    </row>
    <row r="264" s="2" customFormat="1">
      <c r="A264" s="43"/>
      <c r="B264" s="44"/>
      <c r="C264" s="45"/>
      <c r="D264" s="229" t="s">
        <v>211</v>
      </c>
      <c r="E264" s="45"/>
      <c r="F264" s="230" t="s">
        <v>1153</v>
      </c>
      <c r="G264" s="45"/>
      <c r="H264" s="45"/>
      <c r="I264" s="226"/>
      <c r="J264" s="45"/>
      <c r="K264" s="45"/>
      <c r="L264" s="49"/>
      <c r="M264" s="227"/>
      <c r="N264" s="228"/>
      <c r="O264" s="89"/>
      <c r="P264" s="89"/>
      <c r="Q264" s="89"/>
      <c r="R264" s="89"/>
      <c r="S264" s="89"/>
      <c r="T264" s="90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T264" s="21" t="s">
        <v>211</v>
      </c>
      <c r="AU264" s="21" t="s">
        <v>92</v>
      </c>
    </row>
    <row r="265" s="13" customFormat="1">
      <c r="A265" s="13"/>
      <c r="B265" s="232"/>
      <c r="C265" s="233"/>
      <c r="D265" s="224" t="s">
        <v>232</v>
      </c>
      <c r="E265" s="242" t="s">
        <v>35</v>
      </c>
      <c r="F265" s="234" t="s">
        <v>1221</v>
      </c>
      <c r="G265" s="233"/>
      <c r="H265" s="235">
        <v>857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232</v>
      </c>
      <c r="AU265" s="241" t="s">
        <v>92</v>
      </c>
      <c r="AV265" s="13" t="s">
        <v>92</v>
      </c>
      <c r="AW265" s="13" t="s">
        <v>42</v>
      </c>
      <c r="AX265" s="13" t="s">
        <v>90</v>
      </c>
      <c r="AY265" s="241" t="s">
        <v>197</v>
      </c>
    </row>
    <row r="266" s="2" customFormat="1" ht="24.15" customHeight="1">
      <c r="A266" s="43"/>
      <c r="B266" s="44"/>
      <c r="C266" s="211" t="s">
        <v>481</v>
      </c>
      <c r="D266" s="211" t="s">
        <v>201</v>
      </c>
      <c r="E266" s="212" t="s">
        <v>1222</v>
      </c>
      <c r="F266" s="213" t="s">
        <v>1223</v>
      </c>
      <c r="G266" s="214" t="s">
        <v>204</v>
      </c>
      <c r="H266" s="215">
        <v>24</v>
      </c>
      <c r="I266" s="216"/>
      <c r="J266" s="217">
        <f>ROUND(I266*H266,2)</f>
        <v>0</v>
      </c>
      <c r="K266" s="213" t="s">
        <v>205</v>
      </c>
      <c r="L266" s="49"/>
      <c r="M266" s="218" t="s">
        <v>35</v>
      </c>
      <c r="N266" s="219" t="s">
        <v>53</v>
      </c>
      <c r="O266" s="89"/>
      <c r="P266" s="220">
        <f>O266*H266</f>
        <v>0</v>
      </c>
      <c r="Q266" s="220">
        <v>0.16700000000000001</v>
      </c>
      <c r="R266" s="220">
        <f>Q266*H266</f>
        <v>4.008</v>
      </c>
      <c r="S266" s="220">
        <v>0</v>
      </c>
      <c r="T266" s="221">
        <f>S266*H266</f>
        <v>0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R266" s="222" t="s">
        <v>206</v>
      </c>
      <c r="AT266" s="222" t="s">
        <v>201</v>
      </c>
      <c r="AU266" s="222" t="s">
        <v>92</v>
      </c>
      <c r="AY266" s="21" t="s">
        <v>197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21" t="s">
        <v>90</v>
      </c>
      <c r="BK266" s="223">
        <f>ROUND(I266*H266,2)</f>
        <v>0</v>
      </c>
      <c r="BL266" s="21" t="s">
        <v>206</v>
      </c>
      <c r="BM266" s="222" t="s">
        <v>1224</v>
      </c>
    </row>
    <row r="267" s="2" customFormat="1">
      <c r="A267" s="43"/>
      <c r="B267" s="44"/>
      <c r="C267" s="45"/>
      <c r="D267" s="224" t="s">
        <v>209</v>
      </c>
      <c r="E267" s="45"/>
      <c r="F267" s="225" t="s">
        <v>1225</v>
      </c>
      <c r="G267" s="45"/>
      <c r="H267" s="45"/>
      <c r="I267" s="226"/>
      <c r="J267" s="45"/>
      <c r="K267" s="45"/>
      <c r="L267" s="49"/>
      <c r="M267" s="227"/>
      <c r="N267" s="228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209</v>
      </c>
      <c r="AU267" s="21" t="s">
        <v>92</v>
      </c>
    </row>
    <row r="268" s="2" customFormat="1">
      <c r="A268" s="43"/>
      <c r="B268" s="44"/>
      <c r="C268" s="45"/>
      <c r="D268" s="229" t="s">
        <v>211</v>
      </c>
      <c r="E268" s="45"/>
      <c r="F268" s="230" t="s">
        <v>1226</v>
      </c>
      <c r="G268" s="45"/>
      <c r="H268" s="45"/>
      <c r="I268" s="226"/>
      <c r="J268" s="45"/>
      <c r="K268" s="45"/>
      <c r="L268" s="49"/>
      <c r="M268" s="227"/>
      <c r="N268" s="228"/>
      <c r="O268" s="89"/>
      <c r="P268" s="89"/>
      <c r="Q268" s="89"/>
      <c r="R268" s="89"/>
      <c r="S268" s="89"/>
      <c r="T268" s="90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T268" s="21" t="s">
        <v>211</v>
      </c>
      <c r="AU268" s="21" t="s">
        <v>92</v>
      </c>
    </row>
    <row r="269" s="2" customFormat="1">
      <c r="A269" s="43"/>
      <c r="B269" s="44"/>
      <c r="C269" s="45"/>
      <c r="D269" s="224" t="s">
        <v>219</v>
      </c>
      <c r="E269" s="45"/>
      <c r="F269" s="231" t="s">
        <v>1227</v>
      </c>
      <c r="G269" s="45"/>
      <c r="H269" s="45"/>
      <c r="I269" s="226"/>
      <c r="J269" s="45"/>
      <c r="K269" s="45"/>
      <c r="L269" s="49"/>
      <c r="M269" s="227"/>
      <c r="N269" s="228"/>
      <c r="O269" s="89"/>
      <c r="P269" s="89"/>
      <c r="Q269" s="89"/>
      <c r="R269" s="89"/>
      <c r="S269" s="89"/>
      <c r="T269" s="90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T269" s="21" t="s">
        <v>219</v>
      </c>
      <c r="AU269" s="21" t="s">
        <v>92</v>
      </c>
    </row>
    <row r="270" s="13" customFormat="1">
      <c r="A270" s="13"/>
      <c r="B270" s="232"/>
      <c r="C270" s="233"/>
      <c r="D270" s="224" t="s">
        <v>232</v>
      </c>
      <c r="E270" s="242" t="s">
        <v>35</v>
      </c>
      <c r="F270" s="234" t="s">
        <v>1228</v>
      </c>
      <c r="G270" s="233"/>
      <c r="H270" s="235">
        <v>24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232</v>
      </c>
      <c r="AU270" s="241" t="s">
        <v>92</v>
      </c>
      <c r="AV270" s="13" t="s">
        <v>92</v>
      </c>
      <c r="AW270" s="13" t="s">
        <v>42</v>
      </c>
      <c r="AX270" s="13" t="s">
        <v>90</v>
      </c>
      <c r="AY270" s="241" t="s">
        <v>197</v>
      </c>
    </row>
    <row r="271" s="2" customFormat="1" ht="16.5" customHeight="1">
      <c r="A271" s="43"/>
      <c r="B271" s="44"/>
      <c r="C271" s="243" t="s">
        <v>487</v>
      </c>
      <c r="D271" s="243" t="s">
        <v>305</v>
      </c>
      <c r="E271" s="244" t="s">
        <v>1229</v>
      </c>
      <c r="F271" s="245" t="s">
        <v>1230</v>
      </c>
      <c r="G271" s="246" t="s">
        <v>204</v>
      </c>
      <c r="H271" s="247">
        <v>9.1799999999999997</v>
      </c>
      <c r="I271" s="248"/>
      <c r="J271" s="249">
        <f>ROUND(I271*H271,2)</f>
        <v>0</v>
      </c>
      <c r="K271" s="245" t="s">
        <v>205</v>
      </c>
      <c r="L271" s="250"/>
      <c r="M271" s="251" t="s">
        <v>35</v>
      </c>
      <c r="N271" s="252" t="s">
        <v>53</v>
      </c>
      <c r="O271" s="89"/>
      <c r="P271" s="220">
        <f>O271*H271</f>
        <v>0</v>
      </c>
      <c r="Q271" s="220">
        <v>0.11799999999999999</v>
      </c>
      <c r="R271" s="220">
        <f>Q271*H271</f>
        <v>1.08324</v>
      </c>
      <c r="S271" s="220">
        <v>0</v>
      </c>
      <c r="T271" s="221">
        <f>S271*H271</f>
        <v>0</v>
      </c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R271" s="222" t="s">
        <v>253</v>
      </c>
      <c r="AT271" s="222" t="s">
        <v>305</v>
      </c>
      <c r="AU271" s="222" t="s">
        <v>92</v>
      </c>
      <c r="AY271" s="21" t="s">
        <v>197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21" t="s">
        <v>90</v>
      </c>
      <c r="BK271" s="223">
        <f>ROUND(I271*H271,2)</f>
        <v>0</v>
      </c>
      <c r="BL271" s="21" t="s">
        <v>206</v>
      </c>
      <c r="BM271" s="222" t="s">
        <v>1231</v>
      </c>
    </row>
    <row r="272" s="2" customFormat="1">
      <c r="A272" s="43"/>
      <c r="B272" s="44"/>
      <c r="C272" s="45"/>
      <c r="D272" s="224" t="s">
        <v>209</v>
      </c>
      <c r="E272" s="45"/>
      <c r="F272" s="225" t="s">
        <v>1230</v>
      </c>
      <c r="G272" s="45"/>
      <c r="H272" s="45"/>
      <c r="I272" s="226"/>
      <c r="J272" s="45"/>
      <c r="K272" s="45"/>
      <c r="L272" s="49"/>
      <c r="M272" s="227"/>
      <c r="N272" s="228"/>
      <c r="O272" s="89"/>
      <c r="P272" s="89"/>
      <c r="Q272" s="89"/>
      <c r="R272" s="89"/>
      <c r="S272" s="89"/>
      <c r="T272" s="90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T272" s="21" t="s">
        <v>209</v>
      </c>
      <c r="AU272" s="21" t="s">
        <v>92</v>
      </c>
    </row>
    <row r="273" s="2" customFormat="1">
      <c r="A273" s="43"/>
      <c r="B273" s="44"/>
      <c r="C273" s="45"/>
      <c r="D273" s="224" t="s">
        <v>219</v>
      </c>
      <c r="E273" s="45"/>
      <c r="F273" s="231" t="s">
        <v>1232</v>
      </c>
      <c r="G273" s="45"/>
      <c r="H273" s="45"/>
      <c r="I273" s="226"/>
      <c r="J273" s="45"/>
      <c r="K273" s="45"/>
      <c r="L273" s="49"/>
      <c r="M273" s="227"/>
      <c r="N273" s="228"/>
      <c r="O273" s="89"/>
      <c r="P273" s="89"/>
      <c r="Q273" s="89"/>
      <c r="R273" s="89"/>
      <c r="S273" s="89"/>
      <c r="T273" s="9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T273" s="21" t="s">
        <v>219</v>
      </c>
      <c r="AU273" s="21" t="s">
        <v>92</v>
      </c>
    </row>
    <row r="274" s="13" customFormat="1">
      <c r="A274" s="13"/>
      <c r="B274" s="232"/>
      <c r="C274" s="233"/>
      <c r="D274" s="224" t="s">
        <v>232</v>
      </c>
      <c r="E274" s="242" t="s">
        <v>35</v>
      </c>
      <c r="F274" s="234" t="s">
        <v>1233</v>
      </c>
      <c r="G274" s="233"/>
      <c r="H274" s="235">
        <v>9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232</v>
      </c>
      <c r="AU274" s="241" t="s">
        <v>92</v>
      </c>
      <c r="AV274" s="13" t="s">
        <v>92</v>
      </c>
      <c r="AW274" s="13" t="s">
        <v>42</v>
      </c>
      <c r="AX274" s="13" t="s">
        <v>90</v>
      </c>
      <c r="AY274" s="241" t="s">
        <v>197</v>
      </c>
    </row>
    <row r="275" s="13" customFormat="1">
      <c r="A275" s="13"/>
      <c r="B275" s="232"/>
      <c r="C275" s="233"/>
      <c r="D275" s="224" t="s">
        <v>232</v>
      </c>
      <c r="E275" s="233"/>
      <c r="F275" s="234" t="s">
        <v>1234</v>
      </c>
      <c r="G275" s="233"/>
      <c r="H275" s="235">
        <v>9.1799999999999997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232</v>
      </c>
      <c r="AU275" s="241" t="s">
        <v>92</v>
      </c>
      <c r="AV275" s="13" t="s">
        <v>92</v>
      </c>
      <c r="AW275" s="13" t="s">
        <v>4</v>
      </c>
      <c r="AX275" s="13" t="s">
        <v>90</v>
      </c>
      <c r="AY275" s="241" t="s">
        <v>197</v>
      </c>
    </row>
    <row r="276" s="2" customFormat="1" ht="24.15" customHeight="1">
      <c r="A276" s="43"/>
      <c r="B276" s="44"/>
      <c r="C276" s="211" t="s">
        <v>29</v>
      </c>
      <c r="D276" s="211" t="s">
        <v>201</v>
      </c>
      <c r="E276" s="212" t="s">
        <v>1235</v>
      </c>
      <c r="F276" s="213" t="s">
        <v>1236</v>
      </c>
      <c r="G276" s="214" t="s">
        <v>204</v>
      </c>
      <c r="H276" s="215">
        <v>817</v>
      </c>
      <c r="I276" s="216"/>
      <c r="J276" s="217">
        <f>ROUND(I276*H276,2)</f>
        <v>0</v>
      </c>
      <c r="K276" s="213" t="s">
        <v>205</v>
      </c>
      <c r="L276" s="49"/>
      <c r="M276" s="218" t="s">
        <v>35</v>
      </c>
      <c r="N276" s="219" t="s">
        <v>53</v>
      </c>
      <c r="O276" s="89"/>
      <c r="P276" s="220">
        <f>O276*H276</f>
        <v>0</v>
      </c>
      <c r="Q276" s="220">
        <v>0.16703000000000001</v>
      </c>
      <c r="R276" s="220">
        <f>Q276*H276</f>
        <v>136.46351000000001</v>
      </c>
      <c r="S276" s="220">
        <v>0</v>
      </c>
      <c r="T276" s="221">
        <f>S276*H276</f>
        <v>0</v>
      </c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R276" s="222" t="s">
        <v>206</v>
      </c>
      <c r="AT276" s="222" t="s">
        <v>201</v>
      </c>
      <c r="AU276" s="222" t="s">
        <v>92</v>
      </c>
      <c r="AY276" s="21" t="s">
        <v>197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21" t="s">
        <v>90</v>
      </c>
      <c r="BK276" s="223">
        <f>ROUND(I276*H276,2)</f>
        <v>0</v>
      </c>
      <c r="BL276" s="21" t="s">
        <v>206</v>
      </c>
      <c r="BM276" s="222" t="s">
        <v>1237</v>
      </c>
    </row>
    <row r="277" s="2" customFormat="1">
      <c r="A277" s="43"/>
      <c r="B277" s="44"/>
      <c r="C277" s="45"/>
      <c r="D277" s="224" t="s">
        <v>209</v>
      </c>
      <c r="E277" s="45"/>
      <c r="F277" s="225" t="s">
        <v>1238</v>
      </c>
      <c r="G277" s="45"/>
      <c r="H277" s="45"/>
      <c r="I277" s="226"/>
      <c r="J277" s="45"/>
      <c r="K277" s="45"/>
      <c r="L277" s="49"/>
      <c r="M277" s="227"/>
      <c r="N277" s="228"/>
      <c r="O277" s="89"/>
      <c r="P277" s="89"/>
      <c r="Q277" s="89"/>
      <c r="R277" s="89"/>
      <c r="S277" s="89"/>
      <c r="T277" s="90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T277" s="21" t="s">
        <v>209</v>
      </c>
      <c r="AU277" s="21" t="s">
        <v>92</v>
      </c>
    </row>
    <row r="278" s="2" customFormat="1">
      <c r="A278" s="43"/>
      <c r="B278" s="44"/>
      <c r="C278" s="45"/>
      <c r="D278" s="229" t="s">
        <v>211</v>
      </c>
      <c r="E278" s="45"/>
      <c r="F278" s="230" t="s">
        <v>1239</v>
      </c>
      <c r="G278" s="45"/>
      <c r="H278" s="45"/>
      <c r="I278" s="226"/>
      <c r="J278" s="45"/>
      <c r="K278" s="45"/>
      <c r="L278" s="49"/>
      <c r="M278" s="227"/>
      <c r="N278" s="228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T278" s="21" t="s">
        <v>211</v>
      </c>
      <c r="AU278" s="21" t="s">
        <v>92</v>
      </c>
    </row>
    <row r="279" s="2" customFormat="1">
      <c r="A279" s="43"/>
      <c r="B279" s="44"/>
      <c r="C279" s="45"/>
      <c r="D279" s="224" t="s">
        <v>219</v>
      </c>
      <c r="E279" s="45"/>
      <c r="F279" s="231" t="s">
        <v>1240</v>
      </c>
      <c r="G279" s="45"/>
      <c r="H279" s="45"/>
      <c r="I279" s="226"/>
      <c r="J279" s="45"/>
      <c r="K279" s="45"/>
      <c r="L279" s="49"/>
      <c r="M279" s="227"/>
      <c r="N279" s="228"/>
      <c r="O279" s="89"/>
      <c r="P279" s="89"/>
      <c r="Q279" s="89"/>
      <c r="R279" s="89"/>
      <c r="S279" s="89"/>
      <c r="T279" s="90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T279" s="21" t="s">
        <v>219</v>
      </c>
      <c r="AU279" s="21" t="s">
        <v>92</v>
      </c>
    </row>
    <row r="280" s="13" customFormat="1">
      <c r="A280" s="13"/>
      <c r="B280" s="232"/>
      <c r="C280" s="233"/>
      <c r="D280" s="224" t="s">
        <v>232</v>
      </c>
      <c r="E280" s="242" t="s">
        <v>35</v>
      </c>
      <c r="F280" s="234" t="s">
        <v>1241</v>
      </c>
      <c r="G280" s="233"/>
      <c r="H280" s="235">
        <v>817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232</v>
      </c>
      <c r="AU280" s="241" t="s">
        <v>92</v>
      </c>
      <c r="AV280" s="13" t="s">
        <v>92</v>
      </c>
      <c r="AW280" s="13" t="s">
        <v>42</v>
      </c>
      <c r="AX280" s="13" t="s">
        <v>90</v>
      </c>
      <c r="AY280" s="241" t="s">
        <v>197</v>
      </c>
    </row>
    <row r="281" s="2" customFormat="1" ht="16.5" customHeight="1">
      <c r="A281" s="43"/>
      <c r="B281" s="44"/>
      <c r="C281" s="243" t="s">
        <v>502</v>
      </c>
      <c r="D281" s="243" t="s">
        <v>305</v>
      </c>
      <c r="E281" s="244" t="s">
        <v>1242</v>
      </c>
      <c r="F281" s="245" t="s">
        <v>1243</v>
      </c>
      <c r="G281" s="246" t="s">
        <v>204</v>
      </c>
      <c r="H281" s="247">
        <v>833.34000000000003</v>
      </c>
      <c r="I281" s="248"/>
      <c r="J281" s="249">
        <f>ROUND(I281*H281,2)</f>
        <v>0</v>
      </c>
      <c r="K281" s="245" t="s">
        <v>205</v>
      </c>
      <c r="L281" s="250"/>
      <c r="M281" s="251" t="s">
        <v>35</v>
      </c>
      <c r="N281" s="252" t="s">
        <v>53</v>
      </c>
      <c r="O281" s="89"/>
      <c r="P281" s="220">
        <f>O281*H281</f>
        <v>0</v>
      </c>
      <c r="Q281" s="220">
        <v>0.11799999999999999</v>
      </c>
      <c r="R281" s="220">
        <f>Q281*H281</f>
        <v>98.334119999999999</v>
      </c>
      <c r="S281" s="220">
        <v>0</v>
      </c>
      <c r="T281" s="221">
        <f>S281*H281</f>
        <v>0</v>
      </c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R281" s="222" t="s">
        <v>253</v>
      </c>
      <c r="AT281" s="222" t="s">
        <v>305</v>
      </c>
      <c r="AU281" s="222" t="s">
        <v>92</v>
      </c>
      <c r="AY281" s="21" t="s">
        <v>197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21" t="s">
        <v>90</v>
      </c>
      <c r="BK281" s="223">
        <f>ROUND(I281*H281,2)</f>
        <v>0</v>
      </c>
      <c r="BL281" s="21" t="s">
        <v>206</v>
      </c>
      <c r="BM281" s="222" t="s">
        <v>1244</v>
      </c>
    </row>
    <row r="282" s="2" customFormat="1">
      <c r="A282" s="43"/>
      <c r="B282" s="44"/>
      <c r="C282" s="45"/>
      <c r="D282" s="224" t="s">
        <v>209</v>
      </c>
      <c r="E282" s="45"/>
      <c r="F282" s="225" t="s">
        <v>1243</v>
      </c>
      <c r="G282" s="45"/>
      <c r="H282" s="45"/>
      <c r="I282" s="226"/>
      <c r="J282" s="45"/>
      <c r="K282" s="45"/>
      <c r="L282" s="49"/>
      <c r="M282" s="227"/>
      <c r="N282" s="228"/>
      <c r="O282" s="89"/>
      <c r="P282" s="89"/>
      <c r="Q282" s="89"/>
      <c r="R282" s="89"/>
      <c r="S282" s="89"/>
      <c r="T282" s="90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T282" s="21" t="s">
        <v>209</v>
      </c>
      <c r="AU282" s="21" t="s">
        <v>92</v>
      </c>
    </row>
    <row r="283" s="13" customFormat="1">
      <c r="A283" s="13"/>
      <c r="B283" s="232"/>
      <c r="C283" s="233"/>
      <c r="D283" s="224" t="s">
        <v>232</v>
      </c>
      <c r="E283" s="242" t="s">
        <v>35</v>
      </c>
      <c r="F283" s="234" t="s">
        <v>1241</v>
      </c>
      <c r="G283" s="233"/>
      <c r="H283" s="235">
        <v>817</v>
      </c>
      <c r="I283" s="236"/>
      <c r="J283" s="233"/>
      <c r="K283" s="233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232</v>
      </c>
      <c r="AU283" s="241" t="s">
        <v>92</v>
      </c>
      <c r="AV283" s="13" t="s">
        <v>92</v>
      </c>
      <c r="AW283" s="13" t="s">
        <v>42</v>
      </c>
      <c r="AX283" s="13" t="s">
        <v>90</v>
      </c>
      <c r="AY283" s="241" t="s">
        <v>197</v>
      </c>
    </row>
    <row r="284" s="13" customFormat="1">
      <c r="A284" s="13"/>
      <c r="B284" s="232"/>
      <c r="C284" s="233"/>
      <c r="D284" s="224" t="s">
        <v>232</v>
      </c>
      <c r="E284" s="233"/>
      <c r="F284" s="234" t="s">
        <v>1245</v>
      </c>
      <c r="G284" s="233"/>
      <c r="H284" s="235">
        <v>833.34000000000003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232</v>
      </c>
      <c r="AU284" s="241" t="s">
        <v>92</v>
      </c>
      <c r="AV284" s="13" t="s">
        <v>92</v>
      </c>
      <c r="AW284" s="13" t="s">
        <v>4</v>
      </c>
      <c r="AX284" s="13" t="s">
        <v>90</v>
      </c>
      <c r="AY284" s="241" t="s">
        <v>197</v>
      </c>
    </row>
    <row r="285" s="2" customFormat="1" ht="37.8" customHeight="1">
      <c r="A285" s="43"/>
      <c r="B285" s="44"/>
      <c r="C285" s="211" t="s">
        <v>509</v>
      </c>
      <c r="D285" s="211" t="s">
        <v>201</v>
      </c>
      <c r="E285" s="212" t="s">
        <v>1246</v>
      </c>
      <c r="F285" s="213" t="s">
        <v>1247</v>
      </c>
      <c r="G285" s="214" t="s">
        <v>204</v>
      </c>
      <c r="H285" s="215">
        <v>16</v>
      </c>
      <c r="I285" s="216"/>
      <c r="J285" s="217">
        <f>ROUND(I285*H285,2)</f>
        <v>0</v>
      </c>
      <c r="K285" s="213" t="s">
        <v>205</v>
      </c>
      <c r="L285" s="49"/>
      <c r="M285" s="218" t="s">
        <v>35</v>
      </c>
      <c r="N285" s="219" t="s">
        <v>53</v>
      </c>
      <c r="O285" s="89"/>
      <c r="P285" s="220">
        <f>O285*H285</f>
        <v>0</v>
      </c>
      <c r="Q285" s="220">
        <v>0.14610000000000001</v>
      </c>
      <c r="R285" s="220">
        <f>Q285*H285</f>
        <v>2.3376000000000001</v>
      </c>
      <c r="S285" s="220">
        <v>0</v>
      </c>
      <c r="T285" s="221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2" t="s">
        <v>206</v>
      </c>
      <c r="AT285" s="222" t="s">
        <v>201</v>
      </c>
      <c r="AU285" s="222" t="s">
        <v>92</v>
      </c>
      <c r="AY285" s="21" t="s">
        <v>197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21" t="s">
        <v>90</v>
      </c>
      <c r="BK285" s="223">
        <f>ROUND(I285*H285,2)</f>
        <v>0</v>
      </c>
      <c r="BL285" s="21" t="s">
        <v>206</v>
      </c>
      <c r="BM285" s="222" t="s">
        <v>1248</v>
      </c>
    </row>
    <row r="286" s="2" customFormat="1">
      <c r="A286" s="43"/>
      <c r="B286" s="44"/>
      <c r="C286" s="45"/>
      <c r="D286" s="224" t="s">
        <v>209</v>
      </c>
      <c r="E286" s="45"/>
      <c r="F286" s="225" t="s">
        <v>1249</v>
      </c>
      <c r="G286" s="45"/>
      <c r="H286" s="45"/>
      <c r="I286" s="226"/>
      <c r="J286" s="45"/>
      <c r="K286" s="45"/>
      <c r="L286" s="49"/>
      <c r="M286" s="227"/>
      <c r="N286" s="228"/>
      <c r="O286" s="89"/>
      <c r="P286" s="89"/>
      <c r="Q286" s="89"/>
      <c r="R286" s="89"/>
      <c r="S286" s="89"/>
      <c r="T286" s="90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T286" s="21" t="s">
        <v>209</v>
      </c>
      <c r="AU286" s="21" t="s">
        <v>92</v>
      </c>
    </row>
    <row r="287" s="2" customFormat="1">
      <c r="A287" s="43"/>
      <c r="B287" s="44"/>
      <c r="C287" s="45"/>
      <c r="D287" s="229" t="s">
        <v>211</v>
      </c>
      <c r="E287" s="45"/>
      <c r="F287" s="230" t="s">
        <v>1250</v>
      </c>
      <c r="G287" s="45"/>
      <c r="H287" s="45"/>
      <c r="I287" s="226"/>
      <c r="J287" s="45"/>
      <c r="K287" s="45"/>
      <c r="L287" s="49"/>
      <c r="M287" s="227"/>
      <c r="N287" s="228"/>
      <c r="O287" s="89"/>
      <c r="P287" s="89"/>
      <c r="Q287" s="89"/>
      <c r="R287" s="89"/>
      <c r="S287" s="89"/>
      <c r="T287" s="90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T287" s="21" t="s">
        <v>211</v>
      </c>
      <c r="AU287" s="21" t="s">
        <v>92</v>
      </c>
    </row>
    <row r="288" s="13" customFormat="1">
      <c r="A288" s="13"/>
      <c r="B288" s="232"/>
      <c r="C288" s="233"/>
      <c r="D288" s="224" t="s">
        <v>232</v>
      </c>
      <c r="E288" s="242" t="s">
        <v>35</v>
      </c>
      <c r="F288" s="234" t="s">
        <v>1251</v>
      </c>
      <c r="G288" s="233"/>
      <c r="H288" s="235">
        <v>16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232</v>
      </c>
      <c r="AU288" s="241" t="s">
        <v>92</v>
      </c>
      <c r="AV288" s="13" t="s">
        <v>92</v>
      </c>
      <c r="AW288" s="13" t="s">
        <v>42</v>
      </c>
      <c r="AX288" s="13" t="s">
        <v>90</v>
      </c>
      <c r="AY288" s="241" t="s">
        <v>197</v>
      </c>
    </row>
    <row r="289" s="2" customFormat="1" ht="24.15" customHeight="1">
      <c r="A289" s="43"/>
      <c r="B289" s="44"/>
      <c r="C289" s="211" t="s">
        <v>515</v>
      </c>
      <c r="D289" s="211" t="s">
        <v>201</v>
      </c>
      <c r="E289" s="212" t="s">
        <v>1252</v>
      </c>
      <c r="F289" s="213" t="s">
        <v>1253</v>
      </c>
      <c r="G289" s="214" t="s">
        <v>204</v>
      </c>
      <c r="H289" s="215">
        <v>16</v>
      </c>
      <c r="I289" s="216"/>
      <c r="J289" s="217">
        <f>ROUND(I289*H289,2)</f>
        <v>0</v>
      </c>
      <c r="K289" s="213" t="s">
        <v>35</v>
      </c>
      <c r="L289" s="49"/>
      <c r="M289" s="218" t="s">
        <v>35</v>
      </c>
      <c r="N289" s="219" t="s">
        <v>53</v>
      </c>
      <c r="O289" s="89"/>
      <c r="P289" s="220">
        <f>O289*H289</f>
        <v>0</v>
      </c>
      <c r="Q289" s="220">
        <v>0.053719999999999997</v>
      </c>
      <c r="R289" s="220">
        <f>Q289*H289</f>
        <v>0.85951999999999995</v>
      </c>
      <c r="S289" s="220">
        <v>0</v>
      </c>
      <c r="T289" s="221">
        <f>S289*H289</f>
        <v>0</v>
      </c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R289" s="222" t="s">
        <v>206</v>
      </c>
      <c r="AT289" s="222" t="s">
        <v>201</v>
      </c>
      <c r="AU289" s="222" t="s">
        <v>92</v>
      </c>
      <c r="AY289" s="21" t="s">
        <v>197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21" t="s">
        <v>90</v>
      </c>
      <c r="BK289" s="223">
        <f>ROUND(I289*H289,2)</f>
        <v>0</v>
      </c>
      <c r="BL289" s="21" t="s">
        <v>206</v>
      </c>
      <c r="BM289" s="222" t="s">
        <v>1254</v>
      </c>
    </row>
    <row r="290" s="2" customFormat="1">
      <c r="A290" s="43"/>
      <c r="B290" s="44"/>
      <c r="C290" s="45"/>
      <c r="D290" s="224" t="s">
        <v>209</v>
      </c>
      <c r="E290" s="45"/>
      <c r="F290" s="225" t="s">
        <v>1255</v>
      </c>
      <c r="G290" s="45"/>
      <c r="H290" s="45"/>
      <c r="I290" s="226"/>
      <c r="J290" s="45"/>
      <c r="K290" s="45"/>
      <c r="L290" s="49"/>
      <c r="M290" s="227"/>
      <c r="N290" s="228"/>
      <c r="O290" s="89"/>
      <c r="P290" s="89"/>
      <c r="Q290" s="89"/>
      <c r="R290" s="89"/>
      <c r="S290" s="89"/>
      <c r="T290" s="90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T290" s="21" t="s">
        <v>209</v>
      </c>
      <c r="AU290" s="21" t="s">
        <v>92</v>
      </c>
    </row>
    <row r="291" s="2" customFormat="1" ht="16.5" customHeight="1">
      <c r="A291" s="43"/>
      <c r="B291" s="44"/>
      <c r="C291" s="243" t="s">
        <v>523</v>
      </c>
      <c r="D291" s="243" t="s">
        <v>305</v>
      </c>
      <c r="E291" s="244" t="s">
        <v>1256</v>
      </c>
      <c r="F291" s="245" t="s">
        <v>1257</v>
      </c>
      <c r="G291" s="246" t="s">
        <v>204</v>
      </c>
      <c r="H291" s="247">
        <v>6.1799999999999997</v>
      </c>
      <c r="I291" s="248"/>
      <c r="J291" s="249">
        <f>ROUND(I291*H291,2)</f>
        <v>0</v>
      </c>
      <c r="K291" s="245" t="s">
        <v>205</v>
      </c>
      <c r="L291" s="250"/>
      <c r="M291" s="251" t="s">
        <v>35</v>
      </c>
      <c r="N291" s="252" t="s">
        <v>53</v>
      </c>
      <c r="O291" s="89"/>
      <c r="P291" s="220">
        <f>O291*H291</f>
        <v>0</v>
      </c>
      <c r="Q291" s="220">
        <v>0.13500000000000001</v>
      </c>
      <c r="R291" s="220">
        <f>Q291*H291</f>
        <v>0.83430000000000004</v>
      </c>
      <c r="S291" s="220">
        <v>0</v>
      </c>
      <c r="T291" s="221">
        <f>S291*H291</f>
        <v>0</v>
      </c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R291" s="222" t="s">
        <v>253</v>
      </c>
      <c r="AT291" s="222" t="s">
        <v>305</v>
      </c>
      <c r="AU291" s="222" t="s">
        <v>92</v>
      </c>
      <c r="AY291" s="21" t="s">
        <v>197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21" t="s">
        <v>90</v>
      </c>
      <c r="BK291" s="223">
        <f>ROUND(I291*H291,2)</f>
        <v>0</v>
      </c>
      <c r="BL291" s="21" t="s">
        <v>206</v>
      </c>
      <c r="BM291" s="222" t="s">
        <v>1258</v>
      </c>
    </row>
    <row r="292" s="2" customFormat="1">
      <c r="A292" s="43"/>
      <c r="B292" s="44"/>
      <c r="C292" s="45"/>
      <c r="D292" s="224" t="s">
        <v>209</v>
      </c>
      <c r="E292" s="45"/>
      <c r="F292" s="225" t="s">
        <v>1257</v>
      </c>
      <c r="G292" s="45"/>
      <c r="H292" s="45"/>
      <c r="I292" s="226"/>
      <c r="J292" s="45"/>
      <c r="K292" s="45"/>
      <c r="L292" s="49"/>
      <c r="M292" s="227"/>
      <c r="N292" s="228"/>
      <c r="O292" s="89"/>
      <c r="P292" s="89"/>
      <c r="Q292" s="89"/>
      <c r="R292" s="89"/>
      <c r="S292" s="89"/>
      <c r="T292" s="90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T292" s="21" t="s">
        <v>209</v>
      </c>
      <c r="AU292" s="21" t="s">
        <v>92</v>
      </c>
    </row>
    <row r="293" s="2" customFormat="1">
      <c r="A293" s="43"/>
      <c r="B293" s="44"/>
      <c r="C293" s="45"/>
      <c r="D293" s="224" t="s">
        <v>219</v>
      </c>
      <c r="E293" s="45"/>
      <c r="F293" s="231" t="s">
        <v>1232</v>
      </c>
      <c r="G293" s="45"/>
      <c r="H293" s="45"/>
      <c r="I293" s="226"/>
      <c r="J293" s="45"/>
      <c r="K293" s="45"/>
      <c r="L293" s="49"/>
      <c r="M293" s="227"/>
      <c r="N293" s="228"/>
      <c r="O293" s="89"/>
      <c r="P293" s="89"/>
      <c r="Q293" s="89"/>
      <c r="R293" s="89"/>
      <c r="S293" s="89"/>
      <c r="T293" s="90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T293" s="21" t="s">
        <v>219</v>
      </c>
      <c r="AU293" s="21" t="s">
        <v>92</v>
      </c>
    </row>
    <row r="294" s="13" customFormat="1">
      <c r="A294" s="13"/>
      <c r="B294" s="232"/>
      <c r="C294" s="233"/>
      <c r="D294" s="224" t="s">
        <v>232</v>
      </c>
      <c r="E294" s="242" t="s">
        <v>35</v>
      </c>
      <c r="F294" s="234" t="s">
        <v>1259</v>
      </c>
      <c r="G294" s="233"/>
      <c r="H294" s="235">
        <v>6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232</v>
      </c>
      <c r="AU294" s="241" t="s">
        <v>92</v>
      </c>
      <c r="AV294" s="13" t="s">
        <v>92</v>
      </c>
      <c r="AW294" s="13" t="s">
        <v>42</v>
      </c>
      <c r="AX294" s="13" t="s">
        <v>90</v>
      </c>
      <c r="AY294" s="241" t="s">
        <v>197</v>
      </c>
    </row>
    <row r="295" s="13" customFormat="1">
      <c r="A295" s="13"/>
      <c r="B295" s="232"/>
      <c r="C295" s="233"/>
      <c r="D295" s="224" t="s">
        <v>232</v>
      </c>
      <c r="E295" s="233"/>
      <c r="F295" s="234" t="s">
        <v>1260</v>
      </c>
      <c r="G295" s="233"/>
      <c r="H295" s="235">
        <v>6.1799999999999997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232</v>
      </c>
      <c r="AU295" s="241" t="s">
        <v>92</v>
      </c>
      <c r="AV295" s="13" t="s">
        <v>92</v>
      </c>
      <c r="AW295" s="13" t="s">
        <v>4</v>
      </c>
      <c r="AX295" s="13" t="s">
        <v>90</v>
      </c>
      <c r="AY295" s="241" t="s">
        <v>197</v>
      </c>
    </row>
    <row r="296" s="2" customFormat="1" ht="16.5" customHeight="1">
      <c r="A296" s="43"/>
      <c r="B296" s="44"/>
      <c r="C296" s="243" t="s">
        <v>539</v>
      </c>
      <c r="D296" s="243" t="s">
        <v>305</v>
      </c>
      <c r="E296" s="244" t="s">
        <v>1110</v>
      </c>
      <c r="F296" s="245" t="s">
        <v>1111</v>
      </c>
      <c r="G296" s="246" t="s">
        <v>269</v>
      </c>
      <c r="H296" s="247">
        <v>1.226</v>
      </c>
      <c r="I296" s="248"/>
      <c r="J296" s="249">
        <f>ROUND(I296*H296,2)</f>
        <v>0</v>
      </c>
      <c r="K296" s="245" t="s">
        <v>205</v>
      </c>
      <c r="L296" s="250"/>
      <c r="M296" s="251" t="s">
        <v>35</v>
      </c>
      <c r="N296" s="252" t="s">
        <v>53</v>
      </c>
      <c r="O296" s="89"/>
      <c r="P296" s="220">
        <f>O296*H296</f>
        <v>0</v>
      </c>
      <c r="Q296" s="220">
        <v>1</v>
      </c>
      <c r="R296" s="220">
        <f>Q296*H296</f>
        <v>1.226</v>
      </c>
      <c r="S296" s="220">
        <v>0</v>
      </c>
      <c r="T296" s="221">
        <f>S296*H296</f>
        <v>0</v>
      </c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R296" s="222" t="s">
        <v>253</v>
      </c>
      <c r="AT296" s="222" t="s">
        <v>305</v>
      </c>
      <c r="AU296" s="222" t="s">
        <v>92</v>
      </c>
      <c r="AY296" s="21" t="s">
        <v>197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21" t="s">
        <v>90</v>
      </c>
      <c r="BK296" s="223">
        <f>ROUND(I296*H296,2)</f>
        <v>0</v>
      </c>
      <c r="BL296" s="21" t="s">
        <v>206</v>
      </c>
      <c r="BM296" s="222" t="s">
        <v>1261</v>
      </c>
    </row>
    <row r="297" s="2" customFormat="1">
      <c r="A297" s="43"/>
      <c r="B297" s="44"/>
      <c r="C297" s="45"/>
      <c r="D297" s="224" t="s">
        <v>209</v>
      </c>
      <c r="E297" s="45"/>
      <c r="F297" s="225" t="s">
        <v>1111</v>
      </c>
      <c r="G297" s="45"/>
      <c r="H297" s="45"/>
      <c r="I297" s="226"/>
      <c r="J297" s="45"/>
      <c r="K297" s="45"/>
      <c r="L297" s="49"/>
      <c r="M297" s="227"/>
      <c r="N297" s="228"/>
      <c r="O297" s="89"/>
      <c r="P297" s="89"/>
      <c r="Q297" s="89"/>
      <c r="R297" s="89"/>
      <c r="S297" s="89"/>
      <c r="T297" s="90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T297" s="21" t="s">
        <v>209</v>
      </c>
      <c r="AU297" s="21" t="s">
        <v>92</v>
      </c>
    </row>
    <row r="298" s="13" customFormat="1">
      <c r="A298" s="13"/>
      <c r="B298" s="232"/>
      <c r="C298" s="233"/>
      <c r="D298" s="224" t="s">
        <v>232</v>
      </c>
      <c r="E298" s="242" t="s">
        <v>35</v>
      </c>
      <c r="F298" s="234" t="s">
        <v>1262</v>
      </c>
      <c r="G298" s="233"/>
      <c r="H298" s="235">
        <v>1.226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1" t="s">
        <v>232</v>
      </c>
      <c r="AU298" s="241" t="s">
        <v>92</v>
      </c>
      <c r="AV298" s="13" t="s">
        <v>92</v>
      </c>
      <c r="AW298" s="13" t="s">
        <v>42</v>
      </c>
      <c r="AX298" s="13" t="s">
        <v>90</v>
      </c>
      <c r="AY298" s="241" t="s">
        <v>197</v>
      </c>
    </row>
    <row r="299" s="2" customFormat="1" ht="21.75" customHeight="1">
      <c r="A299" s="43"/>
      <c r="B299" s="44"/>
      <c r="C299" s="243" t="s">
        <v>545</v>
      </c>
      <c r="D299" s="243" t="s">
        <v>305</v>
      </c>
      <c r="E299" s="244" t="s">
        <v>1180</v>
      </c>
      <c r="F299" s="245" t="s">
        <v>1181</v>
      </c>
      <c r="G299" s="246" t="s">
        <v>269</v>
      </c>
      <c r="H299" s="247">
        <v>1.214</v>
      </c>
      <c r="I299" s="248"/>
      <c r="J299" s="249">
        <f>ROUND(I299*H299,2)</f>
        <v>0</v>
      </c>
      <c r="K299" s="245" t="s">
        <v>205</v>
      </c>
      <c r="L299" s="250"/>
      <c r="M299" s="251" t="s">
        <v>35</v>
      </c>
      <c r="N299" s="252" t="s">
        <v>53</v>
      </c>
      <c r="O299" s="89"/>
      <c r="P299" s="220">
        <f>O299*H299</f>
        <v>0</v>
      </c>
      <c r="Q299" s="220">
        <v>1</v>
      </c>
      <c r="R299" s="220">
        <f>Q299*H299</f>
        <v>1.214</v>
      </c>
      <c r="S299" s="220">
        <v>0</v>
      </c>
      <c r="T299" s="221">
        <f>S299*H299</f>
        <v>0</v>
      </c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R299" s="222" t="s">
        <v>253</v>
      </c>
      <c r="AT299" s="222" t="s">
        <v>305</v>
      </c>
      <c r="AU299" s="222" t="s">
        <v>92</v>
      </c>
      <c r="AY299" s="21" t="s">
        <v>197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21" t="s">
        <v>90</v>
      </c>
      <c r="BK299" s="223">
        <f>ROUND(I299*H299,2)</f>
        <v>0</v>
      </c>
      <c r="BL299" s="21" t="s">
        <v>206</v>
      </c>
      <c r="BM299" s="222" t="s">
        <v>1263</v>
      </c>
    </row>
    <row r="300" s="2" customFormat="1">
      <c r="A300" s="43"/>
      <c r="B300" s="44"/>
      <c r="C300" s="45"/>
      <c r="D300" s="224" t="s">
        <v>209</v>
      </c>
      <c r="E300" s="45"/>
      <c r="F300" s="225" t="s">
        <v>1181</v>
      </c>
      <c r="G300" s="45"/>
      <c r="H300" s="45"/>
      <c r="I300" s="226"/>
      <c r="J300" s="45"/>
      <c r="K300" s="45"/>
      <c r="L300" s="49"/>
      <c r="M300" s="227"/>
      <c r="N300" s="228"/>
      <c r="O300" s="89"/>
      <c r="P300" s="89"/>
      <c r="Q300" s="89"/>
      <c r="R300" s="89"/>
      <c r="S300" s="89"/>
      <c r="T300" s="90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T300" s="21" t="s">
        <v>209</v>
      </c>
      <c r="AU300" s="21" t="s">
        <v>92</v>
      </c>
    </row>
    <row r="301" s="13" customFormat="1">
      <c r="A301" s="13"/>
      <c r="B301" s="232"/>
      <c r="C301" s="233"/>
      <c r="D301" s="224" t="s">
        <v>232</v>
      </c>
      <c r="E301" s="242" t="s">
        <v>35</v>
      </c>
      <c r="F301" s="234" t="s">
        <v>1264</v>
      </c>
      <c r="G301" s="233"/>
      <c r="H301" s="235">
        <v>1.214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232</v>
      </c>
      <c r="AU301" s="241" t="s">
        <v>92</v>
      </c>
      <c r="AV301" s="13" t="s">
        <v>92</v>
      </c>
      <c r="AW301" s="13" t="s">
        <v>42</v>
      </c>
      <c r="AX301" s="13" t="s">
        <v>90</v>
      </c>
      <c r="AY301" s="241" t="s">
        <v>197</v>
      </c>
    </row>
    <row r="302" s="12" customFormat="1" ht="22.8" customHeight="1">
      <c r="A302" s="12"/>
      <c r="B302" s="195"/>
      <c r="C302" s="196"/>
      <c r="D302" s="197" t="s">
        <v>81</v>
      </c>
      <c r="E302" s="209" t="s">
        <v>1265</v>
      </c>
      <c r="F302" s="209" t="s">
        <v>1266</v>
      </c>
      <c r="G302" s="196"/>
      <c r="H302" s="196"/>
      <c r="I302" s="199"/>
      <c r="J302" s="210">
        <f>BK302</f>
        <v>0</v>
      </c>
      <c r="K302" s="196"/>
      <c r="L302" s="201"/>
      <c r="M302" s="202"/>
      <c r="N302" s="203"/>
      <c r="O302" s="203"/>
      <c r="P302" s="204">
        <f>SUM(P303:P311)</f>
        <v>0</v>
      </c>
      <c r="Q302" s="203"/>
      <c r="R302" s="204">
        <f>SUM(R303:R311)</f>
        <v>22.549050000000001</v>
      </c>
      <c r="S302" s="203"/>
      <c r="T302" s="205">
        <f>SUM(T303:T311)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6" t="s">
        <v>90</v>
      </c>
      <c r="AT302" s="207" t="s">
        <v>81</v>
      </c>
      <c r="AU302" s="207" t="s">
        <v>90</v>
      </c>
      <c r="AY302" s="206" t="s">
        <v>197</v>
      </c>
      <c r="BK302" s="208">
        <f>SUM(BK303:BK311)</f>
        <v>0</v>
      </c>
    </row>
    <row r="303" s="2" customFormat="1" ht="24.15" customHeight="1">
      <c r="A303" s="43"/>
      <c r="B303" s="44"/>
      <c r="C303" s="211" t="s">
        <v>557</v>
      </c>
      <c r="D303" s="211" t="s">
        <v>201</v>
      </c>
      <c r="E303" s="212" t="s">
        <v>1267</v>
      </c>
      <c r="F303" s="213" t="s">
        <v>1268</v>
      </c>
      <c r="G303" s="214" t="s">
        <v>204</v>
      </c>
      <c r="H303" s="215">
        <v>135</v>
      </c>
      <c r="I303" s="216"/>
      <c r="J303" s="217">
        <f>ROUND(I303*H303,2)</f>
        <v>0</v>
      </c>
      <c r="K303" s="213" t="s">
        <v>205</v>
      </c>
      <c r="L303" s="49"/>
      <c r="M303" s="218" t="s">
        <v>35</v>
      </c>
      <c r="N303" s="219" t="s">
        <v>53</v>
      </c>
      <c r="O303" s="89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R303" s="222" t="s">
        <v>206</v>
      </c>
      <c r="AT303" s="222" t="s">
        <v>201</v>
      </c>
      <c r="AU303" s="222" t="s">
        <v>92</v>
      </c>
      <c r="AY303" s="21" t="s">
        <v>197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21" t="s">
        <v>90</v>
      </c>
      <c r="BK303" s="223">
        <f>ROUND(I303*H303,2)</f>
        <v>0</v>
      </c>
      <c r="BL303" s="21" t="s">
        <v>206</v>
      </c>
      <c r="BM303" s="222" t="s">
        <v>1269</v>
      </c>
    </row>
    <row r="304" s="2" customFormat="1">
      <c r="A304" s="43"/>
      <c r="B304" s="44"/>
      <c r="C304" s="45"/>
      <c r="D304" s="224" t="s">
        <v>209</v>
      </c>
      <c r="E304" s="45"/>
      <c r="F304" s="225" t="s">
        <v>1270</v>
      </c>
      <c r="G304" s="45"/>
      <c r="H304" s="45"/>
      <c r="I304" s="226"/>
      <c r="J304" s="45"/>
      <c r="K304" s="45"/>
      <c r="L304" s="49"/>
      <c r="M304" s="227"/>
      <c r="N304" s="228"/>
      <c r="O304" s="89"/>
      <c r="P304" s="89"/>
      <c r="Q304" s="89"/>
      <c r="R304" s="89"/>
      <c r="S304" s="89"/>
      <c r="T304" s="90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T304" s="21" t="s">
        <v>209</v>
      </c>
      <c r="AU304" s="21" t="s">
        <v>92</v>
      </c>
    </row>
    <row r="305" s="2" customFormat="1">
      <c r="A305" s="43"/>
      <c r="B305" s="44"/>
      <c r="C305" s="45"/>
      <c r="D305" s="229" t="s">
        <v>211</v>
      </c>
      <c r="E305" s="45"/>
      <c r="F305" s="230" t="s">
        <v>1271</v>
      </c>
      <c r="G305" s="45"/>
      <c r="H305" s="45"/>
      <c r="I305" s="226"/>
      <c r="J305" s="45"/>
      <c r="K305" s="45"/>
      <c r="L305" s="49"/>
      <c r="M305" s="227"/>
      <c r="N305" s="228"/>
      <c r="O305" s="89"/>
      <c r="P305" s="89"/>
      <c r="Q305" s="89"/>
      <c r="R305" s="89"/>
      <c r="S305" s="89"/>
      <c r="T305" s="90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T305" s="21" t="s">
        <v>211</v>
      </c>
      <c r="AU305" s="21" t="s">
        <v>92</v>
      </c>
    </row>
    <row r="306" s="2" customFormat="1">
      <c r="A306" s="43"/>
      <c r="B306" s="44"/>
      <c r="C306" s="45"/>
      <c r="D306" s="224" t="s">
        <v>219</v>
      </c>
      <c r="E306" s="45"/>
      <c r="F306" s="231" t="s">
        <v>1272</v>
      </c>
      <c r="G306" s="45"/>
      <c r="H306" s="45"/>
      <c r="I306" s="226"/>
      <c r="J306" s="45"/>
      <c r="K306" s="45"/>
      <c r="L306" s="49"/>
      <c r="M306" s="227"/>
      <c r="N306" s="228"/>
      <c r="O306" s="89"/>
      <c r="P306" s="89"/>
      <c r="Q306" s="89"/>
      <c r="R306" s="89"/>
      <c r="S306" s="89"/>
      <c r="T306" s="90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T306" s="21" t="s">
        <v>219</v>
      </c>
      <c r="AU306" s="21" t="s">
        <v>92</v>
      </c>
    </row>
    <row r="307" s="2" customFormat="1" ht="24.15" customHeight="1">
      <c r="A307" s="43"/>
      <c r="B307" s="44"/>
      <c r="C307" s="211" t="s">
        <v>563</v>
      </c>
      <c r="D307" s="211" t="s">
        <v>201</v>
      </c>
      <c r="E307" s="212" t="s">
        <v>1235</v>
      </c>
      <c r="F307" s="213" t="s">
        <v>1236</v>
      </c>
      <c r="G307" s="214" t="s">
        <v>204</v>
      </c>
      <c r="H307" s="215">
        <v>135</v>
      </c>
      <c r="I307" s="216"/>
      <c r="J307" s="217">
        <f>ROUND(I307*H307,2)</f>
        <v>0</v>
      </c>
      <c r="K307" s="213" t="s">
        <v>205</v>
      </c>
      <c r="L307" s="49"/>
      <c r="M307" s="218" t="s">
        <v>35</v>
      </c>
      <c r="N307" s="219" t="s">
        <v>53</v>
      </c>
      <c r="O307" s="89"/>
      <c r="P307" s="220">
        <f>O307*H307</f>
        <v>0</v>
      </c>
      <c r="Q307" s="220">
        <v>0.16703000000000001</v>
      </c>
      <c r="R307" s="220">
        <f>Q307*H307</f>
        <v>22.549050000000001</v>
      </c>
      <c r="S307" s="220">
        <v>0</v>
      </c>
      <c r="T307" s="221">
        <f>S307*H307</f>
        <v>0</v>
      </c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R307" s="222" t="s">
        <v>206</v>
      </c>
      <c r="AT307" s="222" t="s">
        <v>201</v>
      </c>
      <c r="AU307" s="222" t="s">
        <v>92</v>
      </c>
      <c r="AY307" s="21" t="s">
        <v>197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21" t="s">
        <v>90</v>
      </c>
      <c r="BK307" s="223">
        <f>ROUND(I307*H307,2)</f>
        <v>0</v>
      </c>
      <c r="BL307" s="21" t="s">
        <v>206</v>
      </c>
      <c r="BM307" s="222" t="s">
        <v>1273</v>
      </c>
    </row>
    <row r="308" s="2" customFormat="1">
      <c r="A308" s="43"/>
      <c r="B308" s="44"/>
      <c r="C308" s="45"/>
      <c r="D308" s="224" t="s">
        <v>209</v>
      </c>
      <c r="E308" s="45"/>
      <c r="F308" s="225" t="s">
        <v>1238</v>
      </c>
      <c r="G308" s="45"/>
      <c r="H308" s="45"/>
      <c r="I308" s="226"/>
      <c r="J308" s="45"/>
      <c r="K308" s="45"/>
      <c r="L308" s="49"/>
      <c r="M308" s="227"/>
      <c r="N308" s="228"/>
      <c r="O308" s="89"/>
      <c r="P308" s="89"/>
      <c r="Q308" s="89"/>
      <c r="R308" s="89"/>
      <c r="S308" s="89"/>
      <c r="T308" s="90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T308" s="21" t="s">
        <v>209</v>
      </c>
      <c r="AU308" s="21" t="s">
        <v>92</v>
      </c>
    </row>
    <row r="309" s="2" customFormat="1">
      <c r="A309" s="43"/>
      <c r="B309" s="44"/>
      <c r="C309" s="45"/>
      <c r="D309" s="229" t="s">
        <v>211</v>
      </c>
      <c r="E309" s="45"/>
      <c r="F309" s="230" t="s">
        <v>1239</v>
      </c>
      <c r="G309" s="45"/>
      <c r="H309" s="45"/>
      <c r="I309" s="226"/>
      <c r="J309" s="45"/>
      <c r="K309" s="45"/>
      <c r="L309" s="49"/>
      <c r="M309" s="227"/>
      <c r="N309" s="228"/>
      <c r="O309" s="89"/>
      <c r="P309" s="89"/>
      <c r="Q309" s="89"/>
      <c r="R309" s="89"/>
      <c r="S309" s="89"/>
      <c r="T309" s="90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T309" s="21" t="s">
        <v>211</v>
      </c>
      <c r="AU309" s="21" t="s">
        <v>92</v>
      </c>
    </row>
    <row r="310" s="2" customFormat="1">
      <c r="A310" s="43"/>
      <c r="B310" s="44"/>
      <c r="C310" s="45"/>
      <c r="D310" s="224" t="s">
        <v>219</v>
      </c>
      <c r="E310" s="45"/>
      <c r="F310" s="231" t="s">
        <v>1274</v>
      </c>
      <c r="G310" s="45"/>
      <c r="H310" s="45"/>
      <c r="I310" s="226"/>
      <c r="J310" s="45"/>
      <c r="K310" s="45"/>
      <c r="L310" s="49"/>
      <c r="M310" s="227"/>
      <c r="N310" s="228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T310" s="21" t="s">
        <v>219</v>
      </c>
      <c r="AU310" s="21" t="s">
        <v>92</v>
      </c>
    </row>
    <row r="311" s="13" customFormat="1">
      <c r="A311" s="13"/>
      <c r="B311" s="232"/>
      <c r="C311" s="233"/>
      <c r="D311" s="224" t="s">
        <v>232</v>
      </c>
      <c r="E311" s="242" t="s">
        <v>35</v>
      </c>
      <c r="F311" s="234" t="s">
        <v>1275</v>
      </c>
      <c r="G311" s="233"/>
      <c r="H311" s="235">
        <v>135</v>
      </c>
      <c r="I311" s="236"/>
      <c r="J311" s="233"/>
      <c r="K311" s="233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232</v>
      </c>
      <c r="AU311" s="241" t="s">
        <v>92</v>
      </c>
      <c r="AV311" s="13" t="s">
        <v>92</v>
      </c>
      <c r="AW311" s="13" t="s">
        <v>42</v>
      </c>
      <c r="AX311" s="13" t="s">
        <v>90</v>
      </c>
      <c r="AY311" s="241" t="s">
        <v>197</v>
      </c>
    </row>
    <row r="312" s="12" customFormat="1" ht="22.8" customHeight="1">
      <c r="A312" s="12"/>
      <c r="B312" s="195"/>
      <c r="C312" s="196"/>
      <c r="D312" s="197" t="s">
        <v>81</v>
      </c>
      <c r="E312" s="209" t="s">
        <v>1276</v>
      </c>
      <c r="F312" s="209" t="s">
        <v>1277</v>
      </c>
      <c r="G312" s="196"/>
      <c r="H312" s="196"/>
      <c r="I312" s="199"/>
      <c r="J312" s="210">
        <f>BK312</f>
        <v>0</v>
      </c>
      <c r="K312" s="196"/>
      <c r="L312" s="201"/>
      <c r="M312" s="202"/>
      <c r="N312" s="203"/>
      <c r="O312" s="203"/>
      <c r="P312" s="204">
        <f>SUM(P313:P332)</f>
        <v>0</v>
      </c>
      <c r="Q312" s="203"/>
      <c r="R312" s="204">
        <f>SUM(R313:R332)</f>
        <v>6.0621</v>
      </c>
      <c r="S312" s="203"/>
      <c r="T312" s="205">
        <f>SUM(T313:T332)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6" t="s">
        <v>90</v>
      </c>
      <c r="AT312" s="207" t="s">
        <v>81</v>
      </c>
      <c r="AU312" s="207" t="s">
        <v>90</v>
      </c>
      <c r="AY312" s="206" t="s">
        <v>197</v>
      </c>
      <c r="BK312" s="208">
        <f>SUM(BK313:BK332)</f>
        <v>0</v>
      </c>
    </row>
    <row r="313" s="2" customFormat="1" ht="24.15" customHeight="1">
      <c r="A313" s="43"/>
      <c r="B313" s="44"/>
      <c r="C313" s="211" t="s">
        <v>569</v>
      </c>
      <c r="D313" s="211" t="s">
        <v>201</v>
      </c>
      <c r="E313" s="212" t="s">
        <v>1278</v>
      </c>
      <c r="F313" s="213" t="s">
        <v>1279</v>
      </c>
      <c r="G313" s="214" t="s">
        <v>204</v>
      </c>
      <c r="H313" s="215">
        <v>33</v>
      </c>
      <c r="I313" s="216"/>
      <c r="J313" s="217">
        <f>ROUND(I313*H313,2)</f>
        <v>0</v>
      </c>
      <c r="K313" s="213" t="s">
        <v>205</v>
      </c>
      <c r="L313" s="49"/>
      <c r="M313" s="218" t="s">
        <v>35</v>
      </c>
      <c r="N313" s="219" t="s">
        <v>53</v>
      </c>
      <c r="O313" s="89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2" t="s">
        <v>206</v>
      </c>
      <c r="AT313" s="222" t="s">
        <v>201</v>
      </c>
      <c r="AU313" s="222" t="s">
        <v>92</v>
      </c>
      <c r="AY313" s="21" t="s">
        <v>197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21" t="s">
        <v>90</v>
      </c>
      <c r="BK313" s="223">
        <f>ROUND(I313*H313,2)</f>
        <v>0</v>
      </c>
      <c r="BL313" s="21" t="s">
        <v>206</v>
      </c>
      <c r="BM313" s="222" t="s">
        <v>1280</v>
      </c>
    </row>
    <row r="314" s="2" customFormat="1">
      <c r="A314" s="43"/>
      <c r="B314" s="44"/>
      <c r="C314" s="45"/>
      <c r="D314" s="224" t="s">
        <v>209</v>
      </c>
      <c r="E314" s="45"/>
      <c r="F314" s="225" t="s">
        <v>1281</v>
      </c>
      <c r="G314" s="45"/>
      <c r="H314" s="45"/>
      <c r="I314" s="226"/>
      <c r="J314" s="45"/>
      <c r="K314" s="45"/>
      <c r="L314" s="49"/>
      <c r="M314" s="227"/>
      <c r="N314" s="228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209</v>
      </c>
      <c r="AU314" s="21" t="s">
        <v>92</v>
      </c>
    </row>
    <row r="315" s="2" customFormat="1">
      <c r="A315" s="43"/>
      <c r="B315" s="44"/>
      <c r="C315" s="45"/>
      <c r="D315" s="229" t="s">
        <v>211</v>
      </c>
      <c r="E315" s="45"/>
      <c r="F315" s="230" t="s">
        <v>1282</v>
      </c>
      <c r="G315" s="45"/>
      <c r="H315" s="45"/>
      <c r="I315" s="226"/>
      <c r="J315" s="45"/>
      <c r="K315" s="45"/>
      <c r="L315" s="49"/>
      <c r="M315" s="227"/>
      <c r="N315" s="228"/>
      <c r="O315" s="89"/>
      <c r="P315" s="89"/>
      <c r="Q315" s="89"/>
      <c r="R315" s="89"/>
      <c r="S315" s="89"/>
      <c r="T315" s="90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T315" s="21" t="s">
        <v>211</v>
      </c>
      <c r="AU315" s="21" t="s">
        <v>92</v>
      </c>
    </row>
    <row r="316" s="13" customFormat="1">
      <c r="A316" s="13"/>
      <c r="B316" s="232"/>
      <c r="C316" s="233"/>
      <c r="D316" s="224" t="s">
        <v>232</v>
      </c>
      <c r="E316" s="242" t="s">
        <v>35</v>
      </c>
      <c r="F316" s="234" t="s">
        <v>1283</v>
      </c>
      <c r="G316" s="233"/>
      <c r="H316" s="235">
        <v>33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232</v>
      </c>
      <c r="AU316" s="241" t="s">
        <v>92</v>
      </c>
      <c r="AV316" s="13" t="s">
        <v>92</v>
      </c>
      <c r="AW316" s="13" t="s">
        <v>42</v>
      </c>
      <c r="AX316" s="13" t="s">
        <v>90</v>
      </c>
      <c r="AY316" s="241" t="s">
        <v>197</v>
      </c>
    </row>
    <row r="317" s="2" customFormat="1" ht="21.75" customHeight="1">
      <c r="A317" s="43"/>
      <c r="B317" s="44"/>
      <c r="C317" s="211" t="s">
        <v>580</v>
      </c>
      <c r="D317" s="211" t="s">
        <v>201</v>
      </c>
      <c r="E317" s="212" t="s">
        <v>1284</v>
      </c>
      <c r="F317" s="213" t="s">
        <v>1285</v>
      </c>
      <c r="G317" s="214" t="s">
        <v>204</v>
      </c>
      <c r="H317" s="215">
        <v>33</v>
      </c>
      <c r="I317" s="216"/>
      <c r="J317" s="217">
        <f>ROUND(I317*H317,2)</f>
        <v>0</v>
      </c>
      <c r="K317" s="213" t="s">
        <v>205</v>
      </c>
      <c r="L317" s="49"/>
      <c r="M317" s="218" t="s">
        <v>35</v>
      </c>
      <c r="N317" s="219" t="s">
        <v>53</v>
      </c>
      <c r="O317" s="89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R317" s="222" t="s">
        <v>206</v>
      </c>
      <c r="AT317" s="222" t="s">
        <v>201</v>
      </c>
      <c r="AU317" s="222" t="s">
        <v>92</v>
      </c>
      <c r="AY317" s="21" t="s">
        <v>197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21" t="s">
        <v>90</v>
      </c>
      <c r="BK317" s="223">
        <f>ROUND(I317*H317,2)</f>
        <v>0</v>
      </c>
      <c r="BL317" s="21" t="s">
        <v>206</v>
      </c>
      <c r="BM317" s="222" t="s">
        <v>1286</v>
      </c>
    </row>
    <row r="318" s="2" customFormat="1">
      <c r="A318" s="43"/>
      <c r="B318" s="44"/>
      <c r="C318" s="45"/>
      <c r="D318" s="224" t="s">
        <v>209</v>
      </c>
      <c r="E318" s="45"/>
      <c r="F318" s="225" t="s">
        <v>1287</v>
      </c>
      <c r="G318" s="45"/>
      <c r="H318" s="45"/>
      <c r="I318" s="226"/>
      <c r="J318" s="45"/>
      <c r="K318" s="45"/>
      <c r="L318" s="49"/>
      <c r="M318" s="227"/>
      <c r="N318" s="228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T318" s="21" t="s">
        <v>209</v>
      </c>
      <c r="AU318" s="21" t="s">
        <v>92</v>
      </c>
    </row>
    <row r="319" s="2" customFormat="1">
      <c r="A319" s="43"/>
      <c r="B319" s="44"/>
      <c r="C319" s="45"/>
      <c r="D319" s="229" t="s">
        <v>211</v>
      </c>
      <c r="E319" s="45"/>
      <c r="F319" s="230" t="s">
        <v>1288</v>
      </c>
      <c r="G319" s="45"/>
      <c r="H319" s="45"/>
      <c r="I319" s="226"/>
      <c r="J319" s="45"/>
      <c r="K319" s="45"/>
      <c r="L319" s="49"/>
      <c r="M319" s="227"/>
      <c r="N319" s="228"/>
      <c r="O319" s="89"/>
      <c r="P319" s="89"/>
      <c r="Q319" s="89"/>
      <c r="R319" s="89"/>
      <c r="S319" s="89"/>
      <c r="T319" s="90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T319" s="21" t="s">
        <v>211</v>
      </c>
      <c r="AU319" s="21" t="s">
        <v>92</v>
      </c>
    </row>
    <row r="320" s="13" customFormat="1">
      <c r="A320" s="13"/>
      <c r="B320" s="232"/>
      <c r="C320" s="233"/>
      <c r="D320" s="224" t="s">
        <v>232</v>
      </c>
      <c r="E320" s="242" t="s">
        <v>35</v>
      </c>
      <c r="F320" s="234" t="s">
        <v>1289</v>
      </c>
      <c r="G320" s="233"/>
      <c r="H320" s="235">
        <v>33</v>
      </c>
      <c r="I320" s="236"/>
      <c r="J320" s="233"/>
      <c r="K320" s="233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232</v>
      </c>
      <c r="AU320" s="241" t="s">
        <v>92</v>
      </c>
      <c r="AV320" s="13" t="s">
        <v>92</v>
      </c>
      <c r="AW320" s="13" t="s">
        <v>42</v>
      </c>
      <c r="AX320" s="13" t="s">
        <v>90</v>
      </c>
      <c r="AY320" s="241" t="s">
        <v>197</v>
      </c>
    </row>
    <row r="321" s="2" customFormat="1" ht="21.75" customHeight="1">
      <c r="A321" s="43"/>
      <c r="B321" s="44"/>
      <c r="C321" s="211" t="s">
        <v>582</v>
      </c>
      <c r="D321" s="211" t="s">
        <v>201</v>
      </c>
      <c r="E321" s="212" t="s">
        <v>1290</v>
      </c>
      <c r="F321" s="213" t="s">
        <v>1291</v>
      </c>
      <c r="G321" s="214" t="s">
        <v>204</v>
      </c>
      <c r="H321" s="215">
        <v>33</v>
      </c>
      <c r="I321" s="216"/>
      <c r="J321" s="217">
        <f>ROUND(I321*H321,2)</f>
        <v>0</v>
      </c>
      <c r="K321" s="213" t="s">
        <v>205</v>
      </c>
      <c r="L321" s="49"/>
      <c r="M321" s="218" t="s">
        <v>35</v>
      </c>
      <c r="N321" s="219" t="s">
        <v>53</v>
      </c>
      <c r="O321" s="89"/>
      <c r="P321" s="220">
        <f>O321*H321</f>
        <v>0</v>
      </c>
      <c r="Q321" s="220">
        <v>0</v>
      </c>
      <c r="R321" s="220">
        <f>Q321*H321</f>
        <v>0</v>
      </c>
      <c r="S321" s="220">
        <v>0</v>
      </c>
      <c r="T321" s="221">
        <f>S321*H321</f>
        <v>0</v>
      </c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R321" s="222" t="s">
        <v>206</v>
      </c>
      <c r="AT321" s="222" t="s">
        <v>201</v>
      </c>
      <c r="AU321" s="222" t="s">
        <v>92</v>
      </c>
      <c r="AY321" s="21" t="s">
        <v>197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21" t="s">
        <v>90</v>
      </c>
      <c r="BK321" s="223">
        <f>ROUND(I321*H321,2)</f>
        <v>0</v>
      </c>
      <c r="BL321" s="21" t="s">
        <v>206</v>
      </c>
      <c r="BM321" s="222" t="s">
        <v>1292</v>
      </c>
    </row>
    <row r="322" s="2" customFormat="1">
      <c r="A322" s="43"/>
      <c r="B322" s="44"/>
      <c r="C322" s="45"/>
      <c r="D322" s="224" t="s">
        <v>209</v>
      </c>
      <c r="E322" s="45"/>
      <c r="F322" s="225" t="s">
        <v>1293</v>
      </c>
      <c r="G322" s="45"/>
      <c r="H322" s="45"/>
      <c r="I322" s="226"/>
      <c r="J322" s="45"/>
      <c r="K322" s="45"/>
      <c r="L322" s="49"/>
      <c r="M322" s="227"/>
      <c r="N322" s="228"/>
      <c r="O322" s="89"/>
      <c r="P322" s="89"/>
      <c r="Q322" s="89"/>
      <c r="R322" s="89"/>
      <c r="S322" s="89"/>
      <c r="T322" s="90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T322" s="21" t="s">
        <v>209</v>
      </c>
      <c r="AU322" s="21" t="s">
        <v>92</v>
      </c>
    </row>
    <row r="323" s="2" customFormat="1">
      <c r="A323" s="43"/>
      <c r="B323" s="44"/>
      <c r="C323" s="45"/>
      <c r="D323" s="229" t="s">
        <v>211</v>
      </c>
      <c r="E323" s="45"/>
      <c r="F323" s="230" t="s">
        <v>1294</v>
      </c>
      <c r="G323" s="45"/>
      <c r="H323" s="45"/>
      <c r="I323" s="226"/>
      <c r="J323" s="45"/>
      <c r="K323" s="45"/>
      <c r="L323" s="49"/>
      <c r="M323" s="227"/>
      <c r="N323" s="228"/>
      <c r="O323" s="89"/>
      <c r="P323" s="89"/>
      <c r="Q323" s="89"/>
      <c r="R323" s="89"/>
      <c r="S323" s="89"/>
      <c r="T323" s="90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T323" s="21" t="s">
        <v>211</v>
      </c>
      <c r="AU323" s="21" t="s">
        <v>92</v>
      </c>
    </row>
    <row r="324" s="13" customFormat="1">
      <c r="A324" s="13"/>
      <c r="B324" s="232"/>
      <c r="C324" s="233"/>
      <c r="D324" s="224" t="s">
        <v>232</v>
      </c>
      <c r="E324" s="242" t="s">
        <v>35</v>
      </c>
      <c r="F324" s="234" t="s">
        <v>1295</v>
      </c>
      <c r="G324" s="233"/>
      <c r="H324" s="235">
        <v>33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232</v>
      </c>
      <c r="AU324" s="241" t="s">
        <v>92</v>
      </c>
      <c r="AV324" s="13" t="s">
        <v>92</v>
      </c>
      <c r="AW324" s="13" t="s">
        <v>42</v>
      </c>
      <c r="AX324" s="13" t="s">
        <v>90</v>
      </c>
      <c r="AY324" s="241" t="s">
        <v>197</v>
      </c>
    </row>
    <row r="325" s="2" customFormat="1" ht="24.15" customHeight="1">
      <c r="A325" s="43"/>
      <c r="B325" s="44"/>
      <c r="C325" s="211" t="s">
        <v>587</v>
      </c>
      <c r="D325" s="211" t="s">
        <v>201</v>
      </c>
      <c r="E325" s="212" t="s">
        <v>1161</v>
      </c>
      <c r="F325" s="213" t="s">
        <v>1162</v>
      </c>
      <c r="G325" s="214" t="s">
        <v>204</v>
      </c>
      <c r="H325" s="215">
        <v>33</v>
      </c>
      <c r="I325" s="216"/>
      <c r="J325" s="217">
        <f>ROUND(I325*H325,2)</f>
        <v>0</v>
      </c>
      <c r="K325" s="213" t="s">
        <v>205</v>
      </c>
      <c r="L325" s="49"/>
      <c r="M325" s="218" t="s">
        <v>35</v>
      </c>
      <c r="N325" s="219" t="s">
        <v>53</v>
      </c>
      <c r="O325" s="89"/>
      <c r="P325" s="220">
        <f>O325*H325</f>
        <v>0</v>
      </c>
      <c r="Q325" s="220">
        <v>0</v>
      </c>
      <c r="R325" s="220">
        <f>Q325*H325</f>
        <v>0</v>
      </c>
      <c r="S325" s="220">
        <v>0</v>
      </c>
      <c r="T325" s="221">
        <f>S325*H325</f>
        <v>0</v>
      </c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R325" s="222" t="s">
        <v>206</v>
      </c>
      <c r="AT325" s="222" t="s">
        <v>201</v>
      </c>
      <c r="AU325" s="222" t="s">
        <v>92</v>
      </c>
      <c r="AY325" s="21" t="s">
        <v>197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21" t="s">
        <v>90</v>
      </c>
      <c r="BK325" s="223">
        <f>ROUND(I325*H325,2)</f>
        <v>0</v>
      </c>
      <c r="BL325" s="21" t="s">
        <v>206</v>
      </c>
      <c r="BM325" s="222" t="s">
        <v>1296</v>
      </c>
    </row>
    <row r="326" s="2" customFormat="1">
      <c r="A326" s="43"/>
      <c r="B326" s="44"/>
      <c r="C326" s="45"/>
      <c r="D326" s="224" t="s">
        <v>209</v>
      </c>
      <c r="E326" s="45"/>
      <c r="F326" s="225" t="s">
        <v>1164</v>
      </c>
      <c r="G326" s="45"/>
      <c r="H326" s="45"/>
      <c r="I326" s="226"/>
      <c r="J326" s="45"/>
      <c r="K326" s="45"/>
      <c r="L326" s="49"/>
      <c r="M326" s="227"/>
      <c r="N326" s="228"/>
      <c r="O326" s="89"/>
      <c r="P326" s="89"/>
      <c r="Q326" s="89"/>
      <c r="R326" s="89"/>
      <c r="S326" s="89"/>
      <c r="T326" s="90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T326" s="21" t="s">
        <v>209</v>
      </c>
      <c r="AU326" s="21" t="s">
        <v>92</v>
      </c>
    </row>
    <row r="327" s="2" customFormat="1">
      <c r="A327" s="43"/>
      <c r="B327" s="44"/>
      <c r="C327" s="45"/>
      <c r="D327" s="229" t="s">
        <v>211</v>
      </c>
      <c r="E327" s="45"/>
      <c r="F327" s="230" t="s">
        <v>1165</v>
      </c>
      <c r="G327" s="45"/>
      <c r="H327" s="45"/>
      <c r="I327" s="226"/>
      <c r="J327" s="45"/>
      <c r="K327" s="45"/>
      <c r="L327" s="49"/>
      <c r="M327" s="227"/>
      <c r="N327" s="228"/>
      <c r="O327" s="89"/>
      <c r="P327" s="89"/>
      <c r="Q327" s="89"/>
      <c r="R327" s="89"/>
      <c r="S327" s="89"/>
      <c r="T327" s="90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T327" s="21" t="s">
        <v>211</v>
      </c>
      <c r="AU327" s="21" t="s">
        <v>92</v>
      </c>
    </row>
    <row r="328" s="2" customFormat="1" ht="24.15" customHeight="1">
      <c r="A328" s="43"/>
      <c r="B328" s="44"/>
      <c r="C328" s="211" t="s">
        <v>590</v>
      </c>
      <c r="D328" s="211" t="s">
        <v>201</v>
      </c>
      <c r="E328" s="212" t="s">
        <v>1297</v>
      </c>
      <c r="F328" s="213" t="s">
        <v>1298</v>
      </c>
      <c r="G328" s="214" t="s">
        <v>204</v>
      </c>
      <c r="H328" s="215">
        <v>33</v>
      </c>
      <c r="I328" s="216"/>
      <c r="J328" s="217">
        <f>ROUND(I328*H328,2)</f>
        <v>0</v>
      </c>
      <c r="K328" s="213" t="s">
        <v>205</v>
      </c>
      <c r="L328" s="49"/>
      <c r="M328" s="218" t="s">
        <v>35</v>
      </c>
      <c r="N328" s="219" t="s">
        <v>53</v>
      </c>
      <c r="O328" s="89"/>
      <c r="P328" s="220">
        <f>O328*H328</f>
        <v>0</v>
      </c>
      <c r="Q328" s="220">
        <v>0.1837</v>
      </c>
      <c r="R328" s="220">
        <f>Q328*H328</f>
        <v>6.0621</v>
      </c>
      <c r="S328" s="220">
        <v>0</v>
      </c>
      <c r="T328" s="221">
        <f>S328*H328</f>
        <v>0</v>
      </c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R328" s="222" t="s">
        <v>206</v>
      </c>
      <c r="AT328" s="222" t="s">
        <v>201</v>
      </c>
      <c r="AU328" s="222" t="s">
        <v>92</v>
      </c>
      <c r="AY328" s="21" t="s">
        <v>197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21" t="s">
        <v>90</v>
      </c>
      <c r="BK328" s="223">
        <f>ROUND(I328*H328,2)</f>
        <v>0</v>
      </c>
      <c r="BL328" s="21" t="s">
        <v>206</v>
      </c>
      <c r="BM328" s="222" t="s">
        <v>1299</v>
      </c>
    </row>
    <row r="329" s="2" customFormat="1">
      <c r="A329" s="43"/>
      <c r="B329" s="44"/>
      <c r="C329" s="45"/>
      <c r="D329" s="224" t="s">
        <v>209</v>
      </c>
      <c r="E329" s="45"/>
      <c r="F329" s="225" t="s">
        <v>1300</v>
      </c>
      <c r="G329" s="45"/>
      <c r="H329" s="45"/>
      <c r="I329" s="226"/>
      <c r="J329" s="45"/>
      <c r="K329" s="45"/>
      <c r="L329" s="49"/>
      <c r="M329" s="227"/>
      <c r="N329" s="228"/>
      <c r="O329" s="89"/>
      <c r="P329" s="89"/>
      <c r="Q329" s="89"/>
      <c r="R329" s="89"/>
      <c r="S329" s="89"/>
      <c r="T329" s="90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T329" s="21" t="s">
        <v>209</v>
      </c>
      <c r="AU329" s="21" t="s">
        <v>92</v>
      </c>
    </row>
    <row r="330" s="2" customFormat="1">
      <c r="A330" s="43"/>
      <c r="B330" s="44"/>
      <c r="C330" s="45"/>
      <c r="D330" s="229" t="s">
        <v>211</v>
      </c>
      <c r="E330" s="45"/>
      <c r="F330" s="230" t="s">
        <v>1301</v>
      </c>
      <c r="G330" s="45"/>
      <c r="H330" s="45"/>
      <c r="I330" s="226"/>
      <c r="J330" s="45"/>
      <c r="K330" s="45"/>
      <c r="L330" s="49"/>
      <c r="M330" s="227"/>
      <c r="N330" s="228"/>
      <c r="O330" s="89"/>
      <c r="P330" s="89"/>
      <c r="Q330" s="89"/>
      <c r="R330" s="89"/>
      <c r="S330" s="89"/>
      <c r="T330" s="90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T330" s="21" t="s">
        <v>211</v>
      </c>
      <c r="AU330" s="21" t="s">
        <v>92</v>
      </c>
    </row>
    <row r="331" s="2" customFormat="1">
      <c r="A331" s="43"/>
      <c r="B331" s="44"/>
      <c r="C331" s="45"/>
      <c r="D331" s="224" t="s">
        <v>219</v>
      </c>
      <c r="E331" s="45"/>
      <c r="F331" s="231" t="s">
        <v>1302</v>
      </c>
      <c r="G331" s="45"/>
      <c r="H331" s="45"/>
      <c r="I331" s="226"/>
      <c r="J331" s="45"/>
      <c r="K331" s="45"/>
      <c r="L331" s="49"/>
      <c r="M331" s="227"/>
      <c r="N331" s="228"/>
      <c r="O331" s="89"/>
      <c r="P331" s="89"/>
      <c r="Q331" s="89"/>
      <c r="R331" s="89"/>
      <c r="S331" s="89"/>
      <c r="T331" s="90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T331" s="21" t="s">
        <v>219</v>
      </c>
      <c r="AU331" s="21" t="s">
        <v>92</v>
      </c>
    </row>
    <row r="332" s="13" customFormat="1">
      <c r="A332" s="13"/>
      <c r="B332" s="232"/>
      <c r="C332" s="233"/>
      <c r="D332" s="224" t="s">
        <v>232</v>
      </c>
      <c r="E332" s="242" t="s">
        <v>35</v>
      </c>
      <c r="F332" s="234" t="s">
        <v>1303</v>
      </c>
      <c r="G332" s="233"/>
      <c r="H332" s="235">
        <v>33</v>
      </c>
      <c r="I332" s="236"/>
      <c r="J332" s="233"/>
      <c r="K332" s="233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232</v>
      </c>
      <c r="AU332" s="241" t="s">
        <v>92</v>
      </c>
      <c r="AV332" s="13" t="s">
        <v>92</v>
      </c>
      <c r="AW332" s="13" t="s">
        <v>42</v>
      </c>
      <c r="AX332" s="13" t="s">
        <v>90</v>
      </c>
      <c r="AY332" s="241" t="s">
        <v>197</v>
      </c>
    </row>
    <row r="333" s="12" customFormat="1" ht="22.8" customHeight="1">
      <c r="A333" s="12"/>
      <c r="B333" s="195"/>
      <c r="C333" s="196"/>
      <c r="D333" s="197" t="s">
        <v>81</v>
      </c>
      <c r="E333" s="209" t="s">
        <v>1304</v>
      </c>
      <c r="F333" s="209" t="s">
        <v>1305</v>
      </c>
      <c r="G333" s="196"/>
      <c r="H333" s="196"/>
      <c r="I333" s="199"/>
      <c r="J333" s="210">
        <f>BK333</f>
        <v>0</v>
      </c>
      <c r="K333" s="196"/>
      <c r="L333" s="201"/>
      <c r="M333" s="202"/>
      <c r="N333" s="203"/>
      <c r="O333" s="203"/>
      <c r="P333" s="204">
        <f>SUM(P334:P373)</f>
        <v>0</v>
      </c>
      <c r="Q333" s="203"/>
      <c r="R333" s="204">
        <f>SUM(R334:R373)</f>
        <v>2.7515799999999997</v>
      </c>
      <c r="S333" s="203"/>
      <c r="T333" s="205">
        <f>SUM(T334:T373)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6" t="s">
        <v>90</v>
      </c>
      <c r="AT333" s="207" t="s">
        <v>81</v>
      </c>
      <c r="AU333" s="207" t="s">
        <v>90</v>
      </c>
      <c r="AY333" s="206" t="s">
        <v>197</v>
      </c>
      <c r="BK333" s="208">
        <f>SUM(BK334:BK373)</f>
        <v>0</v>
      </c>
    </row>
    <row r="334" s="2" customFormat="1" ht="33" customHeight="1">
      <c r="A334" s="43"/>
      <c r="B334" s="44"/>
      <c r="C334" s="211" t="s">
        <v>593</v>
      </c>
      <c r="D334" s="211" t="s">
        <v>201</v>
      </c>
      <c r="E334" s="212" t="s">
        <v>1306</v>
      </c>
      <c r="F334" s="213" t="s">
        <v>1307</v>
      </c>
      <c r="G334" s="214" t="s">
        <v>204</v>
      </c>
      <c r="H334" s="215">
        <v>7</v>
      </c>
      <c r="I334" s="216"/>
      <c r="J334" s="217">
        <f>ROUND(I334*H334,2)</f>
        <v>0</v>
      </c>
      <c r="K334" s="213" t="s">
        <v>205</v>
      </c>
      <c r="L334" s="49"/>
      <c r="M334" s="218" t="s">
        <v>35</v>
      </c>
      <c r="N334" s="219" t="s">
        <v>53</v>
      </c>
      <c r="O334" s="89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R334" s="222" t="s">
        <v>206</v>
      </c>
      <c r="AT334" s="222" t="s">
        <v>201</v>
      </c>
      <c r="AU334" s="222" t="s">
        <v>92</v>
      </c>
      <c r="AY334" s="21" t="s">
        <v>197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21" t="s">
        <v>90</v>
      </c>
      <c r="BK334" s="223">
        <f>ROUND(I334*H334,2)</f>
        <v>0</v>
      </c>
      <c r="BL334" s="21" t="s">
        <v>206</v>
      </c>
      <c r="BM334" s="222" t="s">
        <v>1308</v>
      </c>
    </row>
    <row r="335" s="2" customFormat="1">
      <c r="A335" s="43"/>
      <c r="B335" s="44"/>
      <c r="C335" s="45"/>
      <c r="D335" s="224" t="s">
        <v>209</v>
      </c>
      <c r="E335" s="45"/>
      <c r="F335" s="225" t="s">
        <v>1309</v>
      </c>
      <c r="G335" s="45"/>
      <c r="H335" s="45"/>
      <c r="I335" s="226"/>
      <c r="J335" s="45"/>
      <c r="K335" s="45"/>
      <c r="L335" s="49"/>
      <c r="M335" s="227"/>
      <c r="N335" s="228"/>
      <c r="O335" s="89"/>
      <c r="P335" s="89"/>
      <c r="Q335" s="89"/>
      <c r="R335" s="89"/>
      <c r="S335" s="89"/>
      <c r="T335" s="90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T335" s="21" t="s">
        <v>209</v>
      </c>
      <c r="AU335" s="21" t="s">
        <v>92</v>
      </c>
    </row>
    <row r="336" s="2" customFormat="1">
      <c r="A336" s="43"/>
      <c r="B336" s="44"/>
      <c r="C336" s="45"/>
      <c r="D336" s="229" t="s">
        <v>211</v>
      </c>
      <c r="E336" s="45"/>
      <c r="F336" s="230" t="s">
        <v>1310</v>
      </c>
      <c r="G336" s="45"/>
      <c r="H336" s="45"/>
      <c r="I336" s="226"/>
      <c r="J336" s="45"/>
      <c r="K336" s="45"/>
      <c r="L336" s="49"/>
      <c r="M336" s="227"/>
      <c r="N336" s="228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211</v>
      </c>
      <c r="AU336" s="21" t="s">
        <v>92</v>
      </c>
    </row>
    <row r="337" s="2" customFormat="1">
      <c r="A337" s="43"/>
      <c r="B337" s="44"/>
      <c r="C337" s="45"/>
      <c r="D337" s="224" t="s">
        <v>219</v>
      </c>
      <c r="E337" s="45"/>
      <c r="F337" s="231" t="s">
        <v>1311</v>
      </c>
      <c r="G337" s="45"/>
      <c r="H337" s="45"/>
      <c r="I337" s="226"/>
      <c r="J337" s="45"/>
      <c r="K337" s="45"/>
      <c r="L337" s="49"/>
      <c r="M337" s="227"/>
      <c r="N337" s="228"/>
      <c r="O337" s="89"/>
      <c r="P337" s="89"/>
      <c r="Q337" s="89"/>
      <c r="R337" s="89"/>
      <c r="S337" s="89"/>
      <c r="T337" s="90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T337" s="21" t="s">
        <v>219</v>
      </c>
      <c r="AU337" s="21" t="s">
        <v>92</v>
      </c>
    </row>
    <row r="338" s="13" customFormat="1">
      <c r="A338" s="13"/>
      <c r="B338" s="232"/>
      <c r="C338" s="233"/>
      <c r="D338" s="224" t="s">
        <v>232</v>
      </c>
      <c r="E338" s="242" t="s">
        <v>35</v>
      </c>
      <c r="F338" s="234" t="s">
        <v>1312</v>
      </c>
      <c r="G338" s="233"/>
      <c r="H338" s="235">
        <v>4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232</v>
      </c>
      <c r="AU338" s="241" t="s">
        <v>92</v>
      </c>
      <c r="AV338" s="13" t="s">
        <v>92</v>
      </c>
      <c r="AW338" s="13" t="s">
        <v>42</v>
      </c>
      <c r="AX338" s="13" t="s">
        <v>82</v>
      </c>
      <c r="AY338" s="241" t="s">
        <v>197</v>
      </c>
    </row>
    <row r="339" s="13" customFormat="1">
      <c r="A339" s="13"/>
      <c r="B339" s="232"/>
      <c r="C339" s="233"/>
      <c r="D339" s="224" t="s">
        <v>232</v>
      </c>
      <c r="E339" s="242" t="s">
        <v>35</v>
      </c>
      <c r="F339" s="234" t="s">
        <v>1313</v>
      </c>
      <c r="G339" s="233"/>
      <c r="H339" s="235">
        <v>3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232</v>
      </c>
      <c r="AU339" s="241" t="s">
        <v>92</v>
      </c>
      <c r="AV339" s="13" t="s">
        <v>92</v>
      </c>
      <c r="AW339" s="13" t="s">
        <v>42</v>
      </c>
      <c r="AX339" s="13" t="s">
        <v>82</v>
      </c>
      <c r="AY339" s="241" t="s">
        <v>197</v>
      </c>
    </row>
    <row r="340" s="14" customFormat="1">
      <c r="A340" s="14"/>
      <c r="B340" s="253"/>
      <c r="C340" s="254"/>
      <c r="D340" s="224" t="s">
        <v>232</v>
      </c>
      <c r="E340" s="255" t="s">
        <v>35</v>
      </c>
      <c r="F340" s="256" t="s">
        <v>355</v>
      </c>
      <c r="G340" s="254"/>
      <c r="H340" s="257">
        <v>7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232</v>
      </c>
      <c r="AU340" s="263" t="s">
        <v>92</v>
      </c>
      <c r="AV340" s="14" t="s">
        <v>206</v>
      </c>
      <c r="AW340" s="14" t="s">
        <v>42</v>
      </c>
      <c r="AX340" s="14" t="s">
        <v>90</v>
      </c>
      <c r="AY340" s="263" t="s">
        <v>197</v>
      </c>
    </row>
    <row r="341" s="2" customFormat="1" ht="24.15" customHeight="1">
      <c r="A341" s="43"/>
      <c r="B341" s="44"/>
      <c r="C341" s="211" t="s">
        <v>597</v>
      </c>
      <c r="D341" s="211" t="s">
        <v>201</v>
      </c>
      <c r="E341" s="212" t="s">
        <v>1278</v>
      </c>
      <c r="F341" s="213" t="s">
        <v>1279</v>
      </c>
      <c r="G341" s="214" t="s">
        <v>204</v>
      </c>
      <c r="H341" s="215">
        <v>7</v>
      </c>
      <c r="I341" s="216"/>
      <c r="J341" s="217">
        <f>ROUND(I341*H341,2)</f>
        <v>0</v>
      </c>
      <c r="K341" s="213" t="s">
        <v>205</v>
      </c>
      <c r="L341" s="49"/>
      <c r="M341" s="218" t="s">
        <v>35</v>
      </c>
      <c r="N341" s="219" t="s">
        <v>53</v>
      </c>
      <c r="O341" s="89"/>
      <c r="P341" s="220">
        <f>O341*H341</f>
        <v>0</v>
      </c>
      <c r="Q341" s="220">
        <v>0</v>
      </c>
      <c r="R341" s="220">
        <f>Q341*H341</f>
        <v>0</v>
      </c>
      <c r="S341" s="220">
        <v>0</v>
      </c>
      <c r="T341" s="221">
        <f>S341*H341</f>
        <v>0</v>
      </c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R341" s="222" t="s">
        <v>206</v>
      </c>
      <c r="AT341" s="222" t="s">
        <v>201</v>
      </c>
      <c r="AU341" s="222" t="s">
        <v>92</v>
      </c>
      <c r="AY341" s="21" t="s">
        <v>197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21" t="s">
        <v>90</v>
      </c>
      <c r="BK341" s="223">
        <f>ROUND(I341*H341,2)</f>
        <v>0</v>
      </c>
      <c r="BL341" s="21" t="s">
        <v>206</v>
      </c>
      <c r="BM341" s="222" t="s">
        <v>1314</v>
      </c>
    </row>
    <row r="342" s="2" customFormat="1">
      <c r="A342" s="43"/>
      <c r="B342" s="44"/>
      <c r="C342" s="45"/>
      <c r="D342" s="224" t="s">
        <v>209</v>
      </c>
      <c r="E342" s="45"/>
      <c r="F342" s="225" t="s">
        <v>1281</v>
      </c>
      <c r="G342" s="45"/>
      <c r="H342" s="45"/>
      <c r="I342" s="226"/>
      <c r="J342" s="45"/>
      <c r="K342" s="45"/>
      <c r="L342" s="49"/>
      <c r="M342" s="227"/>
      <c r="N342" s="228"/>
      <c r="O342" s="89"/>
      <c r="P342" s="89"/>
      <c r="Q342" s="89"/>
      <c r="R342" s="89"/>
      <c r="S342" s="89"/>
      <c r="T342" s="90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T342" s="21" t="s">
        <v>209</v>
      </c>
      <c r="AU342" s="21" t="s">
        <v>92</v>
      </c>
    </row>
    <row r="343" s="2" customFormat="1">
      <c r="A343" s="43"/>
      <c r="B343" s="44"/>
      <c r="C343" s="45"/>
      <c r="D343" s="229" t="s">
        <v>211</v>
      </c>
      <c r="E343" s="45"/>
      <c r="F343" s="230" t="s">
        <v>1282</v>
      </c>
      <c r="G343" s="45"/>
      <c r="H343" s="45"/>
      <c r="I343" s="226"/>
      <c r="J343" s="45"/>
      <c r="K343" s="45"/>
      <c r="L343" s="49"/>
      <c r="M343" s="227"/>
      <c r="N343" s="228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T343" s="21" t="s">
        <v>211</v>
      </c>
      <c r="AU343" s="21" t="s">
        <v>92</v>
      </c>
    </row>
    <row r="344" s="13" customFormat="1">
      <c r="A344" s="13"/>
      <c r="B344" s="232"/>
      <c r="C344" s="233"/>
      <c r="D344" s="224" t="s">
        <v>232</v>
      </c>
      <c r="E344" s="242" t="s">
        <v>35</v>
      </c>
      <c r="F344" s="234" t="s">
        <v>1315</v>
      </c>
      <c r="G344" s="233"/>
      <c r="H344" s="235">
        <v>7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232</v>
      </c>
      <c r="AU344" s="241" t="s">
        <v>92</v>
      </c>
      <c r="AV344" s="13" t="s">
        <v>92</v>
      </c>
      <c r="AW344" s="13" t="s">
        <v>42</v>
      </c>
      <c r="AX344" s="13" t="s">
        <v>90</v>
      </c>
      <c r="AY344" s="241" t="s">
        <v>197</v>
      </c>
    </row>
    <row r="345" s="2" customFormat="1" ht="21.75" customHeight="1">
      <c r="A345" s="43"/>
      <c r="B345" s="44"/>
      <c r="C345" s="211" t="s">
        <v>607</v>
      </c>
      <c r="D345" s="211" t="s">
        <v>201</v>
      </c>
      <c r="E345" s="212" t="s">
        <v>1284</v>
      </c>
      <c r="F345" s="213" t="s">
        <v>1285</v>
      </c>
      <c r="G345" s="214" t="s">
        <v>204</v>
      </c>
      <c r="H345" s="215">
        <v>7</v>
      </c>
      <c r="I345" s="216"/>
      <c r="J345" s="217">
        <f>ROUND(I345*H345,2)</f>
        <v>0</v>
      </c>
      <c r="K345" s="213" t="s">
        <v>205</v>
      </c>
      <c r="L345" s="49"/>
      <c r="M345" s="218" t="s">
        <v>35</v>
      </c>
      <c r="N345" s="219" t="s">
        <v>53</v>
      </c>
      <c r="O345" s="89"/>
      <c r="P345" s="220">
        <f>O345*H345</f>
        <v>0</v>
      </c>
      <c r="Q345" s="220">
        <v>0</v>
      </c>
      <c r="R345" s="220">
        <f>Q345*H345</f>
        <v>0</v>
      </c>
      <c r="S345" s="220">
        <v>0</v>
      </c>
      <c r="T345" s="221">
        <f>S345*H345</f>
        <v>0</v>
      </c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R345" s="222" t="s">
        <v>206</v>
      </c>
      <c r="AT345" s="222" t="s">
        <v>201</v>
      </c>
      <c r="AU345" s="222" t="s">
        <v>92</v>
      </c>
      <c r="AY345" s="21" t="s">
        <v>197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21" t="s">
        <v>90</v>
      </c>
      <c r="BK345" s="223">
        <f>ROUND(I345*H345,2)</f>
        <v>0</v>
      </c>
      <c r="BL345" s="21" t="s">
        <v>206</v>
      </c>
      <c r="BM345" s="222" t="s">
        <v>1316</v>
      </c>
    </row>
    <row r="346" s="2" customFormat="1">
      <c r="A346" s="43"/>
      <c r="B346" s="44"/>
      <c r="C346" s="45"/>
      <c r="D346" s="224" t="s">
        <v>209</v>
      </c>
      <c r="E346" s="45"/>
      <c r="F346" s="225" t="s">
        <v>1287</v>
      </c>
      <c r="G346" s="45"/>
      <c r="H346" s="45"/>
      <c r="I346" s="226"/>
      <c r="J346" s="45"/>
      <c r="K346" s="45"/>
      <c r="L346" s="49"/>
      <c r="M346" s="227"/>
      <c r="N346" s="228"/>
      <c r="O346" s="89"/>
      <c r="P346" s="89"/>
      <c r="Q346" s="89"/>
      <c r="R346" s="89"/>
      <c r="S346" s="89"/>
      <c r="T346" s="90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T346" s="21" t="s">
        <v>209</v>
      </c>
      <c r="AU346" s="21" t="s">
        <v>92</v>
      </c>
    </row>
    <row r="347" s="2" customFormat="1">
      <c r="A347" s="43"/>
      <c r="B347" s="44"/>
      <c r="C347" s="45"/>
      <c r="D347" s="229" t="s">
        <v>211</v>
      </c>
      <c r="E347" s="45"/>
      <c r="F347" s="230" t="s">
        <v>1288</v>
      </c>
      <c r="G347" s="45"/>
      <c r="H347" s="45"/>
      <c r="I347" s="226"/>
      <c r="J347" s="45"/>
      <c r="K347" s="45"/>
      <c r="L347" s="49"/>
      <c r="M347" s="227"/>
      <c r="N347" s="228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211</v>
      </c>
      <c r="AU347" s="21" t="s">
        <v>92</v>
      </c>
    </row>
    <row r="348" s="13" customFormat="1">
      <c r="A348" s="13"/>
      <c r="B348" s="232"/>
      <c r="C348" s="233"/>
      <c r="D348" s="224" t="s">
        <v>232</v>
      </c>
      <c r="E348" s="242" t="s">
        <v>35</v>
      </c>
      <c r="F348" s="234" t="s">
        <v>1317</v>
      </c>
      <c r="G348" s="233"/>
      <c r="H348" s="235">
        <v>7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232</v>
      </c>
      <c r="AU348" s="241" t="s">
        <v>92</v>
      </c>
      <c r="AV348" s="13" t="s">
        <v>92</v>
      </c>
      <c r="AW348" s="13" t="s">
        <v>42</v>
      </c>
      <c r="AX348" s="13" t="s">
        <v>90</v>
      </c>
      <c r="AY348" s="241" t="s">
        <v>197</v>
      </c>
    </row>
    <row r="349" s="2" customFormat="1" ht="21.75" customHeight="1">
      <c r="A349" s="43"/>
      <c r="B349" s="44"/>
      <c r="C349" s="211" t="s">
        <v>610</v>
      </c>
      <c r="D349" s="211" t="s">
        <v>201</v>
      </c>
      <c r="E349" s="212" t="s">
        <v>1290</v>
      </c>
      <c r="F349" s="213" t="s">
        <v>1291</v>
      </c>
      <c r="G349" s="214" t="s">
        <v>204</v>
      </c>
      <c r="H349" s="215">
        <v>7</v>
      </c>
      <c r="I349" s="216"/>
      <c r="J349" s="217">
        <f>ROUND(I349*H349,2)</f>
        <v>0</v>
      </c>
      <c r="K349" s="213" t="s">
        <v>205</v>
      </c>
      <c r="L349" s="49"/>
      <c r="M349" s="218" t="s">
        <v>35</v>
      </c>
      <c r="N349" s="219" t="s">
        <v>53</v>
      </c>
      <c r="O349" s="89"/>
      <c r="P349" s="220">
        <f>O349*H349</f>
        <v>0</v>
      </c>
      <c r="Q349" s="220">
        <v>0</v>
      </c>
      <c r="R349" s="220">
        <f>Q349*H349</f>
        <v>0</v>
      </c>
      <c r="S349" s="220">
        <v>0</v>
      </c>
      <c r="T349" s="221">
        <f>S349*H349</f>
        <v>0</v>
      </c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R349" s="222" t="s">
        <v>206</v>
      </c>
      <c r="AT349" s="222" t="s">
        <v>201</v>
      </c>
      <c r="AU349" s="222" t="s">
        <v>92</v>
      </c>
      <c r="AY349" s="21" t="s">
        <v>197</v>
      </c>
      <c r="BE349" s="223">
        <f>IF(N349="základní",J349,0)</f>
        <v>0</v>
      </c>
      <c r="BF349" s="223">
        <f>IF(N349="snížená",J349,0)</f>
        <v>0</v>
      </c>
      <c r="BG349" s="223">
        <f>IF(N349="zákl. přenesená",J349,0)</f>
        <v>0</v>
      </c>
      <c r="BH349" s="223">
        <f>IF(N349="sníž. přenesená",J349,0)</f>
        <v>0</v>
      </c>
      <c r="BI349" s="223">
        <f>IF(N349="nulová",J349,0)</f>
        <v>0</v>
      </c>
      <c r="BJ349" s="21" t="s">
        <v>90</v>
      </c>
      <c r="BK349" s="223">
        <f>ROUND(I349*H349,2)</f>
        <v>0</v>
      </c>
      <c r="BL349" s="21" t="s">
        <v>206</v>
      </c>
      <c r="BM349" s="222" t="s">
        <v>1318</v>
      </c>
    </row>
    <row r="350" s="2" customFormat="1">
      <c r="A350" s="43"/>
      <c r="B350" s="44"/>
      <c r="C350" s="45"/>
      <c r="D350" s="224" t="s">
        <v>209</v>
      </c>
      <c r="E350" s="45"/>
      <c r="F350" s="225" t="s">
        <v>1293</v>
      </c>
      <c r="G350" s="45"/>
      <c r="H350" s="45"/>
      <c r="I350" s="226"/>
      <c r="J350" s="45"/>
      <c r="K350" s="45"/>
      <c r="L350" s="49"/>
      <c r="M350" s="227"/>
      <c r="N350" s="228"/>
      <c r="O350" s="89"/>
      <c r="P350" s="89"/>
      <c r="Q350" s="89"/>
      <c r="R350" s="89"/>
      <c r="S350" s="89"/>
      <c r="T350" s="90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T350" s="21" t="s">
        <v>209</v>
      </c>
      <c r="AU350" s="21" t="s">
        <v>92</v>
      </c>
    </row>
    <row r="351" s="2" customFormat="1">
      <c r="A351" s="43"/>
      <c r="B351" s="44"/>
      <c r="C351" s="45"/>
      <c r="D351" s="229" t="s">
        <v>211</v>
      </c>
      <c r="E351" s="45"/>
      <c r="F351" s="230" t="s">
        <v>1294</v>
      </c>
      <c r="G351" s="45"/>
      <c r="H351" s="45"/>
      <c r="I351" s="226"/>
      <c r="J351" s="45"/>
      <c r="K351" s="45"/>
      <c r="L351" s="49"/>
      <c r="M351" s="227"/>
      <c r="N351" s="228"/>
      <c r="O351" s="89"/>
      <c r="P351" s="89"/>
      <c r="Q351" s="89"/>
      <c r="R351" s="89"/>
      <c r="S351" s="89"/>
      <c r="T351" s="90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T351" s="21" t="s">
        <v>211</v>
      </c>
      <c r="AU351" s="21" t="s">
        <v>92</v>
      </c>
    </row>
    <row r="352" s="13" customFormat="1">
      <c r="A352" s="13"/>
      <c r="B352" s="232"/>
      <c r="C352" s="233"/>
      <c r="D352" s="224" t="s">
        <v>232</v>
      </c>
      <c r="E352" s="242" t="s">
        <v>35</v>
      </c>
      <c r="F352" s="234" t="s">
        <v>1319</v>
      </c>
      <c r="G352" s="233"/>
      <c r="H352" s="235">
        <v>7</v>
      </c>
      <c r="I352" s="236"/>
      <c r="J352" s="233"/>
      <c r="K352" s="233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232</v>
      </c>
      <c r="AU352" s="241" t="s">
        <v>92</v>
      </c>
      <c r="AV352" s="13" t="s">
        <v>92</v>
      </c>
      <c r="AW352" s="13" t="s">
        <v>42</v>
      </c>
      <c r="AX352" s="13" t="s">
        <v>90</v>
      </c>
      <c r="AY352" s="241" t="s">
        <v>197</v>
      </c>
    </row>
    <row r="353" s="2" customFormat="1" ht="24.15" customHeight="1">
      <c r="A353" s="43"/>
      <c r="B353" s="44"/>
      <c r="C353" s="211" t="s">
        <v>613</v>
      </c>
      <c r="D353" s="211" t="s">
        <v>201</v>
      </c>
      <c r="E353" s="212" t="s">
        <v>1161</v>
      </c>
      <c r="F353" s="213" t="s">
        <v>1162</v>
      </c>
      <c r="G353" s="214" t="s">
        <v>204</v>
      </c>
      <c r="H353" s="215">
        <v>7</v>
      </c>
      <c r="I353" s="216"/>
      <c r="J353" s="217">
        <f>ROUND(I353*H353,2)</f>
        <v>0</v>
      </c>
      <c r="K353" s="213" t="s">
        <v>205</v>
      </c>
      <c r="L353" s="49"/>
      <c r="M353" s="218" t="s">
        <v>35</v>
      </c>
      <c r="N353" s="219" t="s">
        <v>53</v>
      </c>
      <c r="O353" s="89"/>
      <c r="P353" s="220">
        <f>O353*H353</f>
        <v>0</v>
      </c>
      <c r="Q353" s="220">
        <v>0</v>
      </c>
      <c r="R353" s="220">
        <f>Q353*H353</f>
        <v>0</v>
      </c>
      <c r="S353" s="220">
        <v>0</v>
      </c>
      <c r="T353" s="221">
        <f>S353*H353</f>
        <v>0</v>
      </c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R353" s="222" t="s">
        <v>206</v>
      </c>
      <c r="AT353" s="222" t="s">
        <v>201</v>
      </c>
      <c r="AU353" s="222" t="s">
        <v>92</v>
      </c>
      <c r="AY353" s="21" t="s">
        <v>197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21" t="s">
        <v>90</v>
      </c>
      <c r="BK353" s="223">
        <f>ROUND(I353*H353,2)</f>
        <v>0</v>
      </c>
      <c r="BL353" s="21" t="s">
        <v>206</v>
      </c>
      <c r="BM353" s="222" t="s">
        <v>1320</v>
      </c>
    </row>
    <row r="354" s="2" customFormat="1">
      <c r="A354" s="43"/>
      <c r="B354" s="44"/>
      <c r="C354" s="45"/>
      <c r="D354" s="224" t="s">
        <v>209</v>
      </c>
      <c r="E354" s="45"/>
      <c r="F354" s="225" t="s">
        <v>1164</v>
      </c>
      <c r="G354" s="45"/>
      <c r="H354" s="45"/>
      <c r="I354" s="226"/>
      <c r="J354" s="45"/>
      <c r="K354" s="45"/>
      <c r="L354" s="49"/>
      <c r="M354" s="227"/>
      <c r="N354" s="228"/>
      <c r="O354" s="89"/>
      <c r="P354" s="89"/>
      <c r="Q354" s="89"/>
      <c r="R354" s="89"/>
      <c r="S354" s="89"/>
      <c r="T354" s="90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T354" s="21" t="s">
        <v>209</v>
      </c>
      <c r="AU354" s="21" t="s">
        <v>92</v>
      </c>
    </row>
    <row r="355" s="2" customFormat="1">
      <c r="A355" s="43"/>
      <c r="B355" s="44"/>
      <c r="C355" s="45"/>
      <c r="D355" s="229" t="s">
        <v>211</v>
      </c>
      <c r="E355" s="45"/>
      <c r="F355" s="230" t="s">
        <v>1165</v>
      </c>
      <c r="G355" s="45"/>
      <c r="H355" s="45"/>
      <c r="I355" s="226"/>
      <c r="J355" s="45"/>
      <c r="K355" s="45"/>
      <c r="L355" s="49"/>
      <c r="M355" s="227"/>
      <c r="N355" s="228"/>
      <c r="O355" s="89"/>
      <c r="P355" s="89"/>
      <c r="Q355" s="89"/>
      <c r="R355" s="89"/>
      <c r="S355" s="89"/>
      <c r="T355" s="90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T355" s="21" t="s">
        <v>211</v>
      </c>
      <c r="AU355" s="21" t="s">
        <v>92</v>
      </c>
    </row>
    <row r="356" s="2" customFormat="1" ht="24.15" customHeight="1">
      <c r="A356" s="43"/>
      <c r="B356" s="44"/>
      <c r="C356" s="211" t="s">
        <v>617</v>
      </c>
      <c r="D356" s="211" t="s">
        <v>201</v>
      </c>
      <c r="E356" s="212" t="s">
        <v>1321</v>
      </c>
      <c r="F356" s="213" t="s">
        <v>1322</v>
      </c>
      <c r="G356" s="214" t="s">
        <v>204</v>
      </c>
      <c r="H356" s="215">
        <v>4</v>
      </c>
      <c r="I356" s="216"/>
      <c r="J356" s="217">
        <f>ROUND(I356*H356,2)</f>
        <v>0</v>
      </c>
      <c r="K356" s="213" t="s">
        <v>205</v>
      </c>
      <c r="L356" s="49"/>
      <c r="M356" s="218" t="s">
        <v>35</v>
      </c>
      <c r="N356" s="219" t="s">
        <v>53</v>
      </c>
      <c r="O356" s="89"/>
      <c r="P356" s="220">
        <f>O356*H356</f>
        <v>0</v>
      </c>
      <c r="Q356" s="220">
        <v>0.25080999999999998</v>
      </c>
      <c r="R356" s="220">
        <f>Q356*H356</f>
        <v>1.0032399999999999</v>
      </c>
      <c r="S356" s="220">
        <v>0</v>
      </c>
      <c r="T356" s="221">
        <f>S356*H356</f>
        <v>0</v>
      </c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R356" s="222" t="s">
        <v>206</v>
      </c>
      <c r="AT356" s="222" t="s">
        <v>201</v>
      </c>
      <c r="AU356" s="222" t="s">
        <v>92</v>
      </c>
      <c r="AY356" s="21" t="s">
        <v>197</v>
      </c>
      <c r="BE356" s="223">
        <f>IF(N356="základní",J356,0)</f>
        <v>0</v>
      </c>
      <c r="BF356" s="223">
        <f>IF(N356="snížená",J356,0)</f>
        <v>0</v>
      </c>
      <c r="BG356" s="223">
        <f>IF(N356="zákl. přenesená",J356,0)</f>
        <v>0</v>
      </c>
      <c r="BH356" s="223">
        <f>IF(N356="sníž. přenesená",J356,0)</f>
        <v>0</v>
      </c>
      <c r="BI356" s="223">
        <f>IF(N356="nulová",J356,0)</f>
        <v>0</v>
      </c>
      <c r="BJ356" s="21" t="s">
        <v>90</v>
      </c>
      <c r="BK356" s="223">
        <f>ROUND(I356*H356,2)</f>
        <v>0</v>
      </c>
      <c r="BL356" s="21" t="s">
        <v>206</v>
      </c>
      <c r="BM356" s="222" t="s">
        <v>1323</v>
      </c>
    </row>
    <row r="357" s="2" customFormat="1">
      <c r="A357" s="43"/>
      <c r="B357" s="44"/>
      <c r="C357" s="45"/>
      <c r="D357" s="224" t="s">
        <v>209</v>
      </c>
      <c r="E357" s="45"/>
      <c r="F357" s="225" t="s">
        <v>1324</v>
      </c>
      <c r="G357" s="45"/>
      <c r="H357" s="45"/>
      <c r="I357" s="226"/>
      <c r="J357" s="45"/>
      <c r="K357" s="45"/>
      <c r="L357" s="49"/>
      <c r="M357" s="227"/>
      <c r="N357" s="228"/>
      <c r="O357" s="89"/>
      <c r="P357" s="89"/>
      <c r="Q357" s="89"/>
      <c r="R357" s="89"/>
      <c r="S357" s="89"/>
      <c r="T357" s="90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T357" s="21" t="s">
        <v>209</v>
      </c>
      <c r="AU357" s="21" t="s">
        <v>92</v>
      </c>
    </row>
    <row r="358" s="2" customFormat="1">
      <c r="A358" s="43"/>
      <c r="B358" s="44"/>
      <c r="C358" s="45"/>
      <c r="D358" s="229" t="s">
        <v>211</v>
      </c>
      <c r="E358" s="45"/>
      <c r="F358" s="230" t="s">
        <v>1325</v>
      </c>
      <c r="G358" s="45"/>
      <c r="H358" s="45"/>
      <c r="I358" s="226"/>
      <c r="J358" s="45"/>
      <c r="K358" s="45"/>
      <c r="L358" s="49"/>
      <c r="M358" s="227"/>
      <c r="N358" s="228"/>
      <c r="O358" s="89"/>
      <c r="P358" s="89"/>
      <c r="Q358" s="89"/>
      <c r="R358" s="89"/>
      <c r="S358" s="89"/>
      <c r="T358" s="90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T358" s="21" t="s">
        <v>211</v>
      </c>
      <c r="AU358" s="21" t="s">
        <v>92</v>
      </c>
    </row>
    <row r="359" s="2" customFormat="1">
      <c r="A359" s="43"/>
      <c r="B359" s="44"/>
      <c r="C359" s="45"/>
      <c r="D359" s="224" t="s">
        <v>219</v>
      </c>
      <c r="E359" s="45"/>
      <c r="F359" s="231" t="s">
        <v>1326</v>
      </c>
      <c r="G359" s="45"/>
      <c r="H359" s="45"/>
      <c r="I359" s="226"/>
      <c r="J359" s="45"/>
      <c r="K359" s="45"/>
      <c r="L359" s="49"/>
      <c r="M359" s="227"/>
      <c r="N359" s="228"/>
      <c r="O359" s="89"/>
      <c r="P359" s="89"/>
      <c r="Q359" s="89"/>
      <c r="R359" s="89"/>
      <c r="S359" s="89"/>
      <c r="T359" s="90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T359" s="21" t="s">
        <v>219</v>
      </c>
      <c r="AU359" s="21" t="s">
        <v>92</v>
      </c>
    </row>
    <row r="360" s="13" customFormat="1">
      <c r="A360" s="13"/>
      <c r="B360" s="232"/>
      <c r="C360" s="233"/>
      <c r="D360" s="224" t="s">
        <v>232</v>
      </c>
      <c r="E360" s="242" t="s">
        <v>35</v>
      </c>
      <c r="F360" s="234" t="s">
        <v>1327</v>
      </c>
      <c r="G360" s="233"/>
      <c r="H360" s="235">
        <v>4</v>
      </c>
      <c r="I360" s="236"/>
      <c r="J360" s="233"/>
      <c r="K360" s="233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232</v>
      </c>
      <c r="AU360" s="241" t="s">
        <v>92</v>
      </c>
      <c r="AV360" s="13" t="s">
        <v>92</v>
      </c>
      <c r="AW360" s="13" t="s">
        <v>42</v>
      </c>
      <c r="AX360" s="13" t="s">
        <v>90</v>
      </c>
      <c r="AY360" s="241" t="s">
        <v>197</v>
      </c>
    </row>
    <row r="361" s="2" customFormat="1" ht="16.5" customHeight="1">
      <c r="A361" s="43"/>
      <c r="B361" s="44"/>
      <c r="C361" s="243" t="s">
        <v>621</v>
      </c>
      <c r="D361" s="243" t="s">
        <v>305</v>
      </c>
      <c r="E361" s="244" t="s">
        <v>1328</v>
      </c>
      <c r="F361" s="245" t="s">
        <v>1329</v>
      </c>
      <c r="G361" s="246" t="s">
        <v>204</v>
      </c>
      <c r="H361" s="247">
        <v>4.0800000000000001</v>
      </c>
      <c r="I361" s="248"/>
      <c r="J361" s="249">
        <f>ROUND(I361*H361,2)</f>
        <v>0</v>
      </c>
      <c r="K361" s="245" t="s">
        <v>205</v>
      </c>
      <c r="L361" s="250"/>
      <c r="M361" s="251" t="s">
        <v>35</v>
      </c>
      <c r="N361" s="252" t="s">
        <v>53</v>
      </c>
      <c r="O361" s="89"/>
      <c r="P361" s="220">
        <f>O361*H361</f>
        <v>0</v>
      </c>
      <c r="Q361" s="220">
        <v>0.11799999999999999</v>
      </c>
      <c r="R361" s="220">
        <f>Q361*H361</f>
        <v>0.48143999999999998</v>
      </c>
      <c r="S361" s="220">
        <v>0</v>
      </c>
      <c r="T361" s="221">
        <f>S361*H361</f>
        <v>0</v>
      </c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R361" s="222" t="s">
        <v>253</v>
      </c>
      <c r="AT361" s="222" t="s">
        <v>305</v>
      </c>
      <c r="AU361" s="222" t="s">
        <v>92</v>
      </c>
      <c r="AY361" s="21" t="s">
        <v>197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21" t="s">
        <v>90</v>
      </c>
      <c r="BK361" s="223">
        <f>ROUND(I361*H361,2)</f>
        <v>0</v>
      </c>
      <c r="BL361" s="21" t="s">
        <v>206</v>
      </c>
      <c r="BM361" s="222" t="s">
        <v>1330</v>
      </c>
    </row>
    <row r="362" s="2" customFormat="1">
      <c r="A362" s="43"/>
      <c r="B362" s="44"/>
      <c r="C362" s="45"/>
      <c r="D362" s="224" t="s">
        <v>209</v>
      </c>
      <c r="E362" s="45"/>
      <c r="F362" s="225" t="s">
        <v>1329</v>
      </c>
      <c r="G362" s="45"/>
      <c r="H362" s="45"/>
      <c r="I362" s="226"/>
      <c r="J362" s="45"/>
      <c r="K362" s="45"/>
      <c r="L362" s="49"/>
      <c r="M362" s="227"/>
      <c r="N362" s="228"/>
      <c r="O362" s="89"/>
      <c r="P362" s="89"/>
      <c r="Q362" s="89"/>
      <c r="R362" s="89"/>
      <c r="S362" s="89"/>
      <c r="T362" s="90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T362" s="21" t="s">
        <v>209</v>
      </c>
      <c r="AU362" s="21" t="s">
        <v>92</v>
      </c>
    </row>
    <row r="363" s="13" customFormat="1">
      <c r="A363" s="13"/>
      <c r="B363" s="232"/>
      <c r="C363" s="233"/>
      <c r="D363" s="224" t="s">
        <v>232</v>
      </c>
      <c r="E363" s="233"/>
      <c r="F363" s="234" t="s">
        <v>1331</v>
      </c>
      <c r="G363" s="233"/>
      <c r="H363" s="235">
        <v>4.0800000000000001</v>
      </c>
      <c r="I363" s="236"/>
      <c r="J363" s="233"/>
      <c r="K363" s="233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232</v>
      </c>
      <c r="AU363" s="241" t="s">
        <v>92</v>
      </c>
      <c r="AV363" s="13" t="s">
        <v>92</v>
      </c>
      <c r="AW363" s="13" t="s">
        <v>4</v>
      </c>
      <c r="AX363" s="13" t="s">
        <v>90</v>
      </c>
      <c r="AY363" s="241" t="s">
        <v>197</v>
      </c>
    </row>
    <row r="364" s="2" customFormat="1" ht="37.8" customHeight="1">
      <c r="A364" s="43"/>
      <c r="B364" s="44"/>
      <c r="C364" s="211" t="s">
        <v>623</v>
      </c>
      <c r="D364" s="211" t="s">
        <v>201</v>
      </c>
      <c r="E364" s="212" t="s">
        <v>1246</v>
      </c>
      <c r="F364" s="213" t="s">
        <v>1247</v>
      </c>
      <c r="G364" s="214" t="s">
        <v>204</v>
      </c>
      <c r="H364" s="215">
        <v>3</v>
      </c>
      <c r="I364" s="216"/>
      <c r="J364" s="217">
        <f>ROUND(I364*H364,2)</f>
        <v>0</v>
      </c>
      <c r="K364" s="213" t="s">
        <v>205</v>
      </c>
      <c r="L364" s="49"/>
      <c r="M364" s="218" t="s">
        <v>35</v>
      </c>
      <c r="N364" s="219" t="s">
        <v>53</v>
      </c>
      <c r="O364" s="89"/>
      <c r="P364" s="220">
        <f>O364*H364</f>
        <v>0</v>
      </c>
      <c r="Q364" s="220">
        <v>0.14610000000000001</v>
      </c>
      <c r="R364" s="220">
        <f>Q364*H364</f>
        <v>0.43830000000000002</v>
      </c>
      <c r="S364" s="220">
        <v>0</v>
      </c>
      <c r="T364" s="221">
        <f>S364*H364</f>
        <v>0</v>
      </c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R364" s="222" t="s">
        <v>206</v>
      </c>
      <c r="AT364" s="222" t="s">
        <v>201</v>
      </c>
      <c r="AU364" s="222" t="s">
        <v>92</v>
      </c>
      <c r="AY364" s="21" t="s">
        <v>197</v>
      </c>
      <c r="BE364" s="223">
        <f>IF(N364="základní",J364,0)</f>
        <v>0</v>
      </c>
      <c r="BF364" s="223">
        <f>IF(N364="snížená",J364,0)</f>
        <v>0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21" t="s">
        <v>90</v>
      </c>
      <c r="BK364" s="223">
        <f>ROUND(I364*H364,2)</f>
        <v>0</v>
      </c>
      <c r="BL364" s="21" t="s">
        <v>206</v>
      </c>
      <c r="BM364" s="222" t="s">
        <v>1332</v>
      </c>
    </row>
    <row r="365" s="2" customFormat="1">
      <c r="A365" s="43"/>
      <c r="B365" s="44"/>
      <c r="C365" s="45"/>
      <c r="D365" s="224" t="s">
        <v>209</v>
      </c>
      <c r="E365" s="45"/>
      <c r="F365" s="225" t="s">
        <v>1249</v>
      </c>
      <c r="G365" s="45"/>
      <c r="H365" s="45"/>
      <c r="I365" s="226"/>
      <c r="J365" s="45"/>
      <c r="K365" s="45"/>
      <c r="L365" s="49"/>
      <c r="M365" s="227"/>
      <c r="N365" s="228"/>
      <c r="O365" s="89"/>
      <c r="P365" s="89"/>
      <c r="Q365" s="89"/>
      <c r="R365" s="89"/>
      <c r="S365" s="89"/>
      <c r="T365" s="90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T365" s="21" t="s">
        <v>209</v>
      </c>
      <c r="AU365" s="21" t="s">
        <v>92</v>
      </c>
    </row>
    <row r="366" s="2" customFormat="1">
      <c r="A366" s="43"/>
      <c r="B366" s="44"/>
      <c r="C366" s="45"/>
      <c r="D366" s="229" t="s">
        <v>211</v>
      </c>
      <c r="E366" s="45"/>
      <c r="F366" s="230" t="s">
        <v>1250</v>
      </c>
      <c r="G366" s="45"/>
      <c r="H366" s="45"/>
      <c r="I366" s="226"/>
      <c r="J366" s="45"/>
      <c r="K366" s="45"/>
      <c r="L366" s="49"/>
      <c r="M366" s="227"/>
      <c r="N366" s="228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T366" s="21" t="s">
        <v>211</v>
      </c>
      <c r="AU366" s="21" t="s">
        <v>92</v>
      </c>
    </row>
    <row r="367" s="13" customFormat="1">
      <c r="A367" s="13"/>
      <c r="B367" s="232"/>
      <c r="C367" s="233"/>
      <c r="D367" s="224" t="s">
        <v>232</v>
      </c>
      <c r="E367" s="242" t="s">
        <v>35</v>
      </c>
      <c r="F367" s="234" t="s">
        <v>1333</v>
      </c>
      <c r="G367" s="233"/>
      <c r="H367" s="235">
        <v>3</v>
      </c>
      <c r="I367" s="236"/>
      <c r="J367" s="233"/>
      <c r="K367" s="233"/>
      <c r="L367" s="237"/>
      <c r="M367" s="238"/>
      <c r="N367" s="239"/>
      <c r="O367" s="239"/>
      <c r="P367" s="239"/>
      <c r="Q367" s="239"/>
      <c r="R367" s="239"/>
      <c r="S367" s="239"/>
      <c r="T367" s="24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1" t="s">
        <v>232</v>
      </c>
      <c r="AU367" s="241" t="s">
        <v>92</v>
      </c>
      <c r="AV367" s="13" t="s">
        <v>92</v>
      </c>
      <c r="AW367" s="13" t="s">
        <v>42</v>
      </c>
      <c r="AX367" s="13" t="s">
        <v>90</v>
      </c>
      <c r="AY367" s="241" t="s">
        <v>197</v>
      </c>
    </row>
    <row r="368" s="2" customFormat="1" ht="24.15" customHeight="1">
      <c r="A368" s="43"/>
      <c r="B368" s="44"/>
      <c r="C368" s="211" t="s">
        <v>625</v>
      </c>
      <c r="D368" s="211" t="s">
        <v>201</v>
      </c>
      <c r="E368" s="212" t="s">
        <v>1334</v>
      </c>
      <c r="F368" s="213" t="s">
        <v>1253</v>
      </c>
      <c r="G368" s="214" t="s">
        <v>204</v>
      </c>
      <c r="H368" s="215">
        <v>3</v>
      </c>
      <c r="I368" s="216"/>
      <c r="J368" s="217">
        <f>ROUND(I368*H368,2)</f>
        <v>0</v>
      </c>
      <c r="K368" s="213" t="s">
        <v>205</v>
      </c>
      <c r="L368" s="49"/>
      <c r="M368" s="218" t="s">
        <v>35</v>
      </c>
      <c r="N368" s="219" t="s">
        <v>53</v>
      </c>
      <c r="O368" s="89"/>
      <c r="P368" s="220">
        <f>O368*H368</f>
        <v>0</v>
      </c>
      <c r="Q368" s="220">
        <v>0.053719999999999997</v>
      </c>
      <c r="R368" s="220">
        <f>Q368*H368</f>
        <v>0.16116</v>
      </c>
      <c r="S368" s="220">
        <v>0</v>
      </c>
      <c r="T368" s="221">
        <f>S368*H368</f>
        <v>0</v>
      </c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R368" s="222" t="s">
        <v>206</v>
      </c>
      <c r="AT368" s="222" t="s">
        <v>201</v>
      </c>
      <c r="AU368" s="222" t="s">
        <v>92</v>
      </c>
      <c r="AY368" s="21" t="s">
        <v>197</v>
      </c>
      <c r="BE368" s="223">
        <f>IF(N368="základní",J368,0)</f>
        <v>0</v>
      </c>
      <c r="BF368" s="223">
        <f>IF(N368="snížená",J368,0)</f>
        <v>0</v>
      </c>
      <c r="BG368" s="223">
        <f>IF(N368="zákl. přenesená",J368,0)</f>
        <v>0</v>
      </c>
      <c r="BH368" s="223">
        <f>IF(N368="sníž. přenesená",J368,0)</f>
        <v>0</v>
      </c>
      <c r="BI368" s="223">
        <f>IF(N368="nulová",J368,0)</f>
        <v>0</v>
      </c>
      <c r="BJ368" s="21" t="s">
        <v>90</v>
      </c>
      <c r="BK368" s="223">
        <f>ROUND(I368*H368,2)</f>
        <v>0</v>
      </c>
      <c r="BL368" s="21" t="s">
        <v>206</v>
      </c>
      <c r="BM368" s="222" t="s">
        <v>1335</v>
      </c>
    </row>
    <row r="369" s="2" customFormat="1">
      <c r="A369" s="43"/>
      <c r="B369" s="44"/>
      <c r="C369" s="45"/>
      <c r="D369" s="224" t="s">
        <v>209</v>
      </c>
      <c r="E369" s="45"/>
      <c r="F369" s="225" t="s">
        <v>1255</v>
      </c>
      <c r="G369" s="45"/>
      <c r="H369" s="45"/>
      <c r="I369" s="226"/>
      <c r="J369" s="45"/>
      <c r="K369" s="45"/>
      <c r="L369" s="49"/>
      <c r="M369" s="227"/>
      <c r="N369" s="228"/>
      <c r="O369" s="89"/>
      <c r="P369" s="89"/>
      <c r="Q369" s="89"/>
      <c r="R369" s="89"/>
      <c r="S369" s="89"/>
      <c r="T369" s="90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T369" s="21" t="s">
        <v>209</v>
      </c>
      <c r="AU369" s="21" t="s">
        <v>92</v>
      </c>
    </row>
    <row r="370" s="2" customFormat="1">
      <c r="A370" s="43"/>
      <c r="B370" s="44"/>
      <c r="C370" s="45"/>
      <c r="D370" s="229" t="s">
        <v>211</v>
      </c>
      <c r="E370" s="45"/>
      <c r="F370" s="230" t="s">
        <v>1336</v>
      </c>
      <c r="G370" s="45"/>
      <c r="H370" s="45"/>
      <c r="I370" s="226"/>
      <c r="J370" s="45"/>
      <c r="K370" s="45"/>
      <c r="L370" s="49"/>
      <c r="M370" s="227"/>
      <c r="N370" s="228"/>
      <c r="O370" s="89"/>
      <c r="P370" s="89"/>
      <c r="Q370" s="89"/>
      <c r="R370" s="89"/>
      <c r="S370" s="89"/>
      <c r="T370" s="90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T370" s="21" t="s">
        <v>211</v>
      </c>
      <c r="AU370" s="21" t="s">
        <v>92</v>
      </c>
    </row>
    <row r="371" s="2" customFormat="1" ht="16.5" customHeight="1">
      <c r="A371" s="43"/>
      <c r="B371" s="44"/>
      <c r="C371" s="243" t="s">
        <v>627</v>
      </c>
      <c r="D371" s="243" t="s">
        <v>305</v>
      </c>
      <c r="E371" s="244" t="s">
        <v>1337</v>
      </c>
      <c r="F371" s="245" t="s">
        <v>1338</v>
      </c>
      <c r="G371" s="246" t="s">
        <v>204</v>
      </c>
      <c r="H371" s="247">
        <v>3.0899999999999999</v>
      </c>
      <c r="I371" s="248"/>
      <c r="J371" s="249">
        <f>ROUND(I371*H371,2)</f>
        <v>0</v>
      </c>
      <c r="K371" s="245" t="s">
        <v>205</v>
      </c>
      <c r="L371" s="250"/>
      <c r="M371" s="251" t="s">
        <v>35</v>
      </c>
      <c r="N371" s="252" t="s">
        <v>53</v>
      </c>
      <c r="O371" s="89"/>
      <c r="P371" s="220">
        <f>O371*H371</f>
        <v>0</v>
      </c>
      <c r="Q371" s="220">
        <v>0.216</v>
      </c>
      <c r="R371" s="220">
        <f>Q371*H371</f>
        <v>0.66743999999999992</v>
      </c>
      <c r="S371" s="220">
        <v>0</v>
      </c>
      <c r="T371" s="221">
        <f>S371*H371</f>
        <v>0</v>
      </c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R371" s="222" t="s">
        <v>253</v>
      </c>
      <c r="AT371" s="222" t="s">
        <v>305</v>
      </c>
      <c r="AU371" s="222" t="s">
        <v>92</v>
      </c>
      <c r="AY371" s="21" t="s">
        <v>197</v>
      </c>
      <c r="BE371" s="223">
        <f>IF(N371="základní",J371,0)</f>
        <v>0</v>
      </c>
      <c r="BF371" s="223">
        <f>IF(N371="snížená",J371,0)</f>
        <v>0</v>
      </c>
      <c r="BG371" s="223">
        <f>IF(N371="zákl. přenesená",J371,0)</f>
        <v>0</v>
      </c>
      <c r="BH371" s="223">
        <f>IF(N371="sníž. přenesená",J371,0)</f>
        <v>0</v>
      </c>
      <c r="BI371" s="223">
        <f>IF(N371="nulová",J371,0)</f>
        <v>0</v>
      </c>
      <c r="BJ371" s="21" t="s">
        <v>90</v>
      </c>
      <c r="BK371" s="223">
        <f>ROUND(I371*H371,2)</f>
        <v>0</v>
      </c>
      <c r="BL371" s="21" t="s">
        <v>206</v>
      </c>
      <c r="BM371" s="222" t="s">
        <v>1339</v>
      </c>
    </row>
    <row r="372" s="2" customFormat="1">
      <c r="A372" s="43"/>
      <c r="B372" s="44"/>
      <c r="C372" s="45"/>
      <c r="D372" s="224" t="s">
        <v>209</v>
      </c>
      <c r="E372" s="45"/>
      <c r="F372" s="225" t="s">
        <v>1340</v>
      </c>
      <c r="G372" s="45"/>
      <c r="H372" s="45"/>
      <c r="I372" s="226"/>
      <c r="J372" s="45"/>
      <c r="K372" s="45"/>
      <c r="L372" s="49"/>
      <c r="M372" s="227"/>
      <c r="N372" s="228"/>
      <c r="O372" s="89"/>
      <c r="P372" s="89"/>
      <c r="Q372" s="89"/>
      <c r="R372" s="89"/>
      <c r="S372" s="89"/>
      <c r="T372" s="90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T372" s="21" t="s">
        <v>209</v>
      </c>
      <c r="AU372" s="21" t="s">
        <v>92</v>
      </c>
    </row>
    <row r="373" s="13" customFormat="1">
      <c r="A373" s="13"/>
      <c r="B373" s="232"/>
      <c r="C373" s="233"/>
      <c r="D373" s="224" t="s">
        <v>232</v>
      </c>
      <c r="E373" s="233"/>
      <c r="F373" s="234" t="s">
        <v>1341</v>
      </c>
      <c r="G373" s="233"/>
      <c r="H373" s="235">
        <v>3.0899999999999999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232</v>
      </c>
      <c r="AU373" s="241" t="s">
        <v>92</v>
      </c>
      <c r="AV373" s="13" t="s">
        <v>92</v>
      </c>
      <c r="AW373" s="13" t="s">
        <v>4</v>
      </c>
      <c r="AX373" s="13" t="s">
        <v>90</v>
      </c>
      <c r="AY373" s="241" t="s">
        <v>197</v>
      </c>
    </row>
    <row r="374" s="12" customFormat="1" ht="22.8" customHeight="1">
      <c r="A374" s="12"/>
      <c r="B374" s="195"/>
      <c r="C374" s="196"/>
      <c r="D374" s="197" t="s">
        <v>81</v>
      </c>
      <c r="E374" s="209" t="s">
        <v>1342</v>
      </c>
      <c r="F374" s="209" t="s">
        <v>1343</v>
      </c>
      <c r="G374" s="196"/>
      <c r="H374" s="196"/>
      <c r="I374" s="199"/>
      <c r="J374" s="210">
        <f>BK374</f>
        <v>0</v>
      </c>
      <c r="K374" s="196"/>
      <c r="L374" s="201"/>
      <c r="M374" s="202"/>
      <c r="N374" s="203"/>
      <c r="O374" s="203"/>
      <c r="P374" s="204">
        <f>SUM(P375:P395)</f>
        <v>0</v>
      </c>
      <c r="Q374" s="203"/>
      <c r="R374" s="204">
        <f>SUM(R375:R395)</f>
        <v>32.759039999999999</v>
      </c>
      <c r="S374" s="203"/>
      <c r="T374" s="205">
        <f>SUM(T375:T395)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6" t="s">
        <v>90</v>
      </c>
      <c r="AT374" s="207" t="s">
        <v>81</v>
      </c>
      <c r="AU374" s="207" t="s">
        <v>90</v>
      </c>
      <c r="AY374" s="206" t="s">
        <v>197</v>
      </c>
      <c r="BK374" s="208">
        <f>SUM(BK375:BK395)</f>
        <v>0</v>
      </c>
    </row>
    <row r="375" s="2" customFormat="1" ht="24.15" customHeight="1">
      <c r="A375" s="43"/>
      <c r="B375" s="44"/>
      <c r="C375" s="211" t="s">
        <v>630</v>
      </c>
      <c r="D375" s="211" t="s">
        <v>201</v>
      </c>
      <c r="E375" s="212" t="s">
        <v>1212</v>
      </c>
      <c r="F375" s="213" t="s">
        <v>1213</v>
      </c>
      <c r="G375" s="214" t="s">
        <v>204</v>
      </c>
      <c r="H375" s="215">
        <v>114</v>
      </c>
      <c r="I375" s="216"/>
      <c r="J375" s="217">
        <f>ROUND(I375*H375,2)</f>
        <v>0</v>
      </c>
      <c r="K375" s="213" t="s">
        <v>205</v>
      </c>
      <c r="L375" s="49"/>
      <c r="M375" s="218" t="s">
        <v>35</v>
      </c>
      <c r="N375" s="219" t="s">
        <v>53</v>
      </c>
      <c r="O375" s="89"/>
      <c r="P375" s="220">
        <f>O375*H375</f>
        <v>0</v>
      </c>
      <c r="Q375" s="220">
        <v>0</v>
      </c>
      <c r="R375" s="220">
        <f>Q375*H375</f>
        <v>0</v>
      </c>
      <c r="S375" s="220">
        <v>0</v>
      </c>
      <c r="T375" s="221">
        <f>S375*H375</f>
        <v>0</v>
      </c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R375" s="222" t="s">
        <v>206</v>
      </c>
      <c r="AT375" s="222" t="s">
        <v>201</v>
      </c>
      <c r="AU375" s="222" t="s">
        <v>92</v>
      </c>
      <c r="AY375" s="21" t="s">
        <v>197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21" t="s">
        <v>90</v>
      </c>
      <c r="BK375" s="223">
        <f>ROUND(I375*H375,2)</f>
        <v>0</v>
      </c>
      <c r="BL375" s="21" t="s">
        <v>206</v>
      </c>
      <c r="BM375" s="222" t="s">
        <v>1344</v>
      </c>
    </row>
    <row r="376" s="2" customFormat="1">
      <c r="A376" s="43"/>
      <c r="B376" s="44"/>
      <c r="C376" s="45"/>
      <c r="D376" s="224" t="s">
        <v>209</v>
      </c>
      <c r="E376" s="45"/>
      <c r="F376" s="225" t="s">
        <v>1215</v>
      </c>
      <c r="G376" s="45"/>
      <c r="H376" s="45"/>
      <c r="I376" s="226"/>
      <c r="J376" s="45"/>
      <c r="K376" s="45"/>
      <c r="L376" s="49"/>
      <c r="M376" s="227"/>
      <c r="N376" s="228"/>
      <c r="O376" s="89"/>
      <c r="P376" s="89"/>
      <c r="Q376" s="89"/>
      <c r="R376" s="89"/>
      <c r="S376" s="89"/>
      <c r="T376" s="90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T376" s="21" t="s">
        <v>209</v>
      </c>
      <c r="AU376" s="21" t="s">
        <v>92</v>
      </c>
    </row>
    <row r="377" s="2" customFormat="1">
      <c r="A377" s="43"/>
      <c r="B377" s="44"/>
      <c r="C377" s="45"/>
      <c r="D377" s="229" t="s">
        <v>211</v>
      </c>
      <c r="E377" s="45"/>
      <c r="F377" s="230" t="s">
        <v>1216</v>
      </c>
      <c r="G377" s="45"/>
      <c r="H377" s="45"/>
      <c r="I377" s="226"/>
      <c r="J377" s="45"/>
      <c r="K377" s="45"/>
      <c r="L377" s="49"/>
      <c r="M377" s="227"/>
      <c r="N377" s="228"/>
      <c r="O377" s="89"/>
      <c r="P377" s="89"/>
      <c r="Q377" s="89"/>
      <c r="R377" s="89"/>
      <c r="S377" s="89"/>
      <c r="T377" s="90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T377" s="21" t="s">
        <v>211</v>
      </c>
      <c r="AU377" s="21" t="s">
        <v>92</v>
      </c>
    </row>
    <row r="378" s="2" customFormat="1">
      <c r="A378" s="43"/>
      <c r="B378" s="44"/>
      <c r="C378" s="45"/>
      <c r="D378" s="224" t="s">
        <v>219</v>
      </c>
      <c r="E378" s="45"/>
      <c r="F378" s="231" t="s">
        <v>1217</v>
      </c>
      <c r="G378" s="45"/>
      <c r="H378" s="45"/>
      <c r="I378" s="226"/>
      <c r="J378" s="45"/>
      <c r="K378" s="45"/>
      <c r="L378" s="49"/>
      <c r="M378" s="227"/>
      <c r="N378" s="228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T378" s="21" t="s">
        <v>219</v>
      </c>
      <c r="AU378" s="21" t="s">
        <v>92</v>
      </c>
    </row>
    <row r="379" s="13" customFormat="1">
      <c r="A379" s="13"/>
      <c r="B379" s="232"/>
      <c r="C379" s="233"/>
      <c r="D379" s="224" t="s">
        <v>232</v>
      </c>
      <c r="E379" s="242" t="s">
        <v>35</v>
      </c>
      <c r="F379" s="234" t="s">
        <v>1345</v>
      </c>
      <c r="G379" s="233"/>
      <c r="H379" s="235">
        <v>114</v>
      </c>
      <c r="I379" s="236"/>
      <c r="J379" s="233"/>
      <c r="K379" s="233"/>
      <c r="L379" s="237"/>
      <c r="M379" s="238"/>
      <c r="N379" s="239"/>
      <c r="O379" s="239"/>
      <c r="P379" s="239"/>
      <c r="Q379" s="239"/>
      <c r="R379" s="239"/>
      <c r="S379" s="239"/>
      <c r="T379" s="24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1" t="s">
        <v>232</v>
      </c>
      <c r="AU379" s="241" t="s">
        <v>92</v>
      </c>
      <c r="AV379" s="13" t="s">
        <v>92</v>
      </c>
      <c r="AW379" s="13" t="s">
        <v>42</v>
      </c>
      <c r="AX379" s="13" t="s">
        <v>90</v>
      </c>
      <c r="AY379" s="241" t="s">
        <v>197</v>
      </c>
    </row>
    <row r="380" s="2" customFormat="1" ht="24.15" customHeight="1">
      <c r="A380" s="43"/>
      <c r="B380" s="44"/>
      <c r="C380" s="211" t="s">
        <v>634</v>
      </c>
      <c r="D380" s="211" t="s">
        <v>201</v>
      </c>
      <c r="E380" s="212" t="s">
        <v>338</v>
      </c>
      <c r="F380" s="213" t="s">
        <v>339</v>
      </c>
      <c r="G380" s="214" t="s">
        <v>204</v>
      </c>
      <c r="H380" s="215">
        <v>114</v>
      </c>
      <c r="I380" s="216"/>
      <c r="J380" s="217">
        <f>ROUND(I380*H380,2)</f>
        <v>0</v>
      </c>
      <c r="K380" s="213" t="s">
        <v>205</v>
      </c>
      <c r="L380" s="49"/>
      <c r="M380" s="218" t="s">
        <v>35</v>
      </c>
      <c r="N380" s="219" t="s">
        <v>53</v>
      </c>
      <c r="O380" s="89"/>
      <c r="P380" s="220">
        <f>O380*H380</f>
        <v>0</v>
      </c>
      <c r="Q380" s="220">
        <v>0</v>
      </c>
      <c r="R380" s="220">
        <f>Q380*H380</f>
        <v>0</v>
      </c>
      <c r="S380" s="220">
        <v>0</v>
      </c>
      <c r="T380" s="221">
        <f>S380*H380</f>
        <v>0</v>
      </c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R380" s="222" t="s">
        <v>206</v>
      </c>
      <c r="AT380" s="222" t="s">
        <v>201</v>
      </c>
      <c r="AU380" s="222" t="s">
        <v>92</v>
      </c>
      <c r="AY380" s="21" t="s">
        <v>197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21" t="s">
        <v>90</v>
      </c>
      <c r="BK380" s="223">
        <f>ROUND(I380*H380,2)</f>
        <v>0</v>
      </c>
      <c r="BL380" s="21" t="s">
        <v>206</v>
      </c>
      <c r="BM380" s="222" t="s">
        <v>1346</v>
      </c>
    </row>
    <row r="381" s="2" customFormat="1">
      <c r="A381" s="43"/>
      <c r="B381" s="44"/>
      <c r="C381" s="45"/>
      <c r="D381" s="224" t="s">
        <v>209</v>
      </c>
      <c r="E381" s="45"/>
      <c r="F381" s="225" t="s">
        <v>341</v>
      </c>
      <c r="G381" s="45"/>
      <c r="H381" s="45"/>
      <c r="I381" s="226"/>
      <c r="J381" s="45"/>
      <c r="K381" s="45"/>
      <c r="L381" s="49"/>
      <c r="M381" s="227"/>
      <c r="N381" s="228"/>
      <c r="O381" s="89"/>
      <c r="P381" s="89"/>
      <c r="Q381" s="89"/>
      <c r="R381" s="89"/>
      <c r="S381" s="89"/>
      <c r="T381" s="90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T381" s="21" t="s">
        <v>209</v>
      </c>
      <c r="AU381" s="21" t="s">
        <v>92</v>
      </c>
    </row>
    <row r="382" s="2" customFormat="1">
      <c r="A382" s="43"/>
      <c r="B382" s="44"/>
      <c r="C382" s="45"/>
      <c r="D382" s="229" t="s">
        <v>211</v>
      </c>
      <c r="E382" s="45"/>
      <c r="F382" s="230" t="s">
        <v>342</v>
      </c>
      <c r="G382" s="45"/>
      <c r="H382" s="45"/>
      <c r="I382" s="226"/>
      <c r="J382" s="45"/>
      <c r="K382" s="45"/>
      <c r="L382" s="49"/>
      <c r="M382" s="227"/>
      <c r="N382" s="228"/>
      <c r="O382" s="89"/>
      <c r="P382" s="89"/>
      <c r="Q382" s="89"/>
      <c r="R382" s="89"/>
      <c r="S382" s="89"/>
      <c r="T382" s="90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T382" s="21" t="s">
        <v>211</v>
      </c>
      <c r="AU382" s="21" t="s">
        <v>92</v>
      </c>
    </row>
    <row r="383" s="2" customFormat="1">
      <c r="A383" s="43"/>
      <c r="B383" s="44"/>
      <c r="C383" s="45"/>
      <c r="D383" s="224" t="s">
        <v>219</v>
      </c>
      <c r="E383" s="45"/>
      <c r="F383" s="231" t="s">
        <v>1217</v>
      </c>
      <c r="G383" s="45"/>
      <c r="H383" s="45"/>
      <c r="I383" s="226"/>
      <c r="J383" s="45"/>
      <c r="K383" s="45"/>
      <c r="L383" s="49"/>
      <c r="M383" s="227"/>
      <c r="N383" s="228"/>
      <c r="O383" s="89"/>
      <c r="P383" s="89"/>
      <c r="Q383" s="89"/>
      <c r="R383" s="89"/>
      <c r="S383" s="89"/>
      <c r="T383" s="90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T383" s="21" t="s">
        <v>219</v>
      </c>
      <c r="AU383" s="21" t="s">
        <v>92</v>
      </c>
    </row>
    <row r="384" s="13" customFormat="1">
      <c r="A384" s="13"/>
      <c r="B384" s="232"/>
      <c r="C384" s="233"/>
      <c r="D384" s="224" t="s">
        <v>232</v>
      </c>
      <c r="E384" s="242" t="s">
        <v>35</v>
      </c>
      <c r="F384" s="234" t="s">
        <v>1345</v>
      </c>
      <c r="G384" s="233"/>
      <c r="H384" s="235">
        <v>114</v>
      </c>
      <c r="I384" s="236"/>
      <c r="J384" s="233"/>
      <c r="K384" s="233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232</v>
      </c>
      <c r="AU384" s="241" t="s">
        <v>92</v>
      </c>
      <c r="AV384" s="13" t="s">
        <v>92</v>
      </c>
      <c r="AW384" s="13" t="s">
        <v>42</v>
      </c>
      <c r="AX384" s="13" t="s">
        <v>90</v>
      </c>
      <c r="AY384" s="241" t="s">
        <v>197</v>
      </c>
    </row>
    <row r="385" s="2" customFormat="1" ht="24.15" customHeight="1">
      <c r="A385" s="43"/>
      <c r="B385" s="44"/>
      <c r="C385" s="211" t="s">
        <v>639</v>
      </c>
      <c r="D385" s="211" t="s">
        <v>201</v>
      </c>
      <c r="E385" s="212" t="s">
        <v>1155</v>
      </c>
      <c r="F385" s="213" t="s">
        <v>1156</v>
      </c>
      <c r="G385" s="214" t="s">
        <v>204</v>
      </c>
      <c r="H385" s="215">
        <v>114</v>
      </c>
      <c r="I385" s="216"/>
      <c r="J385" s="217">
        <f>ROUND(I385*H385,2)</f>
        <v>0</v>
      </c>
      <c r="K385" s="213" t="s">
        <v>205</v>
      </c>
      <c r="L385" s="49"/>
      <c r="M385" s="218" t="s">
        <v>35</v>
      </c>
      <c r="N385" s="219" t="s">
        <v>53</v>
      </c>
      <c r="O385" s="89"/>
      <c r="P385" s="220">
        <f>O385*H385</f>
        <v>0</v>
      </c>
      <c r="Q385" s="220">
        <v>0</v>
      </c>
      <c r="R385" s="220">
        <f>Q385*H385</f>
        <v>0</v>
      </c>
      <c r="S385" s="220">
        <v>0</v>
      </c>
      <c r="T385" s="221">
        <f>S385*H385</f>
        <v>0</v>
      </c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R385" s="222" t="s">
        <v>206</v>
      </c>
      <c r="AT385" s="222" t="s">
        <v>201</v>
      </c>
      <c r="AU385" s="222" t="s">
        <v>92</v>
      </c>
      <c r="AY385" s="21" t="s">
        <v>197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21" t="s">
        <v>90</v>
      </c>
      <c r="BK385" s="223">
        <f>ROUND(I385*H385,2)</f>
        <v>0</v>
      </c>
      <c r="BL385" s="21" t="s">
        <v>206</v>
      </c>
      <c r="BM385" s="222" t="s">
        <v>1347</v>
      </c>
    </row>
    <row r="386" s="2" customFormat="1">
      <c r="A386" s="43"/>
      <c r="B386" s="44"/>
      <c r="C386" s="45"/>
      <c r="D386" s="224" t="s">
        <v>209</v>
      </c>
      <c r="E386" s="45"/>
      <c r="F386" s="225" t="s">
        <v>1158</v>
      </c>
      <c r="G386" s="45"/>
      <c r="H386" s="45"/>
      <c r="I386" s="226"/>
      <c r="J386" s="45"/>
      <c r="K386" s="45"/>
      <c r="L386" s="49"/>
      <c r="M386" s="227"/>
      <c r="N386" s="228"/>
      <c r="O386" s="89"/>
      <c r="P386" s="89"/>
      <c r="Q386" s="89"/>
      <c r="R386" s="89"/>
      <c r="S386" s="89"/>
      <c r="T386" s="90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T386" s="21" t="s">
        <v>209</v>
      </c>
      <c r="AU386" s="21" t="s">
        <v>92</v>
      </c>
    </row>
    <row r="387" s="2" customFormat="1">
      <c r="A387" s="43"/>
      <c r="B387" s="44"/>
      <c r="C387" s="45"/>
      <c r="D387" s="229" t="s">
        <v>211</v>
      </c>
      <c r="E387" s="45"/>
      <c r="F387" s="230" t="s">
        <v>1159</v>
      </c>
      <c r="G387" s="45"/>
      <c r="H387" s="45"/>
      <c r="I387" s="226"/>
      <c r="J387" s="45"/>
      <c r="K387" s="45"/>
      <c r="L387" s="49"/>
      <c r="M387" s="227"/>
      <c r="N387" s="228"/>
      <c r="O387" s="89"/>
      <c r="P387" s="89"/>
      <c r="Q387" s="89"/>
      <c r="R387" s="89"/>
      <c r="S387" s="89"/>
      <c r="T387" s="90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T387" s="21" t="s">
        <v>211</v>
      </c>
      <c r="AU387" s="21" t="s">
        <v>92</v>
      </c>
    </row>
    <row r="388" s="13" customFormat="1">
      <c r="A388" s="13"/>
      <c r="B388" s="232"/>
      <c r="C388" s="233"/>
      <c r="D388" s="224" t="s">
        <v>232</v>
      </c>
      <c r="E388" s="242" t="s">
        <v>35</v>
      </c>
      <c r="F388" s="234" t="s">
        <v>1348</v>
      </c>
      <c r="G388" s="233"/>
      <c r="H388" s="235">
        <v>114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1" t="s">
        <v>232</v>
      </c>
      <c r="AU388" s="241" t="s">
        <v>92</v>
      </c>
      <c r="AV388" s="13" t="s">
        <v>92</v>
      </c>
      <c r="AW388" s="13" t="s">
        <v>42</v>
      </c>
      <c r="AX388" s="13" t="s">
        <v>90</v>
      </c>
      <c r="AY388" s="241" t="s">
        <v>197</v>
      </c>
    </row>
    <row r="389" s="2" customFormat="1" ht="24.15" customHeight="1">
      <c r="A389" s="43"/>
      <c r="B389" s="44"/>
      <c r="C389" s="211" t="s">
        <v>648</v>
      </c>
      <c r="D389" s="211" t="s">
        <v>201</v>
      </c>
      <c r="E389" s="212" t="s">
        <v>1222</v>
      </c>
      <c r="F389" s="213" t="s">
        <v>1223</v>
      </c>
      <c r="G389" s="214" t="s">
        <v>204</v>
      </c>
      <c r="H389" s="215">
        <v>114</v>
      </c>
      <c r="I389" s="216"/>
      <c r="J389" s="217">
        <f>ROUND(I389*H389,2)</f>
        <v>0</v>
      </c>
      <c r="K389" s="213" t="s">
        <v>205</v>
      </c>
      <c r="L389" s="49"/>
      <c r="M389" s="218" t="s">
        <v>35</v>
      </c>
      <c r="N389" s="219" t="s">
        <v>53</v>
      </c>
      <c r="O389" s="89"/>
      <c r="P389" s="220">
        <f>O389*H389</f>
        <v>0</v>
      </c>
      <c r="Q389" s="220">
        <v>0.16700000000000001</v>
      </c>
      <c r="R389" s="220">
        <f>Q389*H389</f>
        <v>19.038</v>
      </c>
      <c r="S389" s="220">
        <v>0</v>
      </c>
      <c r="T389" s="221">
        <f>S389*H389</f>
        <v>0</v>
      </c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R389" s="222" t="s">
        <v>206</v>
      </c>
      <c r="AT389" s="222" t="s">
        <v>201</v>
      </c>
      <c r="AU389" s="222" t="s">
        <v>92</v>
      </c>
      <c r="AY389" s="21" t="s">
        <v>197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21" t="s">
        <v>90</v>
      </c>
      <c r="BK389" s="223">
        <f>ROUND(I389*H389,2)</f>
        <v>0</v>
      </c>
      <c r="BL389" s="21" t="s">
        <v>206</v>
      </c>
      <c r="BM389" s="222" t="s">
        <v>1349</v>
      </c>
    </row>
    <row r="390" s="2" customFormat="1">
      <c r="A390" s="43"/>
      <c r="B390" s="44"/>
      <c r="C390" s="45"/>
      <c r="D390" s="224" t="s">
        <v>209</v>
      </c>
      <c r="E390" s="45"/>
      <c r="F390" s="225" t="s">
        <v>1225</v>
      </c>
      <c r="G390" s="45"/>
      <c r="H390" s="45"/>
      <c r="I390" s="226"/>
      <c r="J390" s="45"/>
      <c r="K390" s="45"/>
      <c r="L390" s="49"/>
      <c r="M390" s="227"/>
      <c r="N390" s="228"/>
      <c r="O390" s="89"/>
      <c r="P390" s="89"/>
      <c r="Q390" s="89"/>
      <c r="R390" s="89"/>
      <c r="S390" s="89"/>
      <c r="T390" s="90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T390" s="21" t="s">
        <v>209</v>
      </c>
      <c r="AU390" s="21" t="s">
        <v>92</v>
      </c>
    </row>
    <row r="391" s="2" customFormat="1">
      <c r="A391" s="43"/>
      <c r="B391" s="44"/>
      <c r="C391" s="45"/>
      <c r="D391" s="229" t="s">
        <v>211</v>
      </c>
      <c r="E391" s="45"/>
      <c r="F391" s="230" t="s">
        <v>1226</v>
      </c>
      <c r="G391" s="45"/>
      <c r="H391" s="45"/>
      <c r="I391" s="226"/>
      <c r="J391" s="45"/>
      <c r="K391" s="45"/>
      <c r="L391" s="49"/>
      <c r="M391" s="227"/>
      <c r="N391" s="228"/>
      <c r="O391" s="89"/>
      <c r="P391" s="89"/>
      <c r="Q391" s="89"/>
      <c r="R391" s="89"/>
      <c r="S391" s="89"/>
      <c r="T391" s="90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T391" s="21" t="s">
        <v>211</v>
      </c>
      <c r="AU391" s="21" t="s">
        <v>92</v>
      </c>
    </row>
    <row r="392" s="13" customFormat="1">
      <c r="A392" s="13"/>
      <c r="B392" s="232"/>
      <c r="C392" s="233"/>
      <c r="D392" s="224" t="s">
        <v>232</v>
      </c>
      <c r="E392" s="242" t="s">
        <v>35</v>
      </c>
      <c r="F392" s="234" t="s">
        <v>1350</v>
      </c>
      <c r="G392" s="233"/>
      <c r="H392" s="235">
        <v>114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232</v>
      </c>
      <c r="AU392" s="241" t="s">
        <v>92</v>
      </c>
      <c r="AV392" s="13" t="s">
        <v>92</v>
      </c>
      <c r="AW392" s="13" t="s">
        <v>42</v>
      </c>
      <c r="AX392" s="13" t="s">
        <v>90</v>
      </c>
      <c r="AY392" s="241" t="s">
        <v>197</v>
      </c>
    </row>
    <row r="393" s="2" customFormat="1" ht="24.15" customHeight="1">
      <c r="A393" s="43"/>
      <c r="B393" s="44"/>
      <c r="C393" s="243" t="s">
        <v>654</v>
      </c>
      <c r="D393" s="243" t="s">
        <v>305</v>
      </c>
      <c r="E393" s="244" t="s">
        <v>1351</v>
      </c>
      <c r="F393" s="245" t="s">
        <v>1352</v>
      </c>
      <c r="G393" s="246" t="s">
        <v>204</v>
      </c>
      <c r="H393" s="247">
        <v>116.28</v>
      </c>
      <c r="I393" s="248"/>
      <c r="J393" s="249">
        <f>ROUND(I393*H393,2)</f>
        <v>0</v>
      </c>
      <c r="K393" s="245" t="s">
        <v>205</v>
      </c>
      <c r="L393" s="250"/>
      <c r="M393" s="251" t="s">
        <v>35</v>
      </c>
      <c r="N393" s="252" t="s">
        <v>53</v>
      </c>
      <c r="O393" s="89"/>
      <c r="P393" s="220">
        <f>O393*H393</f>
        <v>0</v>
      </c>
      <c r="Q393" s="220">
        <v>0.11799999999999999</v>
      </c>
      <c r="R393" s="220">
        <f>Q393*H393</f>
        <v>13.721039999999999</v>
      </c>
      <c r="S393" s="220">
        <v>0</v>
      </c>
      <c r="T393" s="221">
        <f>S393*H393</f>
        <v>0</v>
      </c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R393" s="222" t="s">
        <v>253</v>
      </c>
      <c r="AT393" s="222" t="s">
        <v>305</v>
      </c>
      <c r="AU393" s="222" t="s">
        <v>92</v>
      </c>
      <c r="AY393" s="21" t="s">
        <v>197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21" t="s">
        <v>90</v>
      </c>
      <c r="BK393" s="223">
        <f>ROUND(I393*H393,2)</f>
        <v>0</v>
      </c>
      <c r="BL393" s="21" t="s">
        <v>206</v>
      </c>
      <c r="BM393" s="222" t="s">
        <v>1353</v>
      </c>
    </row>
    <row r="394" s="2" customFormat="1">
      <c r="A394" s="43"/>
      <c r="B394" s="44"/>
      <c r="C394" s="45"/>
      <c r="D394" s="224" t="s">
        <v>209</v>
      </c>
      <c r="E394" s="45"/>
      <c r="F394" s="225" t="s">
        <v>1352</v>
      </c>
      <c r="G394" s="45"/>
      <c r="H394" s="45"/>
      <c r="I394" s="226"/>
      <c r="J394" s="45"/>
      <c r="K394" s="45"/>
      <c r="L394" s="49"/>
      <c r="M394" s="227"/>
      <c r="N394" s="228"/>
      <c r="O394" s="89"/>
      <c r="P394" s="89"/>
      <c r="Q394" s="89"/>
      <c r="R394" s="89"/>
      <c r="S394" s="89"/>
      <c r="T394" s="90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T394" s="21" t="s">
        <v>209</v>
      </c>
      <c r="AU394" s="21" t="s">
        <v>92</v>
      </c>
    </row>
    <row r="395" s="13" customFormat="1">
      <c r="A395" s="13"/>
      <c r="B395" s="232"/>
      <c r="C395" s="233"/>
      <c r="D395" s="224" t="s">
        <v>232</v>
      </c>
      <c r="E395" s="233"/>
      <c r="F395" s="234" t="s">
        <v>1354</v>
      </c>
      <c r="G395" s="233"/>
      <c r="H395" s="235">
        <v>116.28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232</v>
      </c>
      <c r="AU395" s="241" t="s">
        <v>92</v>
      </c>
      <c r="AV395" s="13" t="s">
        <v>92</v>
      </c>
      <c r="AW395" s="13" t="s">
        <v>4</v>
      </c>
      <c r="AX395" s="13" t="s">
        <v>90</v>
      </c>
      <c r="AY395" s="241" t="s">
        <v>197</v>
      </c>
    </row>
    <row r="396" s="12" customFormat="1" ht="22.8" customHeight="1">
      <c r="A396" s="12"/>
      <c r="B396" s="195"/>
      <c r="C396" s="196"/>
      <c r="D396" s="197" t="s">
        <v>81</v>
      </c>
      <c r="E396" s="209" t="s">
        <v>1355</v>
      </c>
      <c r="F396" s="209" t="s">
        <v>1356</v>
      </c>
      <c r="G396" s="196"/>
      <c r="H396" s="196"/>
      <c r="I396" s="199"/>
      <c r="J396" s="210">
        <f>BK396</f>
        <v>0</v>
      </c>
      <c r="K396" s="196"/>
      <c r="L396" s="201"/>
      <c r="M396" s="202"/>
      <c r="N396" s="203"/>
      <c r="O396" s="203"/>
      <c r="P396" s="204">
        <f>SUM(P397:P422)</f>
        <v>0</v>
      </c>
      <c r="Q396" s="203"/>
      <c r="R396" s="204">
        <f>SUM(R397:R422)</f>
        <v>11.405700000000001</v>
      </c>
      <c r="S396" s="203"/>
      <c r="T396" s="205">
        <f>SUM(T397:T422)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6" t="s">
        <v>90</v>
      </c>
      <c r="AT396" s="207" t="s">
        <v>81</v>
      </c>
      <c r="AU396" s="207" t="s">
        <v>90</v>
      </c>
      <c r="AY396" s="206" t="s">
        <v>197</v>
      </c>
      <c r="BK396" s="208">
        <f>SUM(BK397:BK422)</f>
        <v>0</v>
      </c>
    </row>
    <row r="397" s="2" customFormat="1" ht="24.15" customHeight="1">
      <c r="A397" s="43"/>
      <c r="B397" s="44"/>
      <c r="C397" s="211" t="s">
        <v>656</v>
      </c>
      <c r="D397" s="211" t="s">
        <v>201</v>
      </c>
      <c r="E397" s="212" t="s">
        <v>1357</v>
      </c>
      <c r="F397" s="213" t="s">
        <v>1358</v>
      </c>
      <c r="G397" s="214" t="s">
        <v>204</v>
      </c>
      <c r="H397" s="215">
        <v>61</v>
      </c>
      <c r="I397" s="216"/>
      <c r="J397" s="217">
        <f>ROUND(I397*H397,2)</f>
        <v>0</v>
      </c>
      <c r="K397" s="213" t="s">
        <v>205</v>
      </c>
      <c r="L397" s="49"/>
      <c r="M397" s="218" t="s">
        <v>35</v>
      </c>
      <c r="N397" s="219" t="s">
        <v>53</v>
      </c>
      <c r="O397" s="89"/>
      <c r="P397" s="220">
        <f>O397*H397</f>
        <v>0</v>
      </c>
      <c r="Q397" s="220">
        <v>0</v>
      </c>
      <c r="R397" s="220">
        <f>Q397*H397</f>
        <v>0</v>
      </c>
      <c r="S397" s="220">
        <v>0</v>
      </c>
      <c r="T397" s="221">
        <f>S397*H397</f>
        <v>0</v>
      </c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R397" s="222" t="s">
        <v>206</v>
      </c>
      <c r="AT397" s="222" t="s">
        <v>201</v>
      </c>
      <c r="AU397" s="222" t="s">
        <v>92</v>
      </c>
      <c r="AY397" s="21" t="s">
        <v>197</v>
      </c>
      <c r="BE397" s="223">
        <f>IF(N397="základní",J397,0)</f>
        <v>0</v>
      </c>
      <c r="BF397" s="223">
        <f>IF(N397="snížená",J397,0)</f>
        <v>0</v>
      </c>
      <c r="BG397" s="223">
        <f>IF(N397="zákl. přenesená",J397,0)</f>
        <v>0</v>
      </c>
      <c r="BH397" s="223">
        <f>IF(N397="sníž. přenesená",J397,0)</f>
        <v>0</v>
      </c>
      <c r="BI397" s="223">
        <f>IF(N397="nulová",J397,0)</f>
        <v>0</v>
      </c>
      <c r="BJ397" s="21" t="s">
        <v>90</v>
      </c>
      <c r="BK397" s="223">
        <f>ROUND(I397*H397,2)</f>
        <v>0</v>
      </c>
      <c r="BL397" s="21" t="s">
        <v>206</v>
      </c>
      <c r="BM397" s="222" t="s">
        <v>1359</v>
      </c>
    </row>
    <row r="398" s="2" customFormat="1">
      <c r="A398" s="43"/>
      <c r="B398" s="44"/>
      <c r="C398" s="45"/>
      <c r="D398" s="224" t="s">
        <v>209</v>
      </c>
      <c r="E398" s="45"/>
      <c r="F398" s="225" t="s">
        <v>1360</v>
      </c>
      <c r="G398" s="45"/>
      <c r="H398" s="45"/>
      <c r="I398" s="226"/>
      <c r="J398" s="45"/>
      <c r="K398" s="45"/>
      <c r="L398" s="49"/>
      <c r="M398" s="227"/>
      <c r="N398" s="228"/>
      <c r="O398" s="89"/>
      <c r="P398" s="89"/>
      <c r="Q398" s="89"/>
      <c r="R398" s="89"/>
      <c r="S398" s="89"/>
      <c r="T398" s="90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T398" s="21" t="s">
        <v>209</v>
      </c>
      <c r="AU398" s="21" t="s">
        <v>92</v>
      </c>
    </row>
    <row r="399" s="2" customFormat="1">
      <c r="A399" s="43"/>
      <c r="B399" s="44"/>
      <c r="C399" s="45"/>
      <c r="D399" s="229" t="s">
        <v>211</v>
      </c>
      <c r="E399" s="45"/>
      <c r="F399" s="230" t="s">
        <v>1361</v>
      </c>
      <c r="G399" s="45"/>
      <c r="H399" s="45"/>
      <c r="I399" s="226"/>
      <c r="J399" s="45"/>
      <c r="K399" s="45"/>
      <c r="L399" s="49"/>
      <c r="M399" s="227"/>
      <c r="N399" s="228"/>
      <c r="O399" s="89"/>
      <c r="P399" s="89"/>
      <c r="Q399" s="89"/>
      <c r="R399" s="89"/>
      <c r="S399" s="89"/>
      <c r="T399" s="90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T399" s="21" t="s">
        <v>211</v>
      </c>
      <c r="AU399" s="21" t="s">
        <v>92</v>
      </c>
    </row>
    <row r="400" s="13" customFormat="1">
      <c r="A400" s="13"/>
      <c r="B400" s="232"/>
      <c r="C400" s="233"/>
      <c r="D400" s="224" t="s">
        <v>232</v>
      </c>
      <c r="E400" s="242" t="s">
        <v>35</v>
      </c>
      <c r="F400" s="234" t="s">
        <v>1362</v>
      </c>
      <c r="G400" s="233"/>
      <c r="H400" s="235">
        <v>61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1" t="s">
        <v>232</v>
      </c>
      <c r="AU400" s="241" t="s">
        <v>92</v>
      </c>
      <c r="AV400" s="13" t="s">
        <v>92</v>
      </c>
      <c r="AW400" s="13" t="s">
        <v>42</v>
      </c>
      <c r="AX400" s="13" t="s">
        <v>90</v>
      </c>
      <c r="AY400" s="241" t="s">
        <v>197</v>
      </c>
    </row>
    <row r="401" s="2" customFormat="1" ht="21.75" customHeight="1">
      <c r="A401" s="43"/>
      <c r="B401" s="44"/>
      <c r="C401" s="211" t="s">
        <v>658</v>
      </c>
      <c r="D401" s="211" t="s">
        <v>201</v>
      </c>
      <c r="E401" s="212" t="s">
        <v>1363</v>
      </c>
      <c r="F401" s="213" t="s">
        <v>1364</v>
      </c>
      <c r="G401" s="214" t="s">
        <v>204</v>
      </c>
      <c r="H401" s="215">
        <v>61</v>
      </c>
      <c r="I401" s="216"/>
      <c r="J401" s="217">
        <f>ROUND(I401*H401,2)</f>
        <v>0</v>
      </c>
      <c r="K401" s="213" t="s">
        <v>205</v>
      </c>
      <c r="L401" s="49"/>
      <c r="M401" s="218" t="s">
        <v>35</v>
      </c>
      <c r="N401" s="219" t="s">
        <v>53</v>
      </c>
      <c r="O401" s="89"/>
      <c r="P401" s="220">
        <f>O401*H401</f>
        <v>0</v>
      </c>
      <c r="Q401" s="220">
        <v>0</v>
      </c>
      <c r="R401" s="220">
        <f>Q401*H401</f>
        <v>0</v>
      </c>
      <c r="S401" s="220">
        <v>0</v>
      </c>
      <c r="T401" s="221">
        <f>S401*H401</f>
        <v>0</v>
      </c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R401" s="222" t="s">
        <v>206</v>
      </c>
      <c r="AT401" s="222" t="s">
        <v>201</v>
      </c>
      <c r="AU401" s="222" t="s">
        <v>92</v>
      </c>
      <c r="AY401" s="21" t="s">
        <v>197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21" t="s">
        <v>90</v>
      </c>
      <c r="BK401" s="223">
        <f>ROUND(I401*H401,2)</f>
        <v>0</v>
      </c>
      <c r="BL401" s="21" t="s">
        <v>206</v>
      </c>
      <c r="BM401" s="222" t="s">
        <v>1365</v>
      </c>
    </row>
    <row r="402" s="2" customFormat="1">
      <c r="A402" s="43"/>
      <c r="B402" s="44"/>
      <c r="C402" s="45"/>
      <c r="D402" s="224" t="s">
        <v>209</v>
      </c>
      <c r="E402" s="45"/>
      <c r="F402" s="225" t="s">
        <v>1366</v>
      </c>
      <c r="G402" s="45"/>
      <c r="H402" s="45"/>
      <c r="I402" s="226"/>
      <c r="J402" s="45"/>
      <c r="K402" s="45"/>
      <c r="L402" s="49"/>
      <c r="M402" s="227"/>
      <c r="N402" s="228"/>
      <c r="O402" s="89"/>
      <c r="P402" s="89"/>
      <c r="Q402" s="89"/>
      <c r="R402" s="89"/>
      <c r="S402" s="89"/>
      <c r="T402" s="90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T402" s="21" t="s">
        <v>209</v>
      </c>
      <c r="AU402" s="21" t="s">
        <v>92</v>
      </c>
    </row>
    <row r="403" s="2" customFormat="1">
      <c r="A403" s="43"/>
      <c r="B403" s="44"/>
      <c r="C403" s="45"/>
      <c r="D403" s="229" t="s">
        <v>211</v>
      </c>
      <c r="E403" s="45"/>
      <c r="F403" s="230" t="s">
        <v>1367</v>
      </c>
      <c r="G403" s="45"/>
      <c r="H403" s="45"/>
      <c r="I403" s="226"/>
      <c r="J403" s="45"/>
      <c r="K403" s="45"/>
      <c r="L403" s="49"/>
      <c r="M403" s="227"/>
      <c r="N403" s="228"/>
      <c r="O403" s="89"/>
      <c r="P403" s="89"/>
      <c r="Q403" s="89"/>
      <c r="R403" s="89"/>
      <c r="S403" s="89"/>
      <c r="T403" s="90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T403" s="21" t="s">
        <v>211</v>
      </c>
      <c r="AU403" s="21" t="s">
        <v>92</v>
      </c>
    </row>
    <row r="404" s="13" customFormat="1">
      <c r="A404" s="13"/>
      <c r="B404" s="232"/>
      <c r="C404" s="233"/>
      <c r="D404" s="224" t="s">
        <v>232</v>
      </c>
      <c r="E404" s="242" t="s">
        <v>35</v>
      </c>
      <c r="F404" s="234" t="s">
        <v>1368</v>
      </c>
      <c r="G404" s="233"/>
      <c r="H404" s="235">
        <v>61</v>
      </c>
      <c r="I404" s="236"/>
      <c r="J404" s="233"/>
      <c r="K404" s="233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232</v>
      </c>
      <c r="AU404" s="241" t="s">
        <v>92</v>
      </c>
      <c r="AV404" s="13" t="s">
        <v>92</v>
      </c>
      <c r="AW404" s="13" t="s">
        <v>42</v>
      </c>
      <c r="AX404" s="13" t="s">
        <v>90</v>
      </c>
      <c r="AY404" s="241" t="s">
        <v>197</v>
      </c>
    </row>
    <row r="405" s="2" customFormat="1" ht="21.75" customHeight="1">
      <c r="A405" s="43"/>
      <c r="B405" s="44"/>
      <c r="C405" s="211" t="s">
        <v>660</v>
      </c>
      <c r="D405" s="211" t="s">
        <v>201</v>
      </c>
      <c r="E405" s="212" t="s">
        <v>1290</v>
      </c>
      <c r="F405" s="213" t="s">
        <v>1291</v>
      </c>
      <c r="G405" s="214" t="s">
        <v>204</v>
      </c>
      <c r="H405" s="215">
        <v>61</v>
      </c>
      <c r="I405" s="216"/>
      <c r="J405" s="217">
        <f>ROUND(I405*H405,2)</f>
        <v>0</v>
      </c>
      <c r="K405" s="213" t="s">
        <v>205</v>
      </c>
      <c r="L405" s="49"/>
      <c r="M405" s="218" t="s">
        <v>35</v>
      </c>
      <c r="N405" s="219" t="s">
        <v>53</v>
      </c>
      <c r="O405" s="89"/>
      <c r="P405" s="220">
        <f>O405*H405</f>
        <v>0</v>
      </c>
      <c r="Q405" s="220">
        <v>0</v>
      </c>
      <c r="R405" s="220">
        <f>Q405*H405</f>
        <v>0</v>
      </c>
      <c r="S405" s="220">
        <v>0</v>
      </c>
      <c r="T405" s="221">
        <f>S405*H405</f>
        <v>0</v>
      </c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R405" s="222" t="s">
        <v>206</v>
      </c>
      <c r="AT405" s="222" t="s">
        <v>201</v>
      </c>
      <c r="AU405" s="222" t="s">
        <v>92</v>
      </c>
      <c r="AY405" s="21" t="s">
        <v>197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21" t="s">
        <v>90</v>
      </c>
      <c r="BK405" s="223">
        <f>ROUND(I405*H405,2)</f>
        <v>0</v>
      </c>
      <c r="BL405" s="21" t="s">
        <v>206</v>
      </c>
      <c r="BM405" s="222" t="s">
        <v>1369</v>
      </c>
    </row>
    <row r="406" s="2" customFormat="1">
      <c r="A406" s="43"/>
      <c r="B406" s="44"/>
      <c r="C406" s="45"/>
      <c r="D406" s="224" t="s">
        <v>209</v>
      </c>
      <c r="E406" s="45"/>
      <c r="F406" s="225" t="s">
        <v>1293</v>
      </c>
      <c r="G406" s="45"/>
      <c r="H406" s="45"/>
      <c r="I406" s="226"/>
      <c r="J406" s="45"/>
      <c r="K406" s="45"/>
      <c r="L406" s="49"/>
      <c r="M406" s="227"/>
      <c r="N406" s="228"/>
      <c r="O406" s="89"/>
      <c r="P406" s="89"/>
      <c r="Q406" s="89"/>
      <c r="R406" s="89"/>
      <c r="S406" s="89"/>
      <c r="T406" s="90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T406" s="21" t="s">
        <v>209</v>
      </c>
      <c r="AU406" s="21" t="s">
        <v>92</v>
      </c>
    </row>
    <row r="407" s="2" customFormat="1">
      <c r="A407" s="43"/>
      <c r="B407" s="44"/>
      <c r="C407" s="45"/>
      <c r="D407" s="229" t="s">
        <v>211</v>
      </c>
      <c r="E407" s="45"/>
      <c r="F407" s="230" t="s">
        <v>1294</v>
      </c>
      <c r="G407" s="45"/>
      <c r="H407" s="45"/>
      <c r="I407" s="226"/>
      <c r="J407" s="45"/>
      <c r="K407" s="45"/>
      <c r="L407" s="49"/>
      <c r="M407" s="227"/>
      <c r="N407" s="228"/>
      <c r="O407" s="89"/>
      <c r="P407" s="89"/>
      <c r="Q407" s="89"/>
      <c r="R407" s="89"/>
      <c r="S407" s="89"/>
      <c r="T407" s="90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T407" s="21" t="s">
        <v>211</v>
      </c>
      <c r="AU407" s="21" t="s">
        <v>92</v>
      </c>
    </row>
    <row r="408" s="13" customFormat="1">
      <c r="A408" s="13"/>
      <c r="B408" s="232"/>
      <c r="C408" s="233"/>
      <c r="D408" s="224" t="s">
        <v>232</v>
      </c>
      <c r="E408" s="242" t="s">
        <v>35</v>
      </c>
      <c r="F408" s="234" t="s">
        <v>1370</v>
      </c>
      <c r="G408" s="233"/>
      <c r="H408" s="235">
        <v>61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232</v>
      </c>
      <c r="AU408" s="241" t="s">
        <v>92</v>
      </c>
      <c r="AV408" s="13" t="s">
        <v>92</v>
      </c>
      <c r="AW408" s="13" t="s">
        <v>42</v>
      </c>
      <c r="AX408" s="13" t="s">
        <v>90</v>
      </c>
      <c r="AY408" s="241" t="s">
        <v>197</v>
      </c>
    </row>
    <row r="409" s="2" customFormat="1" ht="24.15" customHeight="1">
      <c r="A409" s="43"/>
      <c r="B409" s="44"/>
      <c r="C409" s="211" t="s">
        <v>667</v>
      </c>
      <c r="D409" s="211" t="s">
        <v>201</v>
      </c>
      <c r="E409" s="212" t="s">
        <v>1161</v>
      </c>
      <c r="F409" s="213" t="s">
        <v>1162</v>
      </c>
      <c r="G409" s="214" t="s">
        <v>204</v>
      </c>
      <c r="H409" s="215">
        <v>61</v>
      </c>
      <c r="I409" s="216"/>
      <c r="J409" s="217">
        <f>ROUND(I409*H409,2)</f>
        <v>0</v>
      </c>
      <c r="K409" s="213" t="s">
        <v>205</v>
      </c>
      <c r="L409" s="49"/>
      <c r="M409" s="218" t="s">
        <v>35</v>
      </c>
      <c r="N409" s="219" t="s">
        <v>53</v>
      </c>
      <c r="O409" s="89"/>
      <c r="P409" s="220">
        <f>O409*H409</f>
        <v>0</v>
      </c>
      <c r="Q409" s="220">
        <v>0</v>
      </c>
      <c r="R409" s="220">
        <f>Q409*H409</f>
        <v>0</v>
      </c>
      <c r="S409" s="220">
        <v>0</v>
      </c>
      <c r="T409" s="221">
        <f>S409*H409</f>
        <v>0</v>
      </c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R409" s="222" t="s">
        <v>206</v>
      </c>
      <c r="AT409" s="222" t="s">
        <v>201</v>
      </c>
      <c r="AU409" s="222" t="s">
        <v>92</v>
      </c>
      <c r="AY409" s="21" t="s">
        <v>197</v>
      </c>
      <c r="BE409" s="223">
        <f>IF(N409="základní",J409,0)</f>
        <v>0</v>
      </c>
      <c r="BF409" s="223">
        <f>IF(N409="snížená",J409,0)</f>
        <v>0</v>
      </c>
      <c r="BG409" s="223">
        <f>IF(N409="zákl. přenesená",J409,0)</f>
        <v>0</v>
      </c>
      <c r="BH409" s="223">
        <f>IF(N409="sníž. přenesená",J409,0)</f>
        <v>0</v>
      </c>
      <c r="BI409" s="223">
        <f>IF(N409="nulová",J409,0)</f>
        <v>0</v>
      </c>
      <c r="BJ409" s="21" t="s">
        <v>90</v>
      </c>
      <c r="BK409" s="223">
        <f>ROUND(I409*H409,2)</f>
        <v>0</v>
      </c>
      <c r="BL409" s="21" t="s">
        <v>206</v>
      </c>
      <c r="BM409" s="222" t="s">
        <v>1371</v>
      </c>
    </row>
    <row r="410" s="2" customFormat="1">
      <c r="A410" s="43"/>
      <c r="B410" s="44"/>
      <c r="C410" s="45"/>
      <c r="D410" s="224" t="s">
        <v>209</v>
      </c>
      <c r="E410" s="45"/>
      <c r="F410" s="225" t="s">
        <v>1164</v>
      </c>
      <c r="G410" s="45"/>
      <c r="H410" s="45"/>
      <c r="I410" s="226"/>
      <c r="J410" s="45"/>
      <c r="K410" s="45"/>
      <c r="L410" s="49"/>
      <c r="M410" s="227"/>
      <c r="N410" s="228"/>
      <c r="O410" s="89"/>
      <c r="P410" s="89"/>
      <c r="Q410" s="89"/>
      <c r="R410" s="89"/>
      <c r="S410" s="89"/>
      <c r="T410" s="90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T410" s="21" t="s">
        <v>209</v>
      </c>
      <c r="AU410" s="21" t="s">
        <v>92</v>
      </c>
    </row>
    <row r="411" s="2" customFormat="1">
      <c r="A411" s="43"/>
      <c r="B411" s="44"/>
      <c r="C411" s="45"/>
      <c r="D411" s="229" t="s">
        <v>211</v>
      </c>
      <c r="E411" s="45"/>
      <c r="F411" s="230" t="s">
        <v>1165</v>
      </c>
      <c r="G411" s="45"/>
      <c r="H411" s="45"/>
      <c r="I411" s="226"/>
      <c r="J411" s="45"/>
      <c r="K411" s="45"/>
      <c r="L411" s="49"/>
      <c r="M411" s="227"/>
      <c r="N411" s="228"/>
      <c r="O411" s="89"/>
      <c r="P411" s="89"/>
      <c r="Q411" s="89"/>
      <c r="R411" s="89"/>
      <c r="S411" s="89"/>
      <c r="T411" s="90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T411" s="21" t="s">
        <v>211</v>
      </c>
      <c r="AU411" s="21" t="s">
        <v>92</v>
      </c>
    </row>
    <row r="412" s="2" customFormat="1" ht="24.15" customHeight="1">
      <c r="A412" s="43"/>
      <c r="B412" s="44"/>
      <c r="C412" s="211" t="s">
        <v>670</v>
      </c>
      <c r="D412" s="211" t="s">
        <v>201</v>
      </c>
      <c r="E412" s="212" t="s">
        <v>1297</v>
      </c>
      <c r="F412" s="213" t="s">
        <v>1298</v>
      </c>
      <c r="G412" s="214" t="s">
        <v>204</v>
      </c>
      <c r="H412" s="215">
        <v>61</v>
      </c>
      <c r="I412" s="216"/>
      <c r="J412" s="217">
        <f>ROUND(I412*H412,2)</f>
        <v>0</v>
      </c>
      <c r="K412" s="213" t="s">
        <v>205</v>
      </c>
      <c r="L412" s="49"/>
      <c r="M412" s="218" t="s">
        <v>35</v>
      </c>
      <c r="N412" s="219" t="s">
        <v>53</v>
      </c>
      <c r="O412" s="89"/>
      <c r="P412" s="220">
        <f>O412*H412</f>
        <v>0</v>
      </c>
      <c r="Q412" s="220">
        <v>0.1837</v>
      </c>
      <c r="R412" s="220">
        <f>Q412*H412</f>
        <v>11.2057</v>
      </c>
      <c r="S412" s="220">
        <v>0</v>
      </c>
      <c r="T412" s="221">
        <f>S412*H412</f>
        <v>0</v>
      </c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R412" s="222" t="s">
        <v>206</v>
      </c>
      <c r="AT412" s="222" t="s">
        <v>201</v>
      </c>
      <c r="AU412" s="222" t="s">
        <v>92</v>
      </c>
      <c r="AY412" s="21" t="s">
        <v>197</v>
      </c>
      <c r="BE412" s="223">
        <f>IF(N412="základní",J412,0)</f>
        <v>0</v>
      </c>
      <c r="BF412" s="223">
        <f>IF(N412="snížená",J412,0)</f>
        <v>0</v>
      </c>
      <c r="BG412" s="223">
        <f>IF(N412="zákl. přenesená",J412,0)</f>
        <v>0</v>
      </c>
      <c r="BH412" s="223">
        <f>IF(N412="sníž. přenesená",J412,0)</f>
        <v>0</v>
      </c>
      <c r="BI412" s="223">
        <f>IF(N412="nulová",J412,0)</f>
        <v>0</v>
      </c>
      <c r="BJ412" s="21" t="s">
        <v>90</v>
      </c>
      <c r="BK412" s="223">
        <f>ROUND(I412*H412,2)</f>
        <v>0</v>
      </c>
      <c r="BL412" s="21" t="s">
        <v>206</v>
      </c>
      <c r="BM412" s="222" t="s">
        <v>1372</v>
      </c>
    </row>
    <row r="413" s="2" customFormat="1">
      <c r="A413" s="43"/>
      <c r="B413" s="44"/>
      <c r="C413" s="45"/>
      <c r="D413" s="224" t="s">
        <v>209</v>
      </c>
      <c r="E413" s="45"/>
      <c r="F413" s="225" t="s">
        <v>1300</v>
      </c>
      <c r="G413" s="45"/>
      <c r="H413" s="45"/>
      <c r="I413" s="226"/>
      <c r="J413" s="45"/>
      <c r="K413" s="45"/>
      <c r="L413" s="49"/>
      <c r="M413" s="227"/>
      <c r="N413" s="228"/>
      <c r="O413" s="89"/>
      <c r="P413" s="89"/>
      <c r="Q413" s="89"/>
      <c r="R413" s="89"/>
      <c r="S413" s="89"/>
      <c r="T413" s="90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T413" s="21" t="s">
        <v>209</v>
      </c>
      <c r="AU413" s="21" t="s">
        <v>92</v>
      </c>
    </row>
    <row r="414" s="2" customFormat="1">
      <c r="A414" s="43"/>
      <c r="B414" s="44"/>
      <c r="C414" s="45"/>
      <c r="D414" s="229" t="s">
        <v>211</v>
      </c>
      <c r="E414" s="45"/>
      <c r="F414" s="230" t="s">
        <v>1301</v>
      </c>
      <c r="G414" s="45"/>
      <c r="H414" s="45"/>
      <c r="I414" s="226"/>
      <c r="J414" s="45"/>
      <c r="K414" s="45"/>
      <c r="L414" s="49"/>
      <c r="M414" s="227"/>
      <c r="N414" s="228"/>
      <c r="O414" s="89"/>
      <c r="P414" s="89"/>
      <c r="Q414" s="89"/>
      <c r="R414" s="89"/>
      <c r="S414" s="89"/>
      <c r="T414" s="90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T414" s="21" t="s">
        <v>211</v>
      </c>
      <c r="AU414" s="21" t="s">
        <v>92</v>
      </c>
    </row>
    <row r="415" s="2" customFormat="1">
      <c r="A415" s="43"/>
      <c r="B415" s="44"/>
      <c r="C415" s="45"/>
      <c r="D415" s="224" t="s">
        <v>219</v>
      </c>
      <c r="E415" s="45"/>
      <c r="F415" s="231" t="s">
        <v>1373</v>
      </c>
      <c r="G415" s="45"/>
      <c r="H415" s="45"/>
      <c r="I415" s="226"/>
      <c r="J415" s="45"/>
      <c r="K415" s="45"/>
      <c r="L415" s="49"/>
      <c r="M415" s="227"/>
      <c r="N415" s="228"/>
      <c r="O415" s="89"/>
      <c r="P415" s="89"/>
      <c r="Q415" s="89"/>
      <c r="R415" s="89"/>
      <c r="S415" s="89"/>
      <c r="T415" s="90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T415" s="21" t="s">
        <v>219</v>
      </c>
      <c r="AU415" s="21" t="s">
        <v>92</v>
      </c>
    </row>
    <row r="416" s="13" customFormat="1">
      <c r="A416" s="13"/>
      <c r="B416" s="232"/>
      <c r="C416" s="233"/>
      <c r="D416" s="224" t="s">
        <v>232</v>
      </c>
      <c r="E416" s="242" t="s">
        <v>35</v>
      </c>
      <c r="F416" s="234" t="s">
        <v>1374</v>
      </c>
      <c r="G416" s="233"/>
      <c r="H416" s="235">
        <v>61</v>
      </c>
      <c r="I416" s="236"/>
      <c r="J416" s="233"/>
      <c r="K416" s="233"/>
      <c r="L416" s="237"/>
      <c r="M416" s="238"/>
      <c r="N416" s="239"/>
      <c r="O416" s="239"/>
      <c r="P416" s="239"/>
      <c r="Q416" s="239"/>
      <c r="R416" s="239"/>
      <c r="S416" s="239"/>
      <c r="T416" s="24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1" t="s">
        <v>232</v>
      </c>
      <c r="AU416" s="241" t="s">
        <v>92</v>
      </c>
      <c r="AV416" s="13" t="s">
        <v>92</v>
      </c>
      <c r="AW416" s="13" t="s">
        <v>42</v>
      </c>
      <c r="AX416" s="13" t="s">
        <v>90</v>
      </c>
      <c r="AY416" s="241" t="s">
        <v>197</v>
      </c>
    </row>
    <row r="417" s="2" customFormat="1" ht="16.5" customHeight="1">
      <c r="A417" s="43"/>
      <c r="B417" s="44"/>
      <c r="C417" s="243" t="s">
        <v>673</v>
      </c>
      <c r="D417" s="243" t="s">
        <v>305</v>
      </c>
      <c r="E417" s="244" t="s">
        <v>1110</v>
      </c>
      <c r="F417" s="245" t="s">
        <v>1111</v>
      </c>
      <c r="G417" s="246" t="s">
        <v>269</v>
      </c>
      <c r="H417" s="247">
        <v>0.091999999999999998</v>
      </c>
      <c r="I417" s="248"/>
      <c r="J417" s="249">
        <f>ROUND(I417*H417,2)</f>
        <v>0</v>
      </c>
      <c r="K417" s="245" t="s">
        <v>205</v>
      </c>
      <c r="L417" s="250"/>
      <c r="M417" s="251" t="s">
        <v>35</v>
      </c>
      <c r="N417" s="252" t="s">
        <v>53</v>
      </c>
      <c r="O417" s="89"/>
      <c r="P417" s="220">
        <f>O417*H417</f>
        <v>0</v>
      </c>
      <c r="Q417" s="220">
        <v>1</v>
      </c>
      <c r="R417" s="220">
        <f>Q417*H417</f>
        <v>0.091999999999999998</v>
      </c>
      <c r="S417" s="220">
        <v>0</v>
      </c>
      <c r="T417" s="221">
        <f>S417*H417</f>
        <v>0</v>
      </c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R417" s="222" t="s">
        <v>253</v>
      </c>
      <c r="AT417" s="222" t="s">
        <v>305</v>
      </c>
      <c r="AU417" s="222" t="s">
        <v>92</v>
      </c>
      <c r="AY417" s="21" t="s">
        <v>197</v>
      </c>
      <c r="BE417" s="223">
        <f>IF(N417="základní",J417,0)</f>
        <v>0</v>
      </c>
      <c r="BF417" s="223">
        <f>IF(N417="snížená",J417,0)</f>
        <v>0</v>
      </c>
      <c r="BG417" s="223">
        <f>IF(N417="zákl. přenesená",J417,0)</f>
        <v>0</v>
      </c>
      <c r="BH417" s="223">
        <f>IF(N417="sníž. přenesená",J417,0)</f>
        <v>0</v>
      </c>
      <c r="BI417" s="223">
        <f>IF(N417="nulová",J417,0)</f>
        <v>0</v>
      </c>
      <c r="BJ417" s="21" t="s">
        <v>90</v>
      </c>
      <c r="BK417" s="223">
        <f>ROUND(I417*H417,2)</f>
        <v>0</v>
      </c>
      <c r="BL417" s="21" t="s">
        <v>206</v>
      </c>
      <c r="BM417" s="222" t="s">
        <v>1375</v>
      </c>
    </row>
    <row r="418" s="2" customFormat="1">
      <c r="A418" s="43"/>
      <c r="B418" s="44"/>
      <c r="C418" s="45"/>
      <c r="D418" s="224" t="s">
        <v>209</v>
      </c>
      <c r="E418" s="45"/>
      <c r="F418" s="225" t="s">
        <v>1111</v>
      </c>
      <c r="G418" s="45"/>
      <c r="H418" s="45"/>
      <c r="I418" s="226"/>
      <c r="J418" s="45"/>
      <c r="K418" s="45"/>
      <c r="L418" s="49"/>
      <c r="M418" s="227"/>
      <c r="N418" s="228"/>
      <c r="O418" s="89"/>
      <c r="P418" s="89"/>
      <c r="Q418" s="89"/>
      <c r="R418" s="89"/>
      <c r="S418" s="89"/>
      <c r="T418" s="90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T418" s="21" t="s">
        <v>209</v>
      </c>
      <c r="AU418" s="21" t="s">
        <v>92</v>
      </c>
    </row>
    <row r="419" s="13" customFormat="1">
      <c r="A419" s="13"/>
      <c r="B419" s="232"/>
      <c r="C419" s="233"/>
      <c r="D419" s="224" t="s">
        <v>232</v>
      </c>
      <c r="E419" s="242" t="s">
        <v>35</v>
      </c>
      <c r="F419" s="234" t="s">
        <v>1376</v>
      </c>
      <c r="G419" s="233"/>
      <c r="H419" s="235">
        <v>0.091999999999999998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232</v>
      </c>
      <c r="AU419" s="241" t="s">
        <v>92</v>
      </c>
      <c r="AV419" s="13" t="s">
        <v>92</v>
      </c>
      <c r="AW419" s="13" t="s">
        <v>42</v>
      </c>
      <c r="AX419" s="13" t="s">
        <v>90</v>
      </c>
      <c r="AY419" s="241" t="s">
        <v>197</v>
      </c>
    </row>
    <row r="420" s="2" customFormat="1" ht="21.75" customHeight="1">
      <c r="A420" s="43"/>
      <c r="B420" s="44"/>
      <c r="C420" s="243" t="s">
        <v>675</v>
      </c>
      <c r="D420" s="243" t="s">
        <v>305</v>
      </c>
      <c r="E420" s="244" t="s">
        <v>1180</v>
      </c>
      <c r="F420" s="245" t="s">
        <v>1181</v>
      </c>
      <c r="G420" s="246" t="s">
        <v>269</v>
      </c>
      <c r="H420" s="247">
        <v>0.108</v>
      </c>
      <c r="I420" s="248"/>
      <c r="J420" s="249">
        <f>ROUND(I420*H420,2)</f>
        <v>0</v>
      </c>
      <c r="K420" s="245" t="s">
        <v>205</v>
      </c>
      <c r="L420" s="250"/>
      <c r="M420" s="251" t="s">
        <v>35</v>
      </c>
      <c r="N420" s="252" t="s">
        <v>53</v>
      </c>
      <c r="O420" s="89"/>
      <c r="P420" s="220">
        <f>O420*H420</f>
        <v>0</v>
      </c>
      <c r="Q420" s="220">
        <v>1</v>
      </c>
      <c r="R420" s="220">
        <f>Q420*H420</f>
        <v>0.108</v>
      </c>
      <c r="S420" s="220">
        <v>0</v>
      </c>
      <c r="T420" s="221">
        <f>S420*H420</f>
        <v>0</v>
      </c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R420" s="222" t="s">
        <v>253</v>
      </c>
      <c r="AT420" s="222" t="s">
        <v>305</v>
      </c>
      <c r="AU420" s="222" t="s">
        <v>92</v>
      </c>
      <c r="AY420" s="21" t="s">
        <v>197</v>
      </c>
      <c r="BE420" s="223">
        <f>IF(N420="základní",J420,0)</f>
        <v>0</v>
      </c>
      <c r="BF420" s="223">
        <f>IF(N420="snížená",J420,0)</f>
        <v>0</v>
      </c>
      <c r="BG420" s="223">
        <f>IF(N420="zákl. přenesená",J420,0)</f>
        <v>0</v>
      </c>
      <c r="BH420" s="223">
        <f>IF(N420="sníž. přenesená",J420,0)</f>
        <v>0</v>
      </c>
      <c r="BI420" s="223">
        <f>IF(N420="nulová",J420,0)</f>
        <v>0</v>
      </c>
      <c r="BJ420" s="21" t="s">
        <v>90</v>
      </c>
      <c r="BK420" s="223">
        <f>ROUND(I420*H420,2)</f>
        <v>0</v>
      </c>
      <c r="BL420" s="21" t="s">
        <v>206</v>
      </c>
      <c r="BM420" s="222" t="s">
        <v>1377</v>
      </c>
    </row>
    <row r="421" s="2" customFormat="1">
      <c r="A421" s="43"/>
      <c r="B421" s="44"/>
      <c r="C421" s="45"/>
      <c r="D421" s="224" t="s">
        <v>209</v>
      </c>
      <c r="E421" s="45"/>
      <c r="F421" s="225" t="s">
        <v>1181</v>
      </c>
      <c r="G421" s="45"/>
      <c r="H421" s="45"/>
      <c r="I421" s="226"/>
      <c r="J421" s="45"/>
      <c r="K421" s="45"/>
      <c r="L421" s="49"/>
      <c r="M421" s="227"/>
      <c r="N421" s="228"/>
      <c r="O421" s="89"/>
      <c r="P421" s="89"/>
      <c r="Q421" s="89"/>
      <c r="R421" s="89"/>
      <c r="S421" s="89"/>
      <c r="T421" s="90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T421" s="21" t="s">
        <v>209</v>
      </c>
      <c r="AU421" s="21" t="s">
        <v>92</v>
      </c>
    </row>
    <row r="422" s="13" customFormat="1">
      <c r="A422" s="13"/>
      <c r="B422" s="232"/>
      <c r="C422" s="233"/>
      <c r="D422" s="224" t="s">
        <v>232</v>
      </c>
      <c r="E422" s="242" t="s">
        <v>35</v>
      </c>
      <c r="F422" s="234" t="s">
        <v>1378</v>
      </c>
      <c r="G422" s="233"/>
      <c r="H422" s="235">
        <v>0.108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1" t="s">
        <v>232</v>
      </c>
      <c r="AU422" s="241" t="s">
        <v>92</v>
      </c>
      <c r="AV422" s="13" t="s">
        <v>92</v>
      </c>
      <c r="AW422" s="13" t="s">
        <v>42</v>
      </c>
      <c r="AX422" s="13" t="s">
        <v>90</v>
      </c>
      <c r="AY422" s="241" t="s">
        <v>197</v>
      </c>
    </row>
    <row r="423" s="12" customFormat="1" ht="22.8" customHeight="1">
      <c r="A423" s="12"/>
      <c r="B423" s="195"/>
      <c r="C423" s="196"/>
      <c r="D423" s="197" t="s">
        <v>81</v>
      </c>
      <c r="E423" s="209" t="s">
        <v>241</v>
      </c>
      <c r="F423" s="209" t="s">
        <v>1379</v>
      </c>
      <c r="G423" s="196"/>
      <c r="H423" s="196"/>
      <c r="I423" s="199"/>
      <c r="J423" s="210">
        <f>BK423</f>
        <v>0</v>
      </c>
      <c r="K423" s="196"/>
      <c r="L423" s="201"/>
      <c r="M423" s="202"/>
      <c r="N423" s="203"/>
      <c r="O423" s="203"/>
      <c r="P423" s="204">
        <f>SUM(P424:P426)</f>
        <v>0</v>
      </c>
      <c r="Q423" s="203"/>
      <c r="R423" s="204">
        <f>SUM(R424:R426)</f>
        <v>6.6464999999999996</v>
      </c>
      <c r="S423" s="203"/>
      <c r="T423" s="205">
        <f>SUM(T424:T426)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6" t="s">
        <v>90</v>
      </c>
      <c r="AT423" s="207" t="s">
        <v>81</v>
      </c>
      <c r="AU423" s="207" t="s">
        <v>90</v>
      </c>
      <c r="AY423" s="206" t="s">
        <v>197</v>
      </c>
      <c r="BK423" s="208">
        <f>SUM(BK424:BK426)</f>
        <v>0</v>
      </c>
    </row>
    <row r="424" s="2" customFormat="1" ht="24.15" customHeight="1">
      <c r="A424" s="43"/>
      <c r="B424" s="44"/>
      <c r="C424" s="211" t="s">
        <v>678</v>
      </c>
      <c r="D424" s="211" t="s">
        <v>201</v>
      </c>
      <c r="E424" s="212" t="s">
        <v>1380</v>
      </c>
      <c r="F424" s="213" t="s">
        <v>1381</v>
      </c>
      <c r="G424" s="214" t="s">
        <v>204</v>
      </c>
      <c r="H424" s="215">
        <v>175</v>
      </c>
      <c r="I424" s="216"/>
      <c r="J424" s="217">
        <f>ROUND(I424*H424,2)</f>
        <v>0</v>
      </c>
      <c r="K424" s="213" t="s">
        <v>205</v>
      </c>
      <c r="L424" s="49"/>
      <c r="M424" s="218" t="s">
        <v>35</v>
      </c>
      <c r="N424" s="219" t="s">
        <v>53</v>
      </c>
      <c r="O424" s="89"/>
      <c r="P424" s="220">
        <f>O424*H424</f>
        <v>0</v>
      </c>
      <c r="Q424" s="220">
        <v>0.03798</v>
      </c>
      <c r="R424" s="220">
        <f>Q424*H424</f>
        <v>6.6464999999999996</v>
      </c>
      <c r="S424" s="220">
        <v>0</v>
      </c>
      <c r="T424" s="221">
        <f>S424*H424</f>
        <v>0</v>
      </c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R424" s="222" t="s">
        <v>206</v>
      </c>
      <c r="AT424" s="222" t="s">
        <v>201</v>
      </c>
      <c r="AU424" s="222" t="s">
        <v>92</v>
      </c>
      <c r="AY424" s="21" t="s">
        <v>197</v>
      </c>
      <c r="BE424" s="223">
        <f>IF(N424="základní",J424,0)</f>
        <v>0</v>
      </c>
      <c r="BF424" s="223">
        <f>IF(N424="snížená",J424,0)</f>
        <v>0</v>
      </c>
      <c r="BG424" s="223">
        <f>IF(N424="zákl. přenesená",J424,0)</f>
        <v>0</v>
      </c>
      <c r="BH424" s="223">
        <f>IF(N424="sníž. přenesená",J424,0)</f>
        <v>0</v>
      </c>
      <c r="BI424" s="223">
        <f>IF(N424="nulová",J424,0)</f>
        <v>0</v>
      </c>
      <c r="BJ424" s="21" t="s">
        <v>90</v>
      </c>
      <c r="BK424" s="223">
        <f>ROUND(I424*H424,2)</f>
        <v>0</v>
      </c>
      <c r="BL424" s="21" t="s">
        <v>206</v>
      </c>
      <c r="BM424" s="222" t="s">
        <v>1382</v>
      </c>
    </row>
    <row r="425" s="2" customFormat="1">
      <c r="A425" s="43"/>
      <c r="B425" s="44"/>
      <c r="C425" s="45"/>
      <c r="D425" s="224" t="s">
        <v>209</v>
      </c>
      <c r="E425" s="45"/>
      <c r="F425" s="225" t="s">
        <v>1383</v>
      </c>
      <c r="G425" s="45"/>
      <c r="H425" s="45"/>
      <c r="I425" s="226"/>
      <c r="J425" s="45"/>
      <c r="K425" s="45"/>
      <c r="L425" s="49"/>
      <c r="M425" s="227"/>
      <c r="N425" s="228"/>
      <c r="O425" s="89"/>
      <c r="P425" s="89"/>
      <c r="Q425" s="89"/>
      <c r="R425" s="89"/>
      <c r="S425" s="89"/>
      <c r="T425" s="90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T425" s="21" t="s">
        <v>209</v>
      </c>
      <c r="AU425" s="21" t="s">
        <v>92</v>
      </c>
    </row>
    <row r="426" s="2" customFormat="1">
      <c r="A426" s="43"/>
      <c r="B426" s="44"/>
      <c r="C426" s="45"/>
      <c r="D426" s="229" t="s">
        <v>211</v>
      </c>
      <c r="E426" s="45"/>
      <c r="F426" s="230" t="s">
        <v>1384</v>
      </c>
      <c r="G426" s="45"/>
      <c r="H426" s="45"/>
      <c r="I426" s="226"/>
      <c r="J426" s="45"/>
      <c r="K426" s="45"/>
      <c r="L426" s="49"/>
      <c r="M426" s="227"/>
      <c r="N426" s="228"/>
      <c r="O426" s="89"/>
      <c r="P426" s="89"/>
      <c r="Q426" s="89"/>
      <c r="R426" s="89"/>
      <c r="S426" s="89"/>
      <c r="T426" s="90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T426" s="21" t="s">
        <v>211</v>
      </c>
      <c r="AU426" s="21" t="s">
        <v>92</v>
      </c>
    </row>
    <row r="427" s="12" customFormat="1" ht="22.8" customHeight="1">
      <c r="A427" s="12"/>
      <c r="B427" s="195"/>
      <c r="C427" s="196"/>
      <c r="D427" s="197" t="s">
        <v>81</v>
      </c>
      <c r="E427" s="209" t="s">
        <v>253</v>
      </c>
      <c r="F427" s="209" t="s">
        <v>451</v>
      </c>
      <c r="G427" s="196"/>
      <c r="H427" s="196"/>
      <c r="I427" s="199"/>
      <c r="J427" s="210">
        <f>BK427</f>
        <v>0</v>
      </c>
      <c r="K427" s="196"/>
      <c r="L427" s="201"/>
      <c r="M427" s="202"/>
      <c r="N427" s="203"/>
      <c r="O427" s="203"/>
      <c r="P427" s="204">
        <f>SUM(P428:P443)</f>
        <v>0</v>
      </c>
      <c r="Q427" s="203"/>
      <c r="R427" s="204">
        <f>SUM(R428:R443)</f>
        <v>8.5944399999999987</v>
      </c>
      <c r="S427" s="203"/>
      <c r="T427" s="205">
        <f>SUM(T428:T443)</f>
        <v>8.6000000000000014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6" t="s">
        <v>90</v>
      </c>
      <c r="AT427" s="207" t="s">
        <v>81</v>
      </c>
      <c r="AU427" s="207" t="s">
        <v>90</v>
      </c>
      <c r="AY427" s="206" t="s">
        <v>197</v>
      </c>
      <c r="BK427" s="208">
        <f>SUM(BK428:BK443)</f>
        <v>0</v>
      </c>
    </row>
    <row r="428" s="2" customFormat="1" ht="33" customHeight="1">
      <c r="A428" s="43"/>
      <c r="B428" s="44"/>
      <c r="C428" s="211" t="s">
        <v>685</v>
      </c>
      <c r="D428" s="211" t="s">
        <v>201</v>
      </c>
      <c r="E428" s="212" t="s">
        <v>1385</v>
      </c>
      <c r="F428" s="213" t="s">
        <v>1386</v>
      </c>
      <c r="G428" s="214" t="s">
        <v>215</v>
      </c>
      <c r="H428" s="215">
        <v>8</v>
      </c>
      <c r="I428" s="216"/>
      <c r="J428" s="217">
        <f>ROUND(I428*H428,2)</f>
        <v>0</v>
      </c>
      <c r="K428" s="213" t="s">
        <v>205</v>
      </c>
      <c r="L428" s="49"/>
      <c r="M428" s="218" t="s">
        <v>35</v>
      </c>
      <c r="N428" s="219" t="s">
        <v>53</v>
      </c>
      <c r="O428" s="89"/>
      <c r="P428" s="220">
        <f>O428*H428</f>
        <v>0</v>
      </c>
      <c r="Q428" s="220">
        <v>0</v>
      </c>
      <c r="R428" s="220">
        <f>Q428*H428</f>
        <v>0</v>
      </c>
      <c r="S428" s="220">
        <v>0</v>
      </c>
      <c r="T428" s="221">
        <f>S428*H428</f>
        <v>0</v>
      </c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R428" s="222" t="s">
        <v>206</v>
      </c>
      <c r="AT428" s="222" t="s">
        <v>201</v>
      </c>
      <c r="AU428" s="222" t="s">
        <v>92</v>
      </c>
      <c r="AY428" s="21" t="s">
        <v>197</v>
      </c>
      <c r="BE428" s="223">
        <f>IF(N428="základní",J428,0)</f>
        <v>0</v>
      </c>
      <c r="BF428" s="223">
        <f>IF(N428="snížená",J428,0)</f>
        <v>0</v>
      </c>
      <c r="BG428" s="223">
        <f>IF(N428="zákl. přenesená",J428,0)</f>
        <v>0</v>
      </c>
      <c r="BH428" s="223">
        <f>IF(N428="sníž. přenesená",J428,0)</f>
        <v>0</v>
      </c>
      <c r="BI428" s="223">
        <f>IF(N428="nulová",J428,0)</f>
        <v>0</v>
      </c>
      <c r="BJ428" s="21" t="s">
        <v>90</v>
      </c>
      <c r="BK428" s="223">
        <f>ROUND(I428*H428,2)</f>
        <v>0</v>
      </c>
      <c r="BL428" s="21" t="s">
        <v>206</v>
      </c>
      <c r="BM428" s="222" t="s">
        <v>1387</v>
      </c>
    </row>
    <row r="429" s="2" customFormat="1">
      <c r="A429" s="43"/>
      <c r="B429" s="44"/>
      <c r="C429" s="45"/>
      <c r="D429" s="224" t="s">
        <v>209</v>
      </c>
      <c r="E429" s="45"/>
      <c r="F429" s="225" t="s">
        <v>1388</v>
      </c>
      <c r="G429" s="45"/>
      <c r="H429" s="45"/>
      <c r="I429" s="226"/>
      <c r="J429" s="45"/>
      <c r="K429" s="45"/>
      <c r="L429" s="49"/>
      <c r="M429" s="227"/>
      <c r="N429" s="228"/>
      <c r="O429" s="89"/>
      <c r="P429" s="89"/>
      <c r="Q429" s="89"/>
      <c r="R429" s="89"/>
      <c r="S429" s="89"/>
      <c r="T429" s="90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T429" s="21" t="s">
        <v>209</v>
      </c>
      <c r="AU429" s="21" t="s">
        <v>92</v>
      </c>
    </row>
    <row r="430" s="2" customFormat="1">
      <c r="A430" s="43"/>
      <c r="B430" s="44"/>
      <c r="C430" s="45"/>
      <c r="D430" s="229" t="s">
        <v>211</v>
      </c>
      <c r="E430" s="45"/>
      <c r="F430" s="230" t="s">
        <v>1389</v>
      </c>
      <c r="G430" s="45"/>
      <c r="H430" s="45"/>
      <c r="I430" s="226"/>
      <c r="J430" s="45"/>
      <c r="K430" s="45"/>
      <c r="L430" s="49"/>
      <c r="M430" s="227"/>
      <c r="N430" s="228"/>
      <c r="O430" s="89"/>
      <c r="P430" s="89"/>
      <c r="Q430" s="89"/>
      <c r="R430" s="89"/>
      <c r="S430" s="89"/>
      <c r="T430" s="90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T430" s="21" t="s">
        <v>211</v>
      </c>
      <c r="AU430" s="21" t="s">
        <v>92</v>
      </c>
    </row>
    <row r="431" s="13" customFormat="1">
      <c r="A431" s="13"/>
      <c r="B431" s="232"/>
      <c r="C431" s="233"/>
      <c r="D431" s="224" t="s">
        <v>232</v>
      </c>
      <c r="E431" s="242" t="s">
        <v>35</v>
      </c>
      <c r="F431" s="234" t="s">
        <v>1390</v>
      </c>
      <c r="G431" s="233"/>
      <c r="H431" s="235">
        <v>8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1" t="s">
        <v>232</v>
      </c>
      <c r="AU431" s="241" t="s">
        <v>92</v>
      </c>
      <c r="AV431" s="13" t="s">
        <v>92</v>
      </c>
      <c r="AW431" s="13" t="s">
        <v>42</v>
      </c>
      <c r="AX431" s="13" t="s">
        <v>90</v>
      </c>
      <c r="AY431" s="241" t="s">
        <v>197</v>
      </c>
    </row>
    <row r="432" s="2" customFormat="1" ht="16.5" customHeight="1">
      <c r="A432" s="43"/>
      <c r="B432" s="44"/>
      <c r="C432" s="243" t="s">
        <v>688</v>
      </c>
      <c r="D432" s="243" t="s">
        <v>305</v>
      </c>
      <c r="E432" s="244" t="s">
        <v>1391</v>
      </c>
      <c r="F432" s="245" t="s">
        <v>1392</v>
      </c>
      <c r="G432" s="246" t="s">
        <v>215</v>
      </c>
      <c r="H432" s="247">
        <v>4</v>
      </c>
      <c r="I432" s="248"/>
      <c r="J432" s="249">
        <f>ROUND(I432*H432,2)</f>
        <v>0</v>
      </c>
      <c r="K432" s="245" t="s">
        <v>205</v>
      </c>
      <c r="L432" s="250"/>
      <c r="M432" s="251" t="s">
        <v>35</v>
      </c>
      <c r="N432" s="252" t="s">
        <v>53</v>
      </c>
      <c r="O432" s="89"/>
      <c r="P432" s="220">
        <f>O432*H432</f>
        <v>0</v>
      </c>
      <c r="Q432" s="220">
        <v>0.00031</v>
      </c>
      <c r="R432" s="220">
        <f>Q432*H432</f>
        <v>0.00124</v>
      </c>
      <c r="S432" s="220">
        <v>0</v>
      </c>
      <c r="T432" s="221">
        <f>S432*H432</f>
        <v>0</v>
      </c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R432" s="222" t="s">
        <v>253</v>
      </c>
      <c r="AT432" s="222" t="s">
        <v>305</v>
      </c>
      <c r="AU432" s="222" t="s">
        <v>92</v>
      </c>
      <c r="AY432" s="21" t="s">
        <v>197</v>
      </c>
      <c r="BE432" s="223">
        <f>IF(N432="základní",J432,0)</f>
        <v>0</v>
      </c>
      <c r="BF432" s="223">
        <f>IF(N432="snížená",J432,0)</f>
        <v>0</v>
      </c>
      <c r="BG432" s="223">
        <f>IF(N432="zákl. přenesená",J432,0)</f>
        <v>0</v>
      </c>
      <c r="BH432" s="223">
        <f>IF(N432="sníž. přenesená",J432,0)</f>
        <v>0</v>
      </c>
      <c r="BI432" s="223">
        <f>IF(N432="nulová",J432,0)</f>
        <v>0</v>
      </c>
      <c r="BJ432" s="21" t="s">
        <v>90</v>
      </c>
      <c r="BK432" s="223">
        <f>ROUND(I432*H432,2)</f>
        <v>0</v>
      </c>
      <c r="BL432" s="21" t="s">
        <v>206</v>
      </c>
      <c r="BM432" s="222" t="s">
        <v>1393</v>
      </c>
    </row>
    <row r="433" s="2" customFormat="1">
      <c r="A433" s="43"/>
      <c r="B433" s="44"/>
      <c r="C433" s="45"/>
      <c r="D433" s="224" t="s">
        <v>209</v>
      </c>
      <c r="E433" s="45"/>
      <c r="F433" s="225" t="s">
        <v>1392</v>
      </c>
      <c r="G433" s="45"/>
      <c r="H433" s="45"/>
      <c r="I433" s="226"/>
      <c r="J433" s="45"/>
      <c r="K433" s="45"/>
      <c r="L433" s="49"/>
      <c r="M433" s="227"/>
      <c r="N433" s="228"/>
      <c r="O433" s="89"/>
      <c r="P433" s="89"/>
      <c r="Q433" s="89"/>
      <c r="R433" s="89"/>
      <c r="S433" s="89"/>
      <c r="T433" s="90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T433" s="21" t="s">
        <v>209</v>
      </c>
      <c r="AU433" s="21" t="s">
        <v>92</v>
      </c>
    </row>
    <row r="434" s="13" customFormat="1">
      <c r="A434" s="13"/>
      <c r="B434" s="232"/>
      <c r="C434" s="233"/>
      <c r="D434" s="224" t="s">
        <v>232</v>
      </c>
      <c r="E434" s="242" t="s">
        <v>35</v>
      </c>
      <c r="F434" s="234" t="s">
        <v>1394</v>
      </c>
      <c r="G434" s="233"/>
      <c r="H434" s="235">
        <v>4</v>
      </c>
      <c r="I434" s="236"/>
      <c r="J434" s="233"/>
      <c r="K434" s="233"/>
      <c r="L434" s="237"/>
      <c r="M434" s="238"/>
      <c r="N434" s="239"/>
      <c r="O434" s="239"/>
      <c r="P434" s="239"/>
      <c r="Q434" s="239"/>
      <c r="R434" s="239"/>
      <c r="S434" s="239"/>
      <c r="T434" s="24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1" t="s">
        <v>232</v>
      </c>
      <c r="AU434" s="241" t="s">
        <v>92</v>
      </c>
      <c r="AV434" s="13" t="s">
        <v>92</v>
      </c>
      <c r="AW434" s="13" t="s">
        <v>42</v>
      </c>
      <c r="AX434" s="13" t="s">
        <v>90</v>
      </c>
      <c r="AY434" s="241" t="s">
        <v>197</v>
      </c>
    </row>
    <row r="435" s="2" customFormat="1" ht="37.8" customHeight="1">
      <c r="A435" s="43"/>
      <c r="B435" s="44"/>
      <c r="C435" s="243" t="s">
        <v>693</v>
      </c>
      <c r="D435" s="243" t="s">
        <v>305</v>
      </c>
      <c r="E435" s="244" t="s">
        <v>1395</v>
      </c>
      <c r="F435" s="245" t="s">
        <v>1396</v>
      </c>
      <c r="G435" s="246" t="s">
        <v>215</v>
      </c>
      <c r="H435" s="247">
        <v>4</v>
      </c>
      <c r="I435" s="248"/>
      <c r="J435" s="249">
        <f>ROUND(I435*H435,2)</f>
        <v>0</v>
      </c>
      <c r="K435" s="245" t="s">
        <v>205</v>
      </c>
      <c r="L435" s="250"/>
      <c r="M435" s="251" t="s">
        <v>35</v>
      </c>
      <c r="N435" s="252" t="s">
        <v>53</v>
      </c>
      <c r="O435" s="89"/>
      <c r="P435" s="220">
        <f>O435*H435</f>
        <v>0</v>
      </c>
      <c r="Q435" s="220">
        <v>0.00025000000000000001</v>
      </c>
      <c r="R435" s="220">
        <f>Q435*H435</f>
        <v>0.001</v>
      </c>
      <c r="S435" s="220">
        <v>0</v>
      </c>
      <c r="T435" s="221">
        <f>S435*H435</f>
        <v>0</v>
      </c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R435" s="222" t="s">
        <v>253</v>
      </c>
      <c r="AT435" s="222" t="s">
        <v>305</v>
      </c>
      <c r="AU435" s="222" t="s">
        <v>92</v>
      </c>
      <c r="AY435" s="21" t="s">
        <v>197</v>
      </c>
      <c r="BE435" s="223">
        <f>IF(N435="základní",J435,0)</f>
        <v>0</v>
      </c>
      <c r="BF435" s="223">
        <f>IF(N435="snížená",J435,0)</f>
        <v>0</v>
      </c>
      <c r="BG435" s="223">
        <f>IF(N435="zákl. přenesená",J435,0)</f>
        <v>0</v>
      </c>
      <c r="BH435" s="223">
        <f>IF(N435="sníž. přenesená",J435,0)</f>
        <v>0</v>
      </c>
      <c r="BI435" s="223">
        <f>IF(N435="nulová",J435,0)</f>
        <v>0</v>
      </c>
      <c r="BJ435" s="21" t="s">
        <v>90</v>
      </c>
      <c r="BK435" s="223">
        <f>ROUND(I435*H435,2)</f>
        <v>0</v>
      </c>
      <c r="BL435" s="21" t="s">
        <v>206</v>
      </c>
      <c r="BM435" s="222" t="s">
        <v>1397</v>
      </c>
    </row>
    <row r="436" s="2" customFormat="1">
      <c r="A436" s="43"/>
      <c r="B436" s="44"/>
      <c r="C436" s="45"/>
      <c r="D436" s="224" t="s">
        <v>209</v>
      </c>
      <c r="E436" s="45"/>
      <c r="F436" s="225" t="s">
        <v>1396</v>
      </c>
      <c r="G436" s="45"/>
      <c r="H436" s="45"/>
      <c r="I436" s="226"/>
      <c r="J436" s="45"/>
      <c r="K436" s="45"/>
      <c r="L436" s="49"/>
      <c r="M436" s="227"/>
      <c r="N436" s="228"/>
      <c r="O436" s="89"/>
      <c r="P436" s="89"/>
      <c r="Q436" s="89"/>
      <c r="R436" s="89"/>
      <c r="S436" s="89"/>
      <c r="T436" s="90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T436" s="21" t="s">
        <v>209</v>
      </c>
      <c r="AU436" s="21" t="s">
        <v>92</v>
      </c>
    </row>
    <row r="437" s="13" customFormat="1">
      <c r="A437" s="13"/>
      <c r="B437" s="232"/>
      <c r="C437" s="233"/>
      <c r="D437" s="224" t="s">
        <v>232</v>
      </c>
      <c r="E437" s="242" t="s">
        <v>35</v>
      </c>
      <c r="F437" s="234" t="s">
        <v>1394</v>
      </c>
      <c r="G437" s="233"/>
      <c r="H437" s="235">
        <v>4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1" t="s">
        <v>232</v>
      </c>
      <c r="AU437" s="241" t="s">
        <v>92</v>
      </c>
      <c r="AV437" s="13" t="s">
        <v>92</v>
      </c>
      <c r="AW437" s="13" t="s">
        <v>42</v>
      </c>
      <c r="AX437" s="13" t="s">
        <v>90</v>
      </c>
      <c r="AY437" s="241" t="s">
        <v>197</v>
      </c>
    </row>
    <row r="438" s="2" customFormat="1" ht="24.15" customHeight="1">
      <c r="A438" s="43"/>
      <c r="B438" s="44"/>
      <c r="C438" s="211" t="s">
        <v>697</v>
      </c>
      <c r="D438" s="211" t="s">
        <v>201</v>
      </c>
      <c r="E438" s="212" t="s">
        <v>1398</v>
      </c>
      <c r="F438" s="213" t="s">
        <v>1399</v>
      </c>
      <c r="G438" s="214" t="s">
        <v>215</v>
      </c>
      <c r="H438" s="215">
        <v>20</v>
      </c>
      <c r="I438" s="216"/>
      <c r="J438" s="217">
        <f>ROUND(I438*H438,2)</f>
        <v>0</v>
      </c>
      <c r="K438" s="213" t="s">
        <v>205</v>
      </c>
      <c r="L438" s="49"/>
      <c r="M438" s="218" t="s">
        <v>35</v>
      </c>
      <c r="N438" s="219" t="s">
        <v>53</v>
      </c>
      <c r="O438" s="89"/>
      <c r="P438" s="220">
        <f>O438*H438</f>
        <v>0</v>
      </c>
      <c r="Q438" s="220">
        <v>0.10037</v>
      </c>
      <c r="R438" s="220">
        <f>Q438*H438</f>
        <v>2.0074000000000001</v>
      </c>
      <c r="S438" s="220">
        <v>0.10000000000000001</v>
      </c>
      <c r="T438" s="221">
        <f>S438*H438</f>
        <v>2</v>
      </c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R438" s="222" t="s">
        <v>206</v>
      </c>
      <c r="AT438" s="222" t="s">
        <v>201</v>
      </c>
      <c r="AU438" s="222" t="s">
        <v>92</v>
      </c>
      <c r="AY438" s="21" t="s">
        <v>197</v>
      </c>
      <c r="BE438" s="223">
        <f>IF(N438="základní",J438,0)</f>
        <v>0</v>
      </c>
      <c r="BF438" s="223">
        <f>IF(N438="snížená",J438,0)</f>
        <v>0</v>
      </c>
      <c r="BG438" s="223">
        <f>IF(N438="zákl. přenesená",J438,0)</f>
        <v>0</v>
      </c>
      <c r="BH438" s="223">
        <f>IF(N438="sníž. přenesená",J438,0)</f>
        <v>0</v>
      </c>
      <c r="BI438" s="223">
        <f>IF(N438="nulová",J438,0)</f>
        <v>0</v>
      </c>
      <c r="BJ438" s="21" t="s">
        <v>90</v>
      </c>
      <c r="BK438" s="223">
        <f>ROUND(I438*H438,2)</f>
        <v>0</v>
      </c>
      <c r="BL438" s="21" t="s">
        <v>206</v>
      </c>
      <c r="BM438" s="222" t="s">
        <v>1400</v>
      </c>
    </row>
    <row r="439" s="2" customFormat="1">
      <c r="A439" s="43"/>
      <c r="B439" s="44"/>
      <c r="C439" s="45"/>
      <c r="D439" s="224" t="s">
        <v>209</v>
      </c>
      <c r="E439" s="45"/>
      <c r="F439" s="225" t="s">
        <v>1399</v>
      </c>
      <c r="G439" s="45"/>
      <c r="H439" s="45"/>
      <c r="I439" s="226"/>
      <c r="J439" s="45"/>
      <c r="K439" s="45"/>
      <c r="L439" s="49"/>
      <c r="M439" s="227"/>
      <c r="N439" s="228"/>
      <c r="O439" s="89"/>
      <c r="P439" s="89"/>
      <c r="Q439" s="89"/>
      <c r="R439" s="89"/>
      <c r="S439" s="89"/>
      <c r="T439" s="90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T439" s="21" t="s">
        <v>209</v>
      </c>
      <c r="AU439" s="21" t="s">
        <v>92</v>
      </c>
    </row>
    <row r="440" s="2" customFormat="1">
      <c r="A440" s="43"/>
      <c r="B440" s="44"/>
      <c r="C440" s="45"/>
      <c r="D440" s="229" t="s">
        <v>211</v>
      </c>
      <c r="E440" s="45"/>
      <c r="F440" s="230" t="s">
        <v>1401</v>
      </c>
      <c r="G440" s="45"/>
      <c r="H440" s="45"/>
      <c r="I440" s="226"/>
      <c r="J440" s="45"/>
      <c r="K440" s="45"/>
      <c r="L440" s="49"/>
      <c r="M440" s="227"/>
      <c r="N440" s="228"/>
      <c r="O440" s="89"/>
      <c r="P440" s="89"/>
      <c r="Q440" s="89"/>
      <c r="R440" s="89"/>
      <c r="S440" s="89"/>
      <c r="T440" s="90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T440" s="21" t="s">
        <v>211</v>
      </c>
      <c r="AU440" s="21" t="s">
        <v>92</v>
      </c>
    </row>
    <row r="441" s="2" customFormat="1" ht="33" customHeight="1">
      <c r="A441" s="43"/>
      <c r="B441" s="44"/>
      <c r="C441" s="211" t="s">
        <v>700</v>
      </c>
      <c r="D441" s="211" t="s">
        <v>201</v>
      </c>
      <c r="E441" s="212" t="s">
        <v>1402</v>
      </c>
      <c r="F441" s="213" t="s">
        <v>1403</v>
      </c>
      <c r="G441" s="214" t="s">
        <v>215</v>
      </c>
      <c r="H441" s="215">
        <v>10</v>
      </c>
      <c r="I441" s="216"/>
      <c r="J441" s="217">
        <f>ROUND(I441*H441,2)</f>
        <v>0</v>
      </c>
      <c r="K441" s="213" t="s">
        <v>205</v>
      </c>
      <c r="L441" s="49"/>
      <c r="M441" s="218" t="s">
        <v>35</v>
      </c>
      <c r="N441" s="219" t="s">
        <v>53</v>
      </c>
      <c r="O441" s="89"/>
      <c r="P441" s="220">
        <f>O441*H441</f>
        <v>0</v>
      </c>
      <c r="Q441" s="220">
        <v>0.65847999999999995</v>
      </c>
      <c r="R441" s="220">
        <f>Q441*H441</f>
        <v>6.5847999999999995</v>
      </c>
      <c r="S441" s="220">
        <v>0.66000000000000003</v>
      </c>
      <c r="T441" s="221">
        <f>S441*H441</f>
        <v>6.6000000000000005</v>
      </c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R441" s="222" t="s">
        <v>206</v>
      </c>
      <c r="AT441" s="222" t="s">
        <v>201</v>
      </c>
      <c r="AU441" s="222" t="s">
        <v>92</v>
      </c>
      <c r="AY441" s="21" t="s">
        <v>197</v>
      </c>
      <c r="BE441" s="223">
        <f>IF(N441="základní",J441,0)</f>
        <v>0</v>
      </c>
      <c r="BF441" s="223">
        <f>IF(N441="snížená",J441,0)</f>
        <v>0</v>
      </c>
      <c r="BG441" s="223">
        <f>IF(N441="zákl. přenesená",J441,0)</f>
        <v>0</v>
      </c>
      <c r="BH441" s="223">
        <f>IF(N441="sníž. přenesená",J441,0)</f>
        <v>0</v>
      </c>
      <c r="BI441" s="223">
        <f>IF(N441="nulová",J441,0)</f>
        <v>0</v>
      </c>
      <c r="BJ441" s="21" t="s">
        <v>90</v>
      </c>
      <c r="BK441" s="223">
        <f>ROUND(I441*H441,2)</f>
        <v>0</v>
      </c>
      <c r="BL441" s="21" t="s">
        <v>206</v>
      </c>
      <c r="BM441" s="222" t="s">
        <v>1404</v>
      </c>
    </row>
    <row r="442" s="2" customFormat="1">
      <c r="A442" s="43"/>
      <c r="B442" s="44"/>
      <c r="C442" s="45"/>
      <c r="D442" s="224" t="s">
        <v>209</v>
      </c>
      <c r="E442" s="45"/>
      <c r="F442" s="225" t="s">
        <v>1405</v>
      </c>
      <c r="G442" s="45"/>
      <c r="H442" s="45"/>
      <c r="I442" s="226"/>
      <c r="J442" s="45"/>
      <c r="K442" s="45"/>
      <c r="L442" s="49"/>
      <c r="M442" s="227"/>
      <c r="N442" s="228"/>
      <c r="O442" s="89"/>
      <c r="P442" s="89"/>
      <c r="Q442" s="89"/>
      <c r="R442" s="89"/>
      <c r="S442" s="89"/>
      <c r="T442" s="90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T442" s="21" t="s">
        <v>209</v>
      </c>
      <c r="AU442" s="21" t="s">
        <v>92</v>
      </c>
    </row>
    <row r="443" s="2" customFormat="1">
      <c r="A443" s="43"/>
      <c r="B443" s="44"/>
      <c r="C443" s="45"/>
      <c r="D443" s="229" t="s">
        <v>211</v>
      </c>
      <c r="E443" s="45"/>
      <c r="F443" s="230" t="s">
        <v>1406</v>
      </c>
      <c r="G443" s="45"/>
      <c r="H443" s="45"/>
      <c r="I443" s="226"/>
      <c r="J443" s="45"/>
      <c r="K443" s="45"/>
      <c r="L443" s="49"/>
      <c r="M443" s="227"/>
      <c r="N443" s="228"/>
      <c r="O443" s="89"/>
      <c r="P443" s="89"/>
      <c r="Q443" s="89"/>
      <c r="R443" s="89"/>
      <c r="S443" s="89"/>
      <c r="T443" s="90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T443" s="21" t="s">
        <v>211</v>
      </c>
      <c r="AU443" s="21" t="s">
        <v>92</v>
      </c>
    </row>
    <row r="444" s="12" customFormat="1" ht="22.8" customHeight="1">
      <c r="A444" s="12"/>
      <c r="B444" s="195"/>
      <c r="C444" s="196"/>
      <c r="D444" s="197" t="s">
        <v>81</v>
      </c>
      <c r="E444" s="209" t="s">
        <v>260</v>
      </c>
      <c r="F444" s="209" t="s">
        <v>460</v>
      </c>
      <c r="G444" s="196"/>
      <c r="H444" s="196"/>
      <c r="I444" s="199"/>
      <c r="J444" s="210">
        <f>BK444</f>
        <v>0</v>
      </c>
      <c r="K444" s="196"/>
      <c r="L444" s="201"/>
      <c r="M444" s="202"/>
      <c r="N444" s="203"/>
      <c r="O444" s="203"/>
      <c r="P444" s="204">
        <f>SUM(P445:P524)</f>
        <v>0</v>
      </c>
      <c r="Q444" s="203"/>
      <c r="R444" s="204">
        <f>SUM(R445:R524)</f>
        <v>90.289297499999989</v>
      </c>
      <c r="S444" s="203"/>
      <c r="T444" s="205">
        <f>SUM(T445:T524)</f>
        <v>0.17600000000000002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6" t="s">
        <v>90</v>
      </c>
      <c r="AT444" s="207" t="s">
        <v>81</v>
      </c>
      <c r="AU444" s="207" t="s">
        <v>90</v>
      </c>
      <c r="AY444" s="206" t="s">
        <v>197</v>
      </c>
      <c r="BK444" s="208">
        <f>SUM(BK445:BK524)</f>
        <v>0</v>
      </c>
    </row>
    <row r="445" s="2" customFormat="1" ht="24.15" customHeight="1">
      <c r="A445" s="43"/>
      <c r="B445" s="44"/>
      <c r="C445" s="211" t="s">
        <v>705</v>
      </c>
      <c r="D445" s="211" t="s">
        <v>201</v>
      </c>
      <c r="E445" s="212" t="s">
        <v>1407</v>
      </c>
      <c r="F445" s="213" t="s">
        <v>1408</v>
      </c>
      <c r="G445" s="214" t="s">
        <v>215</v>
      </c>
      <c r="H445" s="215">
        <v>3</v>
      </c>
      <c r="I445" s="216"/>
      <c r="J445" s="217">
        <f>ROUND(I445*H445,2)</f>
        <v>0</v>
      </c>
      <c r="K445" s="213" t="s">
        <v>205</v>
      </c>
      <c r="L445" s="49"/>
      <c r="M445" s="218" t="s">
        <v>35</v>
      </c>
      <c r="N445" s="219" t="s">
        <v>53</v>
      </c>
      <c r="O445" s="89"/>
      <c r="P445" s="220">
        <f>O445*H445</f>
        <v>0</v>
      </c>
      <c r="Q445" s="220">
        <v>0.11171</v>
      </c>
      <c r="R445" s="220">
        <f>Q445*H445</f>
        <v>0.33513000000000004</v>
      </c>
      <c r="S445" s="220">
        <v>0</v>
      </c>
      <c r="T445" s="221">
        <f>S445*H445</f>
        <v>0</v>
      </c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R445" s="222" t="s">
        <v>206</v>
      </c>
      <c r="AT445" s="222" t="s">
        <v>201</v>
      </c>
      <c r="AU445" s="222" t="s">
        <v>92</v>
      </c>
      <c r="AY445" s="21" t="s">
        <v>197</v>
      </c>
      <c r="BE445" s="223">
        <f>IF(N445="základní",J445,0)</f>
        <v>0</v>
      </c>
      <c r="BF445" s="223">
        <f>IF(N445="snížená",J445,0)</f>
        <v>0</v>
      </c>
      <c r="BG445" s="223">
        <f>IF(N445="zákl. přenesená",J445,0)</f>
        <v>0</v>
      </c>
      <c r="BH445" s="223">
        <f>IF(N445="sníž. přenesená",J445,0)</f>
        <v>0</v>
      </c>
      <c r="BI445" s="223">
        <f>IF(N445="nulová",J445,0)</f>
        <v>0</v>
      </c>
      <c r="BJ445" s="21" t="s">
        <v>90</v>
      </c>
      <c r="BK445" s="223">
        <f>ROUND(I445*H445,2)</f>
        <v>0</v>
      </c>
      <c r="BL445" s="21" t="s">
        <v>206</v>
      </c>
      <c r="BM445" s="222" t="s">
        <v>1409</v>
      </c>
    </row>
    <row r="446" s="2" customFormat="1">
      <c r="A446" s="43"/>
      <c r="B446" s="44"/>
      <c r="C446" s="45"/>
      <c r="D446" s="224" t="s">
        <v>209</v>
      </c>
      <c r="E446" s="45"/>
      <c r="F446" s="225" t="s">
        <v>1410</v>
      </c>
      <c r="G446" s="45"/>
      <c r="H446" s="45"/>
      <c r="I446" s="226"/>
      <c r="J446" s="45"/>
      <c r="K446" s="45"/>
      <c r="L446" s="49"/>
      <c r="M446" s="227"/>
      <c r="N446" s="228"/>
      <c r="O446" s="89"/>
      <c r="P446" s="89"/>
      <c r="Q446" s="89"/>
      <c r="R446" s="89"/>
      <c r="S446" s="89"/>
      <c r="T446" s="90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T446" s="21" t="s">
        <v>209</v>
      </c>
      <c r="AU446" s="21" t="s">
        <v>92</v>
      </c>
    </row>
    <row r="447" s="2" customFormat="1">
      <c r="A447" s="43"/>
      <c r="B447" s="44"/>
      <c r="C447" s="45"/>
      <c r="D447" s="229" t="s">
        <v>211</v>
      </c>
      <c r="E447" s="45"/>
      <c r="F447" s="230" t="s">
        <v>1411</v>
      </c>
      <c r="G447" s="45"/>
      <c r="H447" s="45"/>
      <c r="I447" s="226"/>
      <c r="J447" s="45"/>
      <c r="K447" s="45"/>
      <c r="L447" s="49"/>
      <c r="M447" s="227"/>
      <c r="N447" s="228"/>
      <c r="O447" s="89"/>
      <c r="P447" s="89"/>
      <c r="Q447" s="89"/>
      <c r="R447" s="89"/>
      <c r="S447" s="89"/>
      <c r="T447" s="90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T447" s="21" t="s">
        <v>211</v>
      </c>
      <c r="AU447" s="21" t="s">
        <v>92</v>
      </c>
    </row>
    <row r="448" s="2" customFormat="1" ht="24.15" customHeight="1">
      <c r="A448" s="43"/>
      <c r="B448" s="44"/>
      <c r="C448" s="243" t="s">
        <v>712</v>
      </c>
      <c r="D448" s="243" t="s">
        <v>305</v>
      </c>
      <c r="E448" s="244" t="s">
        <v>1412</v>
      </c>
      <c r="F448" s="245" t="s">
        <v>1413</v>
      </c>
      <c r="G448" s="246" t="s">
        <v>215</v>
      </c>
      <c r="H448" s="247">
        <v>3</v>
      </c>
      <c r="I448" s="248"/>
      <c r="J448" s="249">
        <f>ROUND(I448*H448,2)</f>
        <v>0</v>
      </c>
      <c r="K448" s="245" t="s">
        <v>205</v>
      </c>
      <c r="L448" s="250"/>
      <c r="M448" s="251" t="s">
        <v>35</v>
      </c>
      <c r="N448" s="252" t="s">
        <v>53</v>
      </c>
      <c r="O448" s="89"/>
      <c r="P448" s="220">
        <f>O448*H448</f>
        <v>0</v>
      </c>
      <c r="Q448" s="220">
        <v>0.0074999999999999997</v>
      </c>
      <c r="R448" s="220">
        <f>Q448*H448</f>
        <v>0.022499999999999999</v>
      </c>
      <c r="S448" s="220">
        <v>0</v>
      </c>
      <c r="T448" s="221">
        <f>S448*H448</f>
        <v>0</v>
      </c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R448" s="222" t="s">
        <v>253</v>
      </c>
      <c r="AT448" s="222" t="s">
        <v>305</v>
      </c>
      <c r="AU448" s="222" t="s">
        <v>92</v>
      </c>
      <c r="AY448" s="21" t="s">
        <v>197</v>
      </c>
      <c r="BE448" s="223">
        <f>IF(N448="základní",J448,0)</f>
        <v>0</v>
      </c>
      <c r="BF448" s="223">
        <f>IF(N448="snížená",J448,0)</f>
        <v>0</v>
      </c>
      <c r="BG448" s="223">
        <f>IF(N448="zákl. přenesená",J448,0)</f>
        <v>0</v>
      </c>
      <c r="BH448" s="223">
        <f>IF(N448="sníž. přenesená",J448,0)</f>
        <v>0</v>
      </c>
      <c r="BI448" s="223">
        <f>IF(N448="nulová",J448,0)</f>
        <v>0</v>
      </c>
      <c r="BJ448" s="21" t="s">
        <v>90</v>
      </c>
      <c r="BK448" s="223">
        <f>ROUND(I448*H448,2)</f>
        <v>0</v>
      </c>
      <c r="BL448" s="21" t="s">
        <v>206</v>
      </c>
      <c r="BM448" s="222" t="s">
        <v>1414</v>
      </c>
    </row>
    <row r="449" s="2" customFormat="1">
      <c r="A449" s="43"/>
      <c r="B449" s="44"/>
      <c r="C449" s="45"/>
      <c r="D449" s="224" t="s">
        <v>209</v>
      </c>
      <c r="E449" s="45"/>
      <c r="F449" s="225" t="s">
        <v>1413</v>
      </c>
      <c r="G449" s="45"/>
      <c r="H449" s="45"/>
      <c r="I449" s="226"/>
      <c r="J449" s="45"/>
      <c r="K449" s="45"/>
      <c r="L449" s="49"/>
      <c r="M449" s="227"/>
      <c r="N449" s="228"/>
      <c r="O449" s="89"/>
      <c r="P449" s="89"/>
      <c r="Q449" s="89"/>
      <c r="R449" s="89"/>
      <c r="S449" s="89"/>
      <c r="T449" s="90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T449" s="21" t="s">
        <v>209</v>
      </c>
      <c r="AU449" s="21" t="s">
        <v>92</v>
      </c>
    </row>
    <row r="450" s="2" customFormat="1" ht="16.5" customHeight="1">
      <c r="A450" s="43"/>
      <c r="B450" s="44"/>
      <c r="C450" s="243" t="s">
        <v>715</v>
      </c>
      <c r="D450" s="243" t="s">
        <v>305</v>
      </c>
      <c r="E450" s="244" t="s">
        <v>1415</v>
      </c>
      <c r="F450" s="245" t="s">
        <v>1416</v>
      </c>
      <c r="G450" s="246" t="s">
        <v>215</v>
      </c>
      <c r="H450" s="247">
        <v>3</v>
      </c>
      <c r="I450" s="248"/>
      <c r="J450" s="249">
        <f>ROUND(I450*H450,2)</f>
        <v>0</v>
      </c>
      <c r="K450" s="245" t="s">
        <v>205</v>
      </c>
      <c r="L450" s="250"/>
      <c r="M450" s="251" t="s">
        <v>35</v>
      </c>
      <c r="N450" s="252" t="s">
        <v>53</v>
      </c>
      <c r="O450" s="89"/>
      <c r="P450" s="220">
        <f>O450*H450</f>
        <v>0</v>
      </c>
      <c r="Q450" s="220">
        <v>0.0023999999999999998</v>
      </c>
      <c r="R450" s="220">
        <f>Q450*H450</f>
        <v>0.0071999999999999998</v>
      </c>
      <c r="S450" s="220">
        <v>0</v>
      </c>
      <c r="T450" s="221">
        <f>S450*H450</f>
        <v>0</v>
      </c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R450" s="222" t="s">
        <v>253</v>
      </c>
      <c r="AT450" s="222" t="s">
        <v>305</v>
      </c>
      <c r="AU450" s="222" t="s">
        <v>92</v>
      </c>
      <c r="AY450" s="21" t="s">
        <v>197</v>
      </c>
      <c r="BE450" s="223">
        <f>IF(N450="základní",J450,0)</f>
        <v>0</v>
      </c>
      <c r="BF450" s="223">
        <f>IF(N450="snížená",J450,0)</f>
        <v>0</v>
      </c>
      <c r="BG450" s="223">
        <f>IF(N450="zákl. přenesená",J450,0)</f>
        <v>0</v>
      </c>
      <c r="BH450" s="223">
        <f>IF(N450="sníž. přenesená",J450,0)</f>
        <v>0</v>
      </c>
      <c r="BI450" s="223">
        <f>IF(N450="nulová",J450,0)</f>
        <v>0</v>
      </c>
      <c r="BJ450" s="21" t="s">
        <v>90</v>
      </c>
      <c r="BK450" s="223">
        <f>ROUND(I450*H450,2)</f>
        <v>0</v>
      </c>
      <c r="BL450" s="21" t="s">
        <v>206</v>
      </c>
      <c r="BM450" s="222" t="s">
        <v>1417</v>
      </c>
    </row>
    <row r="451" s="2" customFormat="1">
      <c r="A451" s="43"/>
      <c r="B451" s="44"/>
      <c r="C451" s="45"/>
      <c r="D451" s="224" t="s">
        <v>209</v>
      </c>
      <c r="E451" s="45"/>
      <c r="F451" s="225" t="s">
        <v>1416</v>
      </c>
      <c r="G451" s="45"/>
      <c r="H451" s="45"/>
      <c r="I451" s="226"/>
      <c r="J451" s="45"/>
      <c r="K451" s="45"/>
      <c r="L451" s="49"/>
      <c r="M451" s="227"/>
      <c r="N451" s="228"/>
      <c r="O451" s="89"/>
      <c r="P451" s="89"/>
      <c r="Q451" s="89"/>
      <c r="R451" s="89"/>
      <c r="S451" s="89"/>
      <c r="T451" s="90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T451" s="21" t="s">
        <v>209</v>
      </c>
      <c r="AU451" s="21" t="s">
        <v>92</v>
      </c>
    </row>
    <row r="452" s="2" customFormat="1" ht="24.15" customHeight="1">
      <c r="A452" s="43"/>
      <c r="B452" s="44"/>
      <c r="C452" s="211" t="s">
        <v>717</v>
      </c>
      <c r="D452" s="211" t="s">
        <v>201</v>
      </c>
      <c r="E452" s="212" t="s">
        <v>1418</v>
      </c>
      <c r="F452" s="213" t="s">
        <v>1419</v>
      </c>
      <c r="G452" s="214" t="s">
        <v>215</v>
      </c>
      <c r="H452" s="215">
        <v>8</v>
      </c>
      <c r="I452" s="216"/>
      <c r="J452" s="217">
        <f>ROUND(I452*H452,2)</f>
        <v>0</v>
      </c>
      <c r="K452" s="213" t="s">
        <v>205</v>
      </c>
      <c r="L452" s="49"/>
      <c r="M452" s="218" t="s">
        <v>35</v>
      </c>
      <c r="N452" s="219" t="s">
        <v>53</v>
      </c>
      <c r="O452" s="89"/>
      <c r="P452" s="220">
        <f>O452*H452</f>
        <v>0</v>
      </c>
      <c r="Q452" s="220">
        <v>0.00069999999999999999</v>
      </c>
      <c r="R452" s="220">
        <f>Q452*H452</f>
        <v>0.0055999999999999999</v>
      </c>
      <c r="S452" s="220">
        <v>0</v>
      </c>
      <c r="T452" s="221">
        <f>S452*H452</f>
        <v>0</v>
      </c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R452" s="222" t="s">
        <v>206</v>
      </c>
      <c r="AT452" s="222" t="s">
        <v>201</v>
      </c>
      <c r="AU452" s="222" t="s">
        <v>92</v>
      </c>
      <c r="AY452" s="21" t="s">
        <v>197</v>
      </c>
      <c r="BE452" s="223">
        <f>IF(N452="základní",J452,0)</f>
        <v>0</v>
      </c>
      <c r="BF452" s="223">
        <f>IF(N452="snížená",J452,0)</f>
        <v>0</v>
      </c>
      <c r="BG452" s="223">
        <f>IF(N452="zákl. přenesená",J452,0)</f>
        <v>0</v>
      </c>
      <c r="BH452" s="223">
        <f>IF(N452="sníž. přenesená",J452,0)</f>
        <v>0</v>
      </c>
      <c r="BI452" s="223">
        <f>IF(N452="nulová",J452,0)</f>
        <v>0</v>
      </c>
      <c r="BJ452" s="21" t="s">
        <v>90</v>
      </c>
      <c r="BK452" s="223">
        <f>ROUND(I452*H452,2)</f>
        <v>0</v>
      </c>
      <c r="BL452" s="21" t="s">
        <v>206</v>
      </c>
      <c r="BM452" s="222" t="s">
        <v>1420</v>
      </c>
    </row>
    <row r="453" s="2" customFormat="1">
      <c r="A453" s="43"/>
      <c r="B453" s="44"/>
      <c r="C453" s="45"/>
      <c r="D453" s="224" t="s">
        <v>209</v>
      </c>
      <c r="E453" s="45"/>
      <c r="F453" s="225" t="s">
        <v>1421</v>
      </c>
      <c r="G453" s="45"/>
      <c r="H453" s="45"/>
      <c r="I453" s="226"/>
      <c r="J453" s="45"/>
      <c r="K453" s="45"/>
      <c r="L453" s="49"/>
      <c r="M453" s="227"/>
      <c r="N453" s="228"/>
      <c r="O453" s="89"/>
      <c r="P453" s="89"/>
      <c r="Q453" s="89"/>
      <c r="R453" s="89"/>
      <c r="S453" s="89"/>
      <c r="T453" s="90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T453" s="21" t="s">
        <v>209</v>
      </c>
      <c r="AU453" s="21" t="s">
        <v>92</v>
      </c>
    </row>
    <row r="454" s="2" customFormat="1">
      <c r="A454" s="43"/>
      <c r="B454" s="44"/>
      <c r="C454" s="45"/>
      <c r="D454" s="229" t="s">
        <v>211</v>
      </c>
      <c r="E454" s="45"/>
      <c r="F454" s="230" t="s">
        <v>1422</v>
      </c>
      <c r="G454" s="45"/>
      <c r="H454" s="45"/>
      <c r="I454" s="226"/>
      <c r="J454" s="45"/>
      <c r="K454" s="45"/>
      <c r="L454" s="49"/>
      <c r="M454" s="227"/>
      <c r="N454" s="228"/>
      <c r="O454" s="89"/>
      <c r="P454" s="89"/>
      <c r="Q454" s="89"/>
      <c r="R454" s="89"/>
      <c r="S454" s="89"/>
      <c r="T454" s="90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T454" s="21" t="s">
        <v>211</v>
      </c>
      <c r="AU454" s="21" t="s">
        <v>92</v>
      </c>
    </row>
    <row r="455" s="13" customFormat="1">
      <c r="A455" s="13"/>
      <c r="B455" s="232"/>
      <c r="C455" s="233"/>
      <c r="D455" s="224" t="s">
        <v>232</v>
      </c>
      <c r="E455" s="242" t="s">
        <v>35</v>
      </c>
      <c r="F455" s="234" t="s">
        <v>1423</v>
      </c>
      <c r="G455" s="233"/>
      <c r="H455" s="235">
        <v>3</v>
      </c>
      <c r="I455" s="236"/>
      <c r="J455" s="233"/>
      <c r="K455" s="233"/>
      <c r="L455" s="237"/>
      <c r="M455" s="238"/>
      <c r="N455" s="239"/>
      <c r="O455" s="239"/>
      <c r="P455" s="239"/>
      <c r="Q455" s="239"/>
      <c r="R455" s="239"/>
      <c r="S455" s="239"/>
      <c r="T455" s="24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1" t="s">
        <v>232</v>
      </c>
      <c r="AU455" s="241" t="s">
        <v>92</v>
      </c>
      <c r="AV455" s="13" t="s">
        <v>92</v>
      </c>
      <c r="AW455" s="13" t="s">
        <v>42</v>
      </c>
      <c r="AX455" s="13" t="s">
        <v>82</v>
      </c>
      <c r="AY455" s="241" t="s">
        <v>197</v>
      </c>
    </row>
    <row r="456" s="13" customFormat="1">
      <c r="A456" s="13"/>
      <c r="B456" s="232"/>
      <c r="C456" s="233"/>
      <c r="D456" s="224" t="s">
        <v>232</v>
      </c>
      <c r="E456" s="242" t="s">
        <v>35</v>
      </c>
      <c r="F456" s="234" t="s">
        <v>1424</v>
      </c>
      <c r="G456" s="233"/>
      <c r="H456" s="235">
        <v>1</v>
      </c>
      <c r="I456" s="236"/>
      <c r="J456" s="233"/>
      <c r="K456" s="233"/>
      <c r="L456" s="237"/>
      <c r="M456" s="238"/>
      <c r="N456" s="239"/>
      <c r="O456" s="239"/>
      <c r="P456" s="239"/>
      <c r="Q456" s="239"/>
      <c r="R456" s="239"/>
      <c r="S456" s="239"/>
      <c r="T456" s="24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1" t="s">
        <v>232</v>
      </c>
      <c r="AU456" s="241" t="s">
        <v>92</v>
      </c>
      <c r="AV456" s="13" t="s">
        <v>92</v>
      </c>
      <c r="AW456" s="13" t="s">
        <v>42</v>
      </c>
      <c r="AX456" s="13" t="s">
        <v>82</v>
      </c>
      <c r="AY456" s="241" t="s">
        <v>197</v>
      </c>
    </row>
    <row r="457" s="13" customFormat="1">
      <c r="A457" s="13"/>
      <c r="B457" s="232"/>
      <c r="C457" s="233"/>
      <c r="D457" s="224" t="s">
        <v>232</v>
      </c>
      <c r="E457" s="242" t="s">
        <v>35</v>
      </c>
      <c r="F457" s="234" t="s">
        <v>1425</v>
      </c>
      <c r="G457" s="233"/>
      <c r="H457" s="235">
        <v>4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1" t="s">
        <v>232</v>
      </c>
      <c r="AU457" s="241" t="s">
        <v>92</v>
      </c>
      <c r="AV457" s="13" t="s">
        <v>92</v>
      </c>
      <c r="AW457" s="13" t="s">
        <v>42</v>
      </c>
      <c r="AX457" s="13" t="s">
        <v>82</v>
      </c>
      <c r="AY457" s="241" t="s">
        <v>197</v>
      </c>
    </row>
    <row r="458" s="14" customFormat="1">
      <c r="A458" s="14"/>
      <c r="B458" s="253"/>
      <c r="C458" s="254"/>
      <c r="D458" s="224" t="s">
        <v>232</v>
      </c>
      <c r="E458" s="255" t="s">
        <v>35</v>
      </c>
      <c r="F458" s="256" t="s">
        <v>355</v>
      </c>
      <c r="G458" s="254"/>
      <c r="H458" s="257">
        <v>8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232</v>
      </c>
      <c r="AU458" s="263" t="s">
        <v>92</v>
      </c>
      <c r="AV458" s="14" t="s">
        <v>206</v>
      </c>
      <c r="AW458" s="14" t="s">
        <v>42</v>
      </c>
      <c r="AX458" s="14" t="s">
        <v>90</v>
      </c>
      <c r="AY458" s="263" t="s">
        <v>197</v>
      </c>
    </row>
    <row r="459" s="2" customFormat="1" ht="24.15" customHeight="1">
      <c r="A459" s="43"/>
      <c r="B459" s="44"/>
      <c r="C459" s="243" t="s">
        <v>723</v>
      </c>
      <c r="D459" s="243" t="s">
        <v>305</v>
      </c>
      <c r="E459" s="244" t="s">
        <v>1426</v>
      </c>
      <c r="F459" s="245" t="s">
        <v>1427</v>
      </c>
      <c r="G459" s="246" t="s">
        <v>215</v>
      </c>
      <c r="H459" s="247">
        <v>1</v>
      </c>
      <c r="I459" s="248"/>
      <c r="J459" s="249">
        <f>ROUND(I459*H459,2)</f>
        <v>0</v>
      </c>
      <c r="K459" s="245" t="s">
        <v>205</v>
      </c>
      <c r="L459" s="250"/>
      <c r="M459" s="251" t="s">
        <v>35</v>
      </c>
      <c r="N459" s="252" t="s">
        <v>53</v>
      </c>
      <c r="O459" s="89"/>
      <c r="P459" s="220">
        <f>O459*H459</f>
        <v>0</v>
      </c>
      <c r="Q459" s="220">
        <v>0.0040000000000000001</v>
      </c>
      <c r="R459" s="220">
        <f>Q459*H459</f>
        <v>0.0040000000000000001</v>
      </c>
      <c r="S459" s="220">
        <v>0</v>
      </c>
      <c r="T459" s="221">
        <f>S459*H459</f>
        <v>0</v>
      </c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R459" s="222" t="s">
        <v>253</v>
      </c>
      <c r="AT459" s="222" t="s">
        <v>305</v>
      </c>
      <c r="AU459" s="222" t="s">
        <v>92</v>
      </c>
      <c r="AY459" s="21" t="s">
        <v>197</v>
      </c>
      <c r="BE459" s="223">
        <f>IF(N459="základní",J459,0)</f>
        <v>0</v>
      </c>
      <c r="BF459" s="223">
        <f>IF(N459="snížená",J459,0)</f>
        <v>0</v>
      </c>
      <c r="BG459" s="223">
        <f>IF(N459="zákl. přenesená",J459,0)</f>
        <v>0</v>
      </c>
      <c r="BH459" s="223">
        <f>IF(N459="sníž. přenesená",J459,0)</f>
        <v>0</v>
      </c>
      <c r="BI459" s="223">
        <f>IF(N459="nulová",J459,0)</f>
        <v>0</v>
      </c>
      <c r="BJ459" s="21" t="s">
        <v>90</v>
      </c>
      <c r="BK459" s="223">
        <f>ROUND(I459*H459,2)</f>
        <v>0</v>
      </c>
      <c r="BL459" s="21" t="s">
        <v>206</v>
      </c>
      <c r="BM459" s="222" t="s">
        <v>1428</v>
      </c>
    </row>
    <row r="460" s="2" customFormat="1">
      <c r="A460" s="43"/>
      <c r="B460" s="44"/>
      <c r="C460" s="45"/>
      <c r="D460" s="224" t="s">
        <v>209</v>
      </c>
      <c r="E460" s="45"/>
      <c r="F460" s="225" t="s">
        <v>1427</v>
      </c>
      <c r="G460" s="45"/>
      <c r="H460" s="45"/>
      <c r="I460" s="226"/>
      <c r="J460" s="45"/>
      <c r="K460" s="45"/>
      <c r="L460" s="49"/>
      <c r="M460" s="227"/>
      <c r="N460" s="228"/>
      <c r="O460" s="89"/>
      <c r="P460" s="89"/>
      <c r="Q460" s="89"/>
      <c r="R460" s="89"/>
      <c r="S460" s="89"/>
      <c r="T460" s="90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T460" s="21" t="s">
        <v>209</v>
      </c>
      <c r="AU460" s="21" t="s">
        <v>92</v>
      </c>
    </row>
    <row r="461" s="2" customFormat="1" ht="24.15" customHeight="1">
      <c r="A461" s="43"/>
      <c r="B461" s="44"/>
      <c r="C461" s="243" t="s">
        <v>725</v>
      </c>
      <c r="D461" s="243" t="s">
        <v>305</v>
      </c>
      <c r="E461" s="244" t="s">
        <v>1429</v>
      </c>
      <c r="F461" s="245" t="s">
        <v>1430</v>
      </c>
      <c r="G461" s="246" t="s">
        <v>215</v>
      </c>
      <c r="H461" s="247">
        <v>2</v>
      </c>
      <c r="I461" s="248"/>
      <c r="J461" s="249">
        <f>ROUND(I461*H461,2)</f>
        <v>0</v>
      </c>
      <c r="K461" s="245" t="s">
        <v>205</v>
      </c>
      <c r="L461" s="250"/>
      <c r="M461" s="251" t="s">
        <v>35</v>
      </c>
      <c r="N461" s="252" t="s">
        <v>53</v>
      </c>
      <c r="O461" s="89"/>
      <c r="P461" s="220">
        <f>O461*H461</f>
        <v>0</v>
      </c>
      <c r="Q461" s="220">
        <v>0.0035000000000000001</v>
      </c>
      <c r="R461" s="220">
        <f>Q461*H461</f>
        <v>0.0070000000000000001</v>
      </c>
      <c r="S461" s="220">
        <v>0</v>
      </c>
      <c r="T461" s="221">
        <f>S461*H461</f>
        <v>0</v>
      </c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R461" s="222" t="s">
        <v>253</v>
      </c>
      <c r="AT461" s="222" t="s">
        <v>305</v>
      </c>
      <c r="AU461" s="222" t="s">
        <v>92</v>
      </c>
      <c r="AY461" s="21" t="s">
        <v>197</v>
      </c>
      <c r="BE461" s="223">
        <f>IF(N461="základní",J461,0)</f>
        <v>0</v>
      </c>
      <c r="BF461" s="223">
        <f>IF(N461="snížená",J461,0)</f>
        <v>0</v>
      </c>
      <c r="BG461" s="223">
        <f>IF(N461="zákl. přenesená",J461,0)</f>
        <v>0</v>
      </c>
      <c r="BH461" s="223">
        <f>IF(N461="sníž. přenesená",J461,0)</f>
        <v>0</v>
      </c>
      <c r="BI461" s="223">
        <f>IF(N461="nulová",J461,0)</f>
        <v>0</v>
      </c>
      <c r="BJ461" s="21" t="s">
        <v>90</v>
      </c>
      <c r="BK461" s="223">
        <f>ROUND(I461*H461,2)</f>
        <v>0</v>
      </c>
      <c r="BL461" s="21" t="s">
        <v>206</v>
      </c>
      <c r="BM461" s="222" t="s">
        <v>1431</v>
      </c>
    </row>
    <row r="462" s="2" customFormat="1">
      <c r="A462" s="43"/>
      <c r="B462" s="44"/>
      <c r="C462" s="45"/>
      <c r="D462" s="224" t="s">
        <v>209</v>
      </c>
      <c r="E462" s="45"/>
      <c r="F462" s="225" t="s">
        <v>1430</v>
      </c>
      <c r="G462" s="45"/>
      <c r="H462" s="45"/>
      <c r="I462" s="226"/>
      <c r="J462" s="45"/>
      <c r="K462" s="45"/>
      <c r="L462" s="49"/>
      <c r="M462" s="227"/>
      <c r="N462" s="228"/>
      <c r="O462" s="89"/>
      <c r="P462" s="89"/>
      <c r="Q462" s="89"/>
      <c r="R462" s="89"/>
      <c r="S462" s="89"/>
      <c r="T462" s="90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T462" s="21" t="s">
        <v>209</v>
      </c>
      <c r="AU462" s="21" t="s">
        <v>92</v>
      </c>
    </row>
    <row r="463" s="2" customFormat="1" ht="16.5" customHeight="1">
      <c r="A463" s="43"/>
      <c r="B463" s="44"/>
      <c r="C463" s="243" t="s">
        <v>732</v>
      </c>
      <c r="D463" s="243" t="s">
        <v>305</v>
      </c>
      <c r="E463" s="244" t="s">
        <v>1432</v>
      </c>
      <c r="F463" s="245" t="s">
        <v>1433</v>
      </c>
      <c r="G463" s="246" t="s">
        <v>215</v>
      </c>
      <c r="H463" s="247">
        <v>4</v>
      </c>
      <c r="I463" s="248"/>
      <c r="J463" s="249">
        <f>ROUND(I463*H463,2)</f>
        <v>0</v>
      </c>
      <c r="K463" s="245" t="s">
        <v>205</v>
      </c>
      <c r="L463" s="250"/>
      <c r="M463" s="251" t="s">
        <v>35</v>
      </c>
      <c r="N463" s="252" t="s">
        <v>53</v>
      </c>
      <c r="O463" s="89"/>
      <c r="P463" s="220">
        <f>O463*H463</f>
        <v>0</v>
      </c>
      <c r="Q463" s="220">
        <v>0.0016999999999999999</v>
      </c>
      <c r="R463" s="220">
        <f>Q463*H463</f>
        <v>0.0067999999999999996</v>
      </c>
      <c r="S463" s="220">
        <v>0</v>
      </c>
      <c r="T463" s="221">
        <f>S463*H463</f>
        <v>0</v>
      </c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R463" s="222" t="s">
        <v>253</v>
      </c>
      <c r="AT463" s="222" t="s">
        <v>305</v>
      </c>
      <c r="AU463" s="222" t="s">
        <v>92</v>
      </c>
      <c r="AY463" s="21" t="s">
        <v>197</v>
      </c>
      <c r="BE463" s="223">
        <f>IF(N463="základní",J463,0)</f>
        <v>0</v>
      </c>
      <c r="BF463" s="223">
        <f>IF(N463="snížená",J463,0)</f>
        <v>0</v>
      </c>
      <c r="BG463" s="223">
        <f>IF(N463="zákl. přenesená",J463,0)</f>
        <v>0</v>
      </c>
      <c r="BH463" s="223">
        <f>IF(N463="sníž. přenesená",J463,0)</f>
        <v>0</v>
      </c>
      <c r="BI463" s="223">
        <f>IF(N463="nulová",J463,0)</f>
        <v>0</v>
      </c>
      <c r="BJ463" s="21" t="s">
        <v>90</v>
      </c>
      <c r="BK463" s="223">
        <f>ROUND(I463*H463,2)</f>
        <v>0</v>
      </c>
      <c r="BL463" s="21" t="s">
        <v>206</v>
      </c>
      <c r="BM463" s="222" t="s">
        <v>1434</v>
      </c>
    </row>
    <row r="464" s="2" customFormat="1">
      <c r="A464" s="43"/>
      <c r="B464" s="44"/>
      <c r="C464" s="45"/>
      <c r="D464" s="224" t="s">
        <v>209</v>
      </c>
      <c r="E464" s="45"/>
      <c r="F464" s="225" t="s">
        <v>1433</v>
      </c>
      <c r="G464" s="45"/>
      <c r="H464" s="45"/>
      <c r="I464" s="226"/>
      <c r="J464" s="45"/>
      <c r="K464" s="45"/>
      <c r="L464" s="49"/>
      <c r="M464" s="227"/>
      <c r="N464" s="228"/>
      <c r="O464" s="89"/>
      <c r="P464" s="89"/>
      <c r="Q464" s="89"/>
      <c r="R464" s="89"/>
      <c r="S464" s="89"/>
      <c r="T464" s="90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T464" s="21" t="s">
        <v>209</v>
      </c>
      <c r="AU464" s="21" t="s">
        <v>92</v>
      </c>
    </row>
    <row r="465" s="13" customFormat="1">
      <c r="A465" s="13"/>
      <c r="B465" s="232"/>
      <c r="C465" s="233"/>
      <c r="D465" s="224" t="s">
        <v>232</v>
      </c>
      <c r="E465" s="242" t="s">
        <v>35</v>
      </c>
      <c r="F465" s="234" t="s">
        <v>1435</v>
      </c>
      <c r="G465" s="233"/>
      <c r="H465" s="235">
        <v>2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1" t="s">
        <v>232</v>
      </c>
      <c r="AU465" s="241" t="s">
        <v>92</v>
      </c>
      <c r="AV465" s="13" t="s">
        <v>92</v>
      </c>
      <c r="AW465" s="13" t="s">
        <v>42</v>
      </c>
      <c r="AX465" s="13" t="s">
        <v>82</v>
      </c>
      <c r="AY465" s="241" t="s">
        <v>197</v>
      </c>
    </row>
    <row r="466" s="13" customFormat="1">
      <c r="A466" s="13"/>
      <c r="B466" s="232"/>
      <c r="C466" s="233"/>
      <c r="D466" s="224" t="s">
        <v>232</v>
      </c>
      <c r="E466" s="242" t="s">
        <v>35</v>
      </c>
      <c r="F466" s="234" t="s">
        <v>1436</v>
      </c>
      <c r="G466" s="233"/>
      <c r="H466" s="235">
        <v>2</v>
      </c>
      <c r="I466" s="236"/>
      <c r="J466" s="233"/>
      <c r="K466" s="233"/>
      <c r="L466" s="237"/>
      <c r="M466" s="238"/>
      <c r="N466" s="239"/>
      <c r="O466" s="239"/>
      <c r="P466" s="239"/>
      <c r="Q466" s="239"/>
      <c r="R466" s="239"/>
      <c r="S466" s="239"/>
      <c r="T466" s="24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1" t="s">
        <v>232</v>
      </c>
      <c r="AU466" s="241" t="s">
        <v>92</v>
      </c>
      <c r="AV466" s="13" t="s">
        <v>92</v>
      </c>
      <c r="AW466" s="13" t="s">
        <v>42</v>
      </c>
      <c r="AX466" s="13" t="s">
        <v>82</v>
      </c>
      <c r="AY466" s="241" t="s">
        <v>197</v>
      </c>
    </row>
    <row r="467" s="14" customFormat="1">
      <c r="A467" s="14"/>
      <c r="B467" s="253"/>
      <c r="C467" s="254"/>
      <c r="D467" s="224" t="s">
        <v>232</v>
      </c>
      <c r="E467" s="255" t="s">
        <v>35</v>
      </c>
      <c r="F467" s="256" t="s">
        <v>355</v>
      </c>
      <c r="G467" s="254"/>
      <c r="H467" s="257">
        <v>4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232</v>
      </c>
      <c r="AU467" s="263" t="s">
        <v>92</v>
      </c>
      <c r="AV467" s="14" t="s">
        <v>206</v>
      </c>
      <c r="AW467" s="14" t="s">
        <v>42</v>
      </c>
      <c r="AX467" s="14" t="s">
        <v>90</v>
      </c>
      <c r="AY467" s="263" t="s">
        <v>197</v>
      </c>
    </row>
    <row r="468" s="2" customFormat="1" ht="24.15" customHeight="1">
      <c r="A468" s="43"/>
      <c r="B468" s="44"/>
      <c r="C468" s="211" t="s">
        <v>734</v>
      </c>
      <c r="D468" s="211" t="s">
        <v>201</v>
      </c>
      <c r="E468" s="212" t="s">
        <v>1437</v>
      </c>
      <c r="F468" s="213" t="s">
        <v>1438</v>
      </c>
      <c r="G468" s="214" t="s">
        <v>215</v>
      </c>
      <c r="H468" s="215">
        <v>5</v>
      </c>
      <c r="I468" s="216"/>
      <c r="J468" s="217">
        <f>ROUND(I468*H468,2)</f>
        <v>0</v>
      </c>
      <c r="K468" s="213" t="s">
        <v>205</v>
      </c>
      <c r="L468" s="49"/>
      <c r="M468" s="218" t="s">
        <v>35</v>
      </c>
      <c r="N468" s="219" t="s">
        <v>53</v>
      </c>
      <c r="O468" s="89"/>
      <c r="P468" s="220">
        <f>O468*H468</f>
        <v>0</v>
      </c>
      <c r="Q468" s="220">
        <v>0.14563999999999999</v>
      </c>
      <c r="R468" s="220">
        <f>Q468*H468</f>
        <v>0.72819999999999996</v>
      </c>
      <c r="S468" s="220">
        <v>0</v>
      </c>
      <c r="T468" s="221">
        <f>S468*H468</f>
        <v>0</v>
      </c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R468" s="222" t="s">
        <v>206</v>
      </c>
      <c r="AT468" s="222" t="s">
        <v>201</v>
      </c>
      <c r="AU468" s="222" t="s">
        <v>92</v>
      </c>
      <c r="AY468" s="21" t="s">
        <v>197</v>
      </c>
      <c r="BE468" s="223">
        <f>IF(N468="základní",J468,0)</f>
        <v>0</v>
      </c>
      <c r="BF468" s="223">
        <f>IF(N468="snížená",J468,0)</f>
        <v>0</v>
      </c>
      <c r="BG468" s="223">
        <f>IF(N468="zákl. přenesená",J468,0)</f>
        <v>0</v>
      </c>
      <c r="BH468" s="223">
        <f>IF(N468="sníž. přenesená",J468,0)</f>
        <v>0</v>
      </c>
      <c r="BI468" s="223">
        <f>IF(N468="nulová",J468,0)</f>
        <v>0</v>
      </c>
      <c r="BJ468" s="21" t="s">
        <v>90</v>
      </c>
      <c r="BK468" s="223">
        <f>ROUND(I468*H468,2)</f>
        <v>0</v>
      </c>
      <c r="BL468" s="21" t="s">
        <v>206</v>
      </c>
      <c r="BM468" s="222" t="s">
        <v>1439</v>
      </c>
    </row>
    <row r="469" s="2" customFormat="1">
      <c r="A469" s="43"/>
      <c r="B469" s="44"/>
      <c r="C469" s="45"/>
      <c r="D469" s="224" t="s">
        <v>209</v>
      </c>
      <c r="E469" s="45"/>
      <c r="F469" s="225" t="s">
        <v>1438</v>
      </c>
      <c r="G469" s="45"/>
      <c r="H469" s="45"/>
      <c r="I469" s="226"/>
      <c r="J469" s="45"/>
      <c r="K469" s="45"/>
      <c r="L469" s="49"/>
      <c r="M469" s="227"/>
      <c r="N469" s="228"/>
      <c r="O469" s="89"/>
      <c r="P469" s="89"/>
      <c r="Q469" s="89"/>
      <c r="R469" s="89"/>
      <c r="S469" s="89"/>
      <c r="T469" s="90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T469" s="21" t="s">
        <v>209</v>
      </c>
      <c r="AU469" s="21" t="s">
        <v>92</v>
      </c>
    </row>
    <row r="470" s="2" customFormat="1">
      <c r="A470" s="43"/>
      <c r="B470" s="44"/>
      <c r="C470" s="45"/>
      <c r="D470" s="229" t="s">
        <v>211</v>
      </c>
      <c r="E470" s="45"/>
      <c r="F470" s="230" t="s">
        <v>1440</v>
      </c>
      <c r="G470" s="45"/>
      <c r="H470" s="45"/>
      <c r="I470" s="226"/>
      <c r="J470" s="45"/>
      <c r="K470" s="45"/>
      <c r="L470" s="49"/>
      <c r="M470" s="227"/>
      <c r="N470" s="228"/>
      <c r="O470" s="89"/>
      <c r="P470" s="89"/>
      <c r="Q470" s="89"/>
      <c r="R470" s="89"/>
      <c r="S470" s="89"/>
      <c r="T470" s="90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T470" s="21" t="s">
        <v>211</v>
      </c>
      <c r="AU470" s="21" t="s">
        <v>92</v>
      </c>
    </row>
    <row r="471" s="2" customFormat="1">
      <c r="A471" s="43"/>
      <c r="B471" s="44"/>
      <c r="C471" s="45"/>
      <c r="D471" s="224" t="s">
        <v>219</v>
      </c>
      <c r="E471" s="45"/>
      <c r="F471" s="231" t="s">
        <v>1441</v>
      </c>
      <c r="G471" s="45"/>
      <c r="H471" s="45"/>
      <c r="I471" s="226"/>
      <c r="J471" s="45"/>
      <c r="K471" s="45"/>
      <c r="L471" s="49"/>
      <c r="M471" s="227"/>
      <c r="N471" s="228"/>
      <c r="O471" s="89"/>
      <c r="P471" s="89"/>
      <c r="Q471" s="89"/>
      <c r="R471" s="89"/>
      <c r="S471" s="89"/>
      <c r="T471" s="90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T471" s="21" t="s">
        <v>219</v>
      </c>
      <c r="AU471" s="21" t="s">
        <v>92</v>
      </c>
    </row>
    <row r="472" s="2" customFormat="1" ht="16.5" customHeight="1">
      <c r="A472" s="43"/>
      <c r="B472" s="44"/>
      <c r="C472" s="243" t="s">
        <v>737</v>
      </c>
      <c r="D472" s="243" t="s">
        <v>305</v>
      </c>
      <c r="E472" s="244" t="s">
        <v>1442</v>
      </c>
      <c r="F472" s="245" t="s">
        <v>1443</v>
      </c>
      <c r="G472" s="246" t="s">
        <v>215</v>
      </c>
      <c r="H472" s="247">
        <v>5</v>
      </c>
      <c r="I472" s="248"/>
      <c r="J472" s="249">
        <f>ROUND(I472*H472,2)</f>
        <v>0</v>
      </c>
      <c r="K472" s="245" t="s">
        <v>205</v>
      </c>
      <c r="L472" s="250"/>
      <c r="M472" s="251" t="s">
        <v>35</v>
      </c>
      <c r="N472" s="252" t="s">
        <v>53</v>
      </c>
      <c r="O472" s="89"/>
      <c r="P472" s="220">
        <f>O472*H472</f>
        <v>0</v>
      </c>
      <c r="Q472" s="220">
        <v>0.46000000000000002</v>
      </c>
      <c r="R472" s="220">
        <f>Q472*H472</f>
        <v>2.3000000000000003</v>
      </c>
      <c r="S472" s="220">
        <v>0</v>
      </c>
      <c r="T472" s="221">
        <f>S472*H472</f>
        <v>0</v>
      </c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R472" s="222" t="s">
        <v>253</v>
      </c>
      <c r="AT472" s="222" t="s">
        <v>305</v>
      </c>
      <c r="AU472" s="222" t="s">
        <v>92</v>
      </c>
      <c r="AY472" s="21" t="s">
        <v>197</v>
      </c>
      <c r="BE472" s="223">
        <f>IF(N472="základní",J472,0)</f>
        <v>0</v>
      </c>
      <c r="BF472" s="223">
        <f>IF(N472="snížená",J472,0)</f>
        <v>0</v>
      </c>
      <c r="BG472" s="223">
        <f>IF(N472="zákl. přenesená",J472,0)</f>
        <v>0</v>
      </c>
      <c r="BH472" s="223">
        <f>IF(N472="sníž. přenesená",J472,0)</f>
        <v>0</v>
      </c>
      <c r="BI472" s="223">
        <f>IF(N472="nulová",J472,0)</f>
        <v>0</v>
      </c>
      <c r="BJ472" s="21" t="s">
        <v>90</v>
      </c>
      <c r="BK472" s="223">
        <f>ROUND(I472*H472,2)</f>
        <v>0</v>
      </c>
      <c r="BL472" s="21" t="s">
        <v>206</v>
      </c>
      <c r="BM472" s="222" t="s">
        <v>1444</v>
      </c>
    </row>
    <row r="473" s="2" customFormat="1">
      <c r="A473" s="43"/>
      <c r="B473" s="44"/>
      <c r="C473" s="45"/>
      <c r="D473" s="224" t="s">
        <v>209</v>
      </c>
      <c r="E473" s="45"/>
      <c r="F473" s="225" t="s">
        <v>1443</v>
      </c>
      <c r="G473" s="45"/>
      <c r="H473" s="45"/>
      <c r="I473" s="226"/>
      <c r="J473" s="45"/>
      <c r="K473" s="45"/>
      <c r="L473" s="49"/>
      <c r="M473" s="227"/>
      <c r="N473" s="228"/>
      <c r="O473" s="89"/>
      <c r="P473" s="89"/>
      <c r="Q473" s="89"/>
      <c r="R473" s="89"/>
      <c r="S473" s="89"/>
      <c r="T473" s="90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T473" s="21" t="s">
        <v>209</v>
      </c>
      <c r="AU473" s="21" t="s">
        <v>92</v>
      </c>
    </row>
    <row r="474" s="2" customFormat="1">
      <c r="A474" s="43"/>
      <c r="B474" s="44"/>
      <c r="C474" s="45"/>
      <c r="D474" s="224" t="s">
        <v>219</v>
      </c>
      <c r="E474" s="45"/>
      <c r="F474" s="231" t="s">
        <v>1445</v>
      </c>
      <c r="G474" s="45"/>
      <c r="H474" s="45"/>
      <c r="I474" s="226"/>
      <c r="J474" s="45"/>
      <c r="K474" s="45"/>
      <c r="L474" s="49"/>
      <c r="M474" s="227"/>
      <c r="N474" s="228"/>
      <c r="O474" s="89"/>
      <c r="P474" s="89"/>
      <c r="Q474" s="89"/>
      <c r="R474" s="89"/>
      <c r="S474" s="89"/>
      <c r="T474" s="90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T474" s="21" t="s">
        <v>219</v>
      </c>
      <c r="AU474" s="21" t="s">
        <v>92</v>
      </c>
    </row>
    <row r="475" s="2" customFormat="1" ht="24.15" customHeight="1">
      <c r="A475" s="43"/>
      <c r="B475" s="44"/>
      <c r="C475" s="211" t="s">
        <v>741</v>
      </c>
      <c r="D475" s="211" t="s">
        <v>201</v>
      </c>
      <c r="E475" s="212" t="s">
        <v>1446</v>
      </c>
      <c r="F475" s="213" t="s">
        <v>1447</v>
      </c>
      <c r="G475" s="214" t="s">
        <v>204</v>
      </c>
      <c r="H475" s="215">
        <v>6.75</v>
      </c>
      <c r="I475" s="216"/>
      <c r="J475" s="217">
        <f>ROUND(I475*H475,2)</f>
        <v>0</v>
      </c>
      <c r="K475" s="213" t="s">
        <v>205</v>
      </c>
      <c r="L475" s="49"/>
      <c r="M475" s="218" t="s">
        <v>35</v>
      </c>
      <c r="N475" s="219" t="s">
        <v>53</v>
      </c>
      <c r="O475" s="89"/>
      <c r="P475" s="220">
        <f>O475*H475</f>
        <v>0</v>
      </c>
      <c r="Q475" s="220">
        <v>0.0011999999999999999</v>
      </c>
      <c r="R475" s="220">
        <f>Q475*H475</f>
        <v>0.0080999999999999996</v>
      </c>
      <c r="S475" s="220">
        <v>0</v>
      </c>
      <c r="T475" s="221">
        <f>S475*H475</f>
        <v>0</v>
      </c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R475" s="222" t="s">
        <v>206</v>
      </c>
      <c r="AT475" s="222" t="s">
        <v>201</v>
      </c>
      <c r="AU475" s="222" t="s">
        <v>92</v>
      </c>
      <c r="AY475" s="21" t="s">
        <v>197</v>
      </c>
      <c r="BE475" s="223">
        <f>IF(N475="základní",J475,0)</f>
        <v>0</v>
      </c>
      <c r="BF475" s="223">
        <f>IF(N475="snížená",J475,0)</f>
        <v>0</v>
      </c>
      <c r="BG475" s="223">
        <f>IF(N475="zákl. přenesená",J475,0)</f>
        <v>0</v>
      </c>
      <c r="BH475" s="223">
        <f>IF(N475="sníž. přenesená",J475,0)</f>
        <v>0</v>
      </c>
      <c r="BI475" s="223">
        <f>IF(N475="nulová",J475,0)</f>
        <v>0</v>
      </c>
      <c r="BJ475" s="21" t="s">
        <v>90</v>
      </c>
      <c r="BK475" s="223">
        <f>ROUND(I475*H475,2)</f>
        <v>0</v>
      </c>
      <c r="BL475" s="21" t="s">
        <v>206</v>
      </c>
      <c r="BM475" s="222" t="s">
        <v>1448</v>
      </c>
    </row>
    <row r="476" s="2" customFormat="1">
      <c r="A476" s="43"/>
      <c r="B476" s="44"/>
      <c r="C476" s="45"/>
      <c r="D476" s="224" t="s">
        <v>209</v>
      </c>
      <c r="E476" s="45"/>
      <c r="F476" s="225" t="s">
        <v>1449</v>
      </c>
      <c r="G476" s="45"/>
      <c r="H476" s="45"/>
      <c r="I476" s="226"/>
      <c r="J476" s="45"/>
      <c r="K476" s="45"/>
      <c r="L476" s="49"/>
      <c r="M476" s="227"/>
      <c r="N476" s="228"/>
      <c r="O476" s="89"/>
      <c r="P476" s="89"/>
      <c r="Q476" s="89"/>
      <c r="R476" s="89"/>
      <c r="S476" s="89"/>
      <c r="T476" s="90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T476" s="21" t="s">
        <v>209</v>
      </c>
      <c r="AU476" s="21" t="s">
        <v>92</v>
      </c>
    </row>
    <row r="477" s="2" customFormat="1">
      <c r="A477" s="43"/>
      <c r="B477" s="44"/>
      <c r="C477" s="45"/>
      <c r="D477" s="229" t="s">
        <v>211</v>
      </c>
      <c r="E477" s="45"/>
      <c r="F477" s="230" t="s">
        <v>1450</v>
      </c>
      <c r="G477" s="45"/>
      <c r="H477" s="45"/>
      <c r="I477" s="226"/>
      <c r="J477" s="45"/>
      <c r="K477" s="45"/>
      <c r="L477" s="49"/>
      <c r="M477" s="227"/>
      <c r="N477" s="228"/>
      <c r="O477" s="89"/>
      <c r="P477" s="89"/>
      <c r="Q477" s="89"/>
      <c r="R477" s="89"/>
      <c r="S477" s="89"/>
      <c r="T477" s="90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T477" s="21" t="s">
        <v>211</v>
      </c>
      <c r="AU477" s="21" t="s">
        <v>92</v>
      </c>
    </row>
    <row r="478" s="13" customFormat="1">
      <c r="A478" s="13"/>
      <c r="B478" s="232"/>
      <c r="C478" s="233"/>
      <c r="D478" s="224" t="s">
        <v>232</v>
      </c>
      <c r="E478" s="242" t="s">
        <v>35</v>
      </c>
      <c r="F478" s="234" t="s">
        <v>1451</v>
      </c>
      <c r="G478" s="233"/>
      <c r="H478" s="235">
        <v>6.75</v>
      </c>
      <c r="I478" s="236"/>
      <c r="J478" s="233"/>
      <c r="K478" s="233"/>
      <c r="L478" s="237"/>
      <c r="M478" s="238"/>
      <c r="N478" s="239"/>
      <c r="O478" s="239"/>
      <c r="P478" s="239"/>
      <c r="Q478" s="239"/>
      <c r="R478" s="239"/>
      <c r="S478" s="239"/>
      <c r="T478" s="24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1" t="s">
        <v>232</v>
      </c>
      <c r="AU478" s="241" t="s">
        <v>92</v>
      </c>
      <c r="AV478" s="13" t="s">
        <v>92</v>
      </c>
      <c r="AW478" s="13" t="s">
        <v>42</v>
      </c>
      <c r="AX478" s="13" t="s">
        <v>90</v>
      </c>
      <c r="AY478" s="241" t="s">
        <v>197</v>
      </c>
    </row>
    <row r="479" s="2" customFormat="1" ht="16.5" customHeight="1">
      <c r="A479" s="43"/>
      <c r="B479" s="44"/>
      <c r="C479" s="211" t="s">
        <v>746</v>
      </c>
      <c r="D479" s="211" t="s">
        <v>201</v>
      </c>
      <c r="E479" s="212" t="s">
        <v>1452</v>
      </c>
      <c r="F479" s="213" t="s">
        <v>1453</v>
      </c>
      <c r="G479" s="214" t="s">
        <v>204</v>
      </c>
      <c r="H479" s="215">
        <v>6.75</v>
      </c>
      <c r="I479" s="216"/>
      <c r="J479" s="217">
        <f>ROUND(I479*H479,2)</f>
        <v>0</v>
      </c>
      <c r="K479" s="213" t="s">
        <v>205</v>
      </c>
      <c r="L479" s="49"/>
      <c r="M479" s="218" t="s">
        <v>35</v>
      </c>
      <c r="N479" s="219" t="s">
        <v>53</v>
      </c>
      <c r="O479" s="89"/>
      <c r="P479" s="220">
        <f>O479*H479</f>
        <v>0</v>
      </c>
      <c r="Q479" s="220">
        <v>1.0000000000000001E-05</v>
      </c>
      <c r="R479" s="220">
        <f>Q479*H479</f>
        <v>6.7500000000000001E-05</v>
      </c>
      <c r="S479" s="220">
        <v>0</v>
      </c>
      <c r="T479" s="221">
        <f>S479*H479</f>
        <v>0</v>
      </c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R479" s="222" t="s">
        <v>206</v>
      </c>
      <c r="AT479" s="222" t="s">
        <v>201</v>
      </c>
      <c r="AU479" s="222" t="s">
        <v>92</v>
      </c>
      <c r="AY479" s="21" t="s">
        <v>197</v>
      </c>
      <c r="BE479" s="223">
        <f>IF(N479="základní",J479,0)</f>
        <v>0</v>
      </c>
      <c r="BF479" s="223">
        <f>IF(N479="snížená",J479,0)</f>
        <v>0</v>
      </c>
      <c r="BG479" s="223">
        <f>IF(N479="zákl. přenesená",J479,0)</f>
        <v>0</v>
      </c>
      <c r="BH479" s="223">
        <f>IF(N479="sníž. přenesená",J479,0)</f>
        <v>0</v>
      </c>
      <c r="BI479" s="223">
        <f>IF(N479="nulová",J479,0)</f>
        <v>0</v>
      </c>
      <c r="BJ479" s="21" t="s">
        <v>90</v>
      </c>
      <c r="BK479" s="223">
        <f>ROUND(I479*H479,2)</f>
        <v>0</v>
      </c>
      <c r="BL479" s="21" t="s">
        <v>206</v>
      </c>
      <c r="BM479" s="222" t="s">
        <v>1454</v>
      </c>
    </row>
    <row r="480" s="2" customFormat="1">
      <c r="A480" s="43"/>
      <c r="B480" s="44"/>
      <c r="C480" s="45"/>
      <c r="D480" s="224" t="s">
        <v>209</v>
      </c>
      <c r="E480" s="45"/>
      <c r="F480" s="225" t="s">
        <v>1455</v>
      </c>
      <c r="G480" s="45"/>
      <c r="H480" s="45"/>
      <c r="I480" s="226"/>
      <c r="J480" s="45"/>
      <c r="K480" s="45"/>
      <c r="L480" s="49"/>
      <c r="M480" s="227"/>
      <c r="N480" s="228"/>
      <c r="O480" s="89"/>
      <c r="P480" s="89"/>
      <c r="Q480" s="89"/>
      <c r="R480" s="89"/>
      <c r="S480" s="89"/>
      <c r="T480" s="90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T480" s="21" t="s">
        <v>209</v>
      </c>
      <c r="AU480" s="21" t="s">
        <v>92</v>
      </c>
    </row>
    <row r="481" s="2" customFormat="1">
      <c r="A481" s="43"/>
      <c r="B481" s="44"/>
      <c r="C481" s="45"/>
      <c r="D481" s="229" t="s">
        <v>211</v>
      </c>
      <c r="E481" s="45"/>
      <c r="F481" s="230" t="s">
        <v>1456</v>
      </c>
      <c r="G481" s="45"/>
      <c r="H481" s="45"/>
      <c r="I481" s="226"/>
      <c r="J481" s="45"/>
      <c r="K481" s="45"/>
      <c r="L481" s="49"/>
      <c r="M481" s="227"/>
      <c r="N481" s="228"/>
      <c r="O481" s="89"/>
      <c r="P481" s="89"/>
      <c r="Q481" s="89"/>
      <c r="R481" s="89"/>
      <c r="S481" s="89"/>
      <c r="T481" s="90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T481" s="21" t="s">
        <v>211</v>
      </c>
      <c r="AU481" s="21" t="s">
        <v>92</v>
      </c>
    </row>
    <row r="482" s="2" customFormat="1" ht="24.15" customHeight="1">
      <c r="A482" s="43"/>
      <c r="B482" s="44"/>
      <c r="C482" s="211" t="s">
        <v>753</v>
      </c>
      <c r="D482" s="211" t="s">
        <v>201</v>
      </c>
      <c r="E482" s="212" t="s">
        <v>1457</v>
      </c>
      <c r="F482" s="213" t="s">
        <v>1458</v>
      </c>
      <c r="G482" s="214" t="s">
        <v>409</v>
      </c>
      <c r="H482" s="215">
        <v>42</v>
      </c>
      <c r="I482" s="216"/>
      <c r="J482" s="217">
        <f>ROUND(I482*H482,2)</f>
        <v>0</v>
      </c>
      <c r="K482" s="213" t="s">
        <v>205</v>
      </c>
      <c r="L482" s="49"/>
      <c r="M482" s="218" t="s">
        <v>35</v>
      </c>
      <c r="N482" s="219" t="s">
        <v>53</v>
      </c>
      <c r="O482" s="89"/>
      <c r="P482" s="220">
        <f>O482*H482</f>
        <v>0</v>
      </c>
      <c r="Q482" s="220">
        <v>0.10988000000000001</v>
      </c>
      <c r="R482" s="220">
        <f>Q482*H482</f>
        <v>4.61496</v>
      </c>
      <c r="S482" s="220">
        <v>0</v>
      </c>
      <c r="T482" s="221">
        <f>S482*H482</f>
        <v>0</v>
      </c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R482" s="222" t="s">
        <v>206</v>
      </c>
      <c r="AT482" s="222" t="s">
        <v>201</v>
      </c>
      <c r="AU482" s="222" t="s">
        <v>92</v>
      </c>
      <c r="AY482" s="21" t="s">
        <v>197</v>
      </c>
      <c r="BE482" s="223">
        <f>IF(N482="základní",J482,0)</f>
        <v>0</v>
      </c>
      <c r="BF482" s="223">
        <f>IF(N482="snížená",J482,0)</f>
        <v>0</v>
      </c>
      <c r="BG482" s="223">
        <f>IF(N482="zákl. přenesená",J482,0)</f>
        <v>0</v>
      </c>
      <c r="BH482" s="223">
        <f>IF(N482="sníž. přenesená",J482,0)</f>
        <v>0</v>
      </c>
      <c r="BI482" s="223">
        <f>IF(N482="nulová",J482,0)</f>
        <v>0</v>
      </c>
      <c r="BJ482" s="21" t="s">
        <v>90</v>
      </c>
      <c r="BK482" s="223">
        <f>ROUND(I482*H482,2)</f>
        <v>0</v>
      </c>
      <c r="BL482" s="21" t="s">
        <v>206</v>
      </c>
      <c r="BM482" s="222" t="s">
        <v>1459</v>
      </c>
    </row>
    <row r="483" s="2" customFormat="1">
      <c r="A483" s="43"/>
      <c r="B483" s="44"/>
      <c r="C483" s="45"/>
      <c r="D483" s="224" t="s">
        <v>209</v>
      </c>
      <c r="E483" s="45"/>
      <c r="F483" s="225" t="s">
        <v>1460</v>
      </c>
      <c r="G483" s="45"/>
      <c r="H483" s="45"/>
      <c r="I483" s="226"/>
      <c r="J483" s="45"/>
      <c r="K483" s="45"/>
      <c r="L483" s="49"/>
      <c r="M483" s="227"/>
      <c r="N483" s="228"/>
      <c r="O483" s="89"/>
      <c r="P483" s="89"/>
      <c r="Q483" s="89"/>
      <c r="R483" s="89"/>
      <c r="S483" s="89"/>
      <c r="T483" s="90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T483" s="21" t="s">
        <v>209</v>
      </c>
      <c r="AU483" s="21" t="s">
        <v>92</v>
      </c>
    </row>
    <row r="484" s="2" customFormat="1">
      <c r="A484" s="43"/>
      <c r="B484" s="44"/>
      <c r="C484" s="45"/>
      <c r="D484" s="229" t="s">
        <v>211</v>
      </c>
      <c r="E484" s="45"/>
      <c r="F484" s="230" t="s">
        <v>1461</v>
      </c>
      <c r="G484" s="45"/>
      <c r="H484" s="45"/>
      <c r="I484" s="226"/>
      <c r="J484" s="45"/>
      <c r="K484" s="45"/>
      <c r="L484" s="49"/>
      <c r="M484" s="227"/>
      <c r="N484" s="228"/>
      <c r="O484" s="89"/>
      <c r="P484" s="89"/>
      <c r="Q484" s="89"/>
      <c r="R484" s="89"/>
      <c r="S484" s="89"/>
      <c r="T484" s="90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T484" s="21" t="s">
        <v>211</v>
      </c>
      <c r="AU484" s="21" t="s">
        <v>92</v>
      </c>
    </row>
    <row r="485" s="2" customFormat="1" ht="16.5" customHeight="1">
      <c r="A485" s="43"/>
      <c r="B485" s="44"/>
      <c r="C485" s="243" t="s">
        <v>759</v>
      </c>
      <c r="D485" s="243" t="s">
        <v>305</v>
      </c>
      <c r="E485" s="244" t="s">
        <v>1462</v>
      </c>
      <c r="F485" s="245" t="s">
        <v>1463</v>
      </c>
      <c r="G485" s="246" t="s">
        <v>204</v>
      </c>
      <c r="H485" s="247">
        <v>7.1399999999999997</v>
      </c>
      <c r="I485" s="248"/>
      <c r="J485" s="249">
        <f>ROUND(I485*H485,2)</f>
        <v>0</v>
      </c>
      <c r="K485" s="245" t="s">
        <v>205</v>
      </c>
      <c r="L485" s="250"/>
      <c r="M485" s="251" t="s">
        <v>35</v>
      </c>
      <c r="N485" s="252" t="s">
        <v>53</v>
      </c>
      <c r="O485" s="89"/>
      <c r="P485" s="220">
        <f>O485*H485</f>
        <v>0</v>
      </c>
      <c r="Q485" s="220">
        <v>0.41699999999999998</v>
      </c>
      <c r="R485" s="220">
        <f>Q485*H485</f>
        <v>2.9773799999999997</v>
      </c>
      <c r="S485" s="220">
        <v>0</v>
      </c>
      <c r="T485" s="221">
        <f>S485*H485</f>
        <v>0</v>
      </c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R485" s="222" t="s">
        <v>253</v>
      </c>
      <c r="AT485" s="222" t="s">
        <v>305</v>
      </c>
      <c r="AU485" s="222" t="s">
        <v>92</v>
      </c>
      <c r="AY485" s="21" t="s">
        <v>197</v>
      </c>
      <c r="BE485" s="223">
        <f>IF(N485="základní",J485,0)</f>
        <v>0</v>
      </c>
      <c r="BF485" s="223">
        <f>IF(N485="snížená",J485,0)</f>
        <v>0</v>
      </c>
      <c r="BG485" s="223">
        <f>IF(N485="zákl. přenesená",J485,0)</f>
        <v>0</v>
      </c>
      <c r="BH485" s="223">
        <f>IF(N485="sníž. přenesená",J485,0)</f>
        <v>0</v>
      </c>
      <c r="BI485" s="223">
        <f>IF(N485="nulová",J485,0)</f>
        <v>0</v>
      </c>
      <c r="BJ485" s="21" t="s">
        <v>90</v>
      </c>
      <c r="BK485" s="223">
        <f>ROUND(I485*H485,2)</f>
        <v>0</v>
      </c>
      <c r="BL485" s="21" t="s">
        <v>206</v>
      </c>
      <c r="BM485" s="222" t="s">
        <v>1464</v>
      </c>
    </row>
    <row r="486" s="2" customFormat="1">
      <c r="A486" s="43"/>
      <c r="B486" s="44"/>
      <c r="C486" s="45"/>
      <c r="D486" s="224" t="s">
        <v>209</v>
      </c>
      <c r="E486" s="45"/>
      <c r="F486" s="225" t="s">
        <v>1463</v>
      </c>
      <c r="G486" s="45"/>
      <c r="H486" s="45"/>
      <c r="I486" s="226"/>
      <c r="J486" s="45"/>
      <c r="K486" s="45"/>
      <c r="L486" s="49"/>
      <c r="M486" s="227"/>
      <c r="N486" s="228"/>
      <c r="O486" s="89"/>
      <c r="P486" s="89"/>
      <c r="Q486" s="89"/>
      <c r="R486" s="89"/>
      <c r="S486" s="89"/>
      <c r="T486" s="90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T486" s="21" t="s">
        <v>209</v>
      </c>
      <c r="AU486" s="21" t="s">
        <v>92</v>
      </c>
    </row>
    <row r="487" s="2" customFormat="1">
      <c r="A487" s="43"/>
      <c r="B487" s="44"/>
      <c r="C487" s="45"/>
      <c r="D487" s="224" t="s">
        <v>219</v>
      </c>
      <c r="E487" s="45"/>
      <c r="F487" s="231" t="s">
        <v>1465</v>
      </c>
      <c r="G487" s="45"/>
      <c r="H487" s="45"/>
      <c r="I487" s="226"/>
      <c r="J487" s="45"/>
      <c r="K487" s="45"/>
      <c r="L487" s="49"/>
      <c r="M487" s="227"/>
      <c r="N487" s="228"/>
      <c r="O487" s="89"/>
      <c r="P487" s="89"/>
      <c r="Q487" s="89"/>
      <c r="R487" s="89"/>
      <c r="S487" s="89"/>
      <c r="T487" s="90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T487" s="21" t="s">
        <v>219</v>
      </c>
      <c r="AU487" s="21" t="s">
        <v>92</v>
      </c>
    </row>
    <row r="488" s="13" customFormat="1">
      <c r="A488" s="13"/>
      <c r="B488" s="232"/>
      <c r="C488" s="233"/>
      <c r="D488" s="224" t="s">
        <v>232</v>
      </c>
      <c r="E488" s="233"/>
      <c r="F488" s="234" t="s">
        <v>1466</v>
      </c>
      <c r="G488" s="233"/>
      <c r="H488" s="235">
        <v>7.1399999999999997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1" t="s">
        <v>232</v>
      </c>
      <c r="AU488" s="241" t="s">
        <v>92</v>
      </c>
      <c r="AV488" s="13" t="s">
        <v>92</v>
      </c>
      <c r="AW488" s="13" t="s">
        <v>4</v>
      </c>
      <c r="AX488" s="13" t="s">
        <v>90</v>
      </c>
      <c r="AY488" s="241" t="s">
        <v>197</v>
      </c>
    </row>
    <row r="489" s="2" customFormat="1" ht="24.15" customHeight="1">
      <c r="A489" s="43"/>
      <c r="B489" s="44"/>
      <c r="C489" s="211" t="s">
        <v>766</v>
      </c>
      <c r="D489" s="211" t="s">
        <v>201</v>
      </c>
      <c r="E489" s="212" t="s">
        <v>1467</v>
      </c>
      <c r="F489" s="213" t="s">
        <v>1468</v>
      </c>
      <c r="G489" s="214" t="s">
        <v>409</v>
      </c>
      <c r="H489" s="215">
        <v>408</v>
      </c>
      <c r="I489" s="216"/>
      <c r="J489" s="217">
        <f>ROUND(I489*H489,2)</f>
        <v>0</v>
      </c>
      <c r="K489" s="213" t="s">
        <v>205</v>
      </c>
      <c r="L489" s="49"/>
      <c r="M489" s="218" t="s">
        <v>35</v>
      </c>
      <c r="N489" s="219" t="s">
        <v>53</v>
      </c>
      <c r="O489" s="89"/>
      <c r="P489" s="220">
        <f>O489*H489</f>
        <v>0</v>
      </c>
      <c r="Q489" s="220">
        <v>0.14066999999999999</v>
      </c>
      <c r="R489" s="220">
        <f>Q489*H489</f>
        <v>57.393359999999994</v>
      </c>
      <c r="S489" s="220">
        <v>0</v>
      </c>
      <c r="T489" s="221">
        <f>S489*H489</f>
        <v>0</v>
      </c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R489" s="222" t="s">
        <v>206</v>
      </c>
      <c r="AT489" s="222" t="s">
        <v>201</v>
      </c>
      <c r="AU489" s="222" t="s">
        <v>92</v>
      </c>
      <c r="AY489" s="21" t="s">
        <v>197</v>
      </c>
      <c r="BE489" s="223">
        <f>IF(N489="základní",J489,0)</f>
        <v>0</v>
      </c>
      <c r="BF489" s="223">
        <f>IF(N489="snížená",J489,0)</f>
        <v>0</v>
      </c>
      <c r="BG489" s="223">
        <f>IF(N489="zákl. přenesená",J489,0)</f>
        <v>0</v>
      </c>
      <c r="BH489" s="223">
        <f>IF(N489="sníž. přenesená",J489,0)</f>
        <v>0</v>
      </c>
      <c r="BI489" s="223">
        <f>IF(N489="nulová",J489,0)</f>
        <v>0</v>
      </c>
      <c r="BJ489" s="21" t="s">
        <v>90</v>
      </c>
      <c r="BK489" s="223">
        <f>ROUND(I489*H489,2)</f>
        <v>0</v>
      </c>
      <c r="BL489" s="21" t="s">
        <v>206</v>
      </c>
      <c r="BM489" s="222" t="s">
        <v>1469</v>
      </c>
    </row>
    <row r="490" s="2" customFormat="1">
      <c r="A490" s="43"/>
      <c r="B490" s="44"/>
      <c r="C490" s="45"/>
      <c r="D490" s="224" t="s">
        <v>209</v>
      </c>
      <c r="E490" s="45"/>
      <c r="F490" s="225" t="s">
        <v>1470</v>
      </c>
      <c r="G490" s="45"/>
      <c r="H490" s="45"/>
      <c r="I490" s="226"/>
      <c r="J490" s="45"/>
      <c r="K490" s="45"/>
      <c r="L490" s="49"/>
      <c r="M490" s="227"/>
      <c r="N490" s="228"/>
      <c r="O490" s="89"/>
      <c r="P490" s="89"/>
      <c r="Q490" s="89"/>
      <c r="R490" s="89"/>
      <c r="S490" s="89"/>
      <c r="T490" s="90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T490" s="21" t="s">
        <v>209</v>
      </c>
      <c r="AU490" s="21" t="s">
        <v>92</v>
      </c>
    </row>
    <row r="491" s="2" customFormat="1">
      <c r="A491" s="43"/>
      <c r="B491" s="44"/>
      <c r="C491" s="45"/>
      <c r="D491" s="229" t="s">
        <v>211</v>
      </c>
      <c r="E491" s="45"/>
      <c r="F491" s="230" t="s">
        <v>1471</v>
      </c>
      <c r="G491" s="45"/>
      <c r="H491" s="45"/>
      <c r="I491" s="226"/>
      <c r="J491" s="45"/>
      <c r="K491" s="45"/>
      <c r="L491" s="49"/>
      <c r="M491" s="227"/>
      <c r="N491" s="228"/>
      <c r="O491" s="89"/>
      <c r="P491" s="89"/>
      <c r="Q491" s="89"/>
      <c r="R491" s="89"/>
      <c r="S491" s="89"/>
      <c r="T491" s="90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T491" s="21" t="s">
        <v>211</v>
      </c>
      <c r="AU491" s="21" t="s">
        <v>92</v>
      </c>
    </row>
    <row r="492" s="13" customFormat="1">
      <c r="A492" s="13"/>
      <c r="B492" s="232"/>
      <c r="C492" s="233"/>
      <c r="D492" s="224" t="s">
        <v>232</v>
      </c>
      <c r="E492" s="242" t="s">
        <v>35</v>
      </c>
      <c r="F492" s="234" t="s">
        <v>1472</v>
      </c>
      <c r="G492" s="233"/>
      <c r="H492" s="235">
        <v>371</v>
      </c>
      <c r="I492" s="236"/>
      <c r="J492" s="233"/>
      <c r="K492" s="233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232</v>
      </c>
      <c r="AU492" s="241" t="s">
        <v>92</v>
      </c>
      <c r="AV492" s="13" t="s">
        <v>92</v>
      </c>
      <c r="AW492" s="13" t="s">
        <v>42</v>
      </c>
      <c r="AX492" s="13" t="s">
        <v>82</v>
      </c>
      <c r="AY492" s="241" t="s">
        <v>197</v>
      </c>
    </row>
    <row r="493" s="13" customFormat="1">
      <c r="A493" s="13"/>
      <c r="B493" s="232"/>
      <c r="C493" s="233"/>
      <c r="D493" s="224" t="s">
        <v>232</v>
      </c>
      <c r="E493" s="242" t="s">
        <v>35</v>
      </c>
      <c r="F493" s="234" t="s">
        <v>1473</v>
      </c>
      <c r="G493" s="233"/>
      <c r="H493" s="235">
        <v>37</v>
      </c>
      <c r="I493" s="236"/>
      <c r="J493" s="233"/>
      <c r="K493" s="233"/>
      <c r="L493" s="237"/>
      <c r="M493" s="238"/>
      <c r="N493" s="239"/>
      <c r="O493" s="239"/>
      <c r="P493" s="239"/>
      <c r="Q493" s="239"/>
      <c r="R493" s="239"/>
      <c r="S493" s="239"/>
      <c r="T493" s="24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1" t="s">
        <v>232</v>
      </c>
      <c r="AU493" s="241" t="s">
        <v>92</v>
      </c>
      <c r="AV493" s="13" t="s">
        <v>92</v>
      </c>
      <c r="AW493" s="13" t="s">
        <v>42</v>
      </c>
      <c r="AX493" s="13" t="s">
        <v>82</v>
      </c>
      <c r="AY493" s="241" t="s">
        <v>197</v>
      </c>
    </row>
    <row r="494" s="14" customFormat="1">
      <c r="A494" s="14"/>
      <c r="B494" s="253"/>
      <c r="C494" s="254"/>
      <c r="D494" s="224" t="s">
        <v>232</v>
      </c>
      <c r="E494" s="255" t="s">
        <v>35</v>
      </c>
      <c r="F494" s="256" t="s">
        <v>355</v>
      </c>
      <c r="G494" s="254"/>
      <c r="H494" s="257">
        <v>408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232</v>
      </c>
      <c r="AU494" s="263" t="s">
        <v>92</v>
      </c>
      <c r="AV494" s="14" t="s">
        <v>206</v>
      </c>
      <c r="AW494" s="14" t="s">
        <v>42</v>
      </c>
      <c r="AX494" s="14" t="s">
        <v>90</v>
      </c>
      <c r="AY494" s="263" t="s">
        <v>197</v>
      </c>
    </row>
    <row r="495" s="2" customFormat="1" ht="16.5" customHeight="1">
      <c r="A495" s="43"/>
      <c r="B495" s="44"/>
      <c r="C495" s="243" t="s">
        <v>773</v>
      </c>
      <c r="D495" s="243" t="s">
        <v>305</v>
      </c>
      <c r="E495" s="244" t="s">
        <v>1474</v>
      </c>
      <c r="F495" s="245" t="s">
        <v>1475</v>
      </c>
      <c r="G495" s="246" t="s">
        <v>409</v>
      </c>
      <c r="H495" s="247">
        <v>65.280000000000001</v>
      </c>
      <c r="I495" s="248"/>
      <c r="J495" s="249">
        <f>ROUND(I495*H495,2)</f>
        <v>0</v>
      </c>
      <c r="K495" s="245" t="s">
        <v>205</v>
      </c>
      <c r="L495" s="250"/>
      <c r="M495" s="251" t="s">
        <v>35</v>
      </c>
      <c r="N495" s="252" t="s">
        <v>53</v>
      </c>
      <c r="O495" s="89"/>
      <c r="P495" s="220">
        <f>O495*H495</f>
        <v>0</v>
      </c>
      <c r="Q495" s="220">
        <v>0.14999999999999999</v>
      </c>
      <c r="R495" s="220">
        <f>Q495*H495</f>
        <v>9.7919999999999998</v>
      </c>
      <c r="S495" s="220">
        <v>0</v>
      </c>
      <c r="T495" s="221">
        <f>S495*H495</f>
        <v>0</v>
      </c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R495" s="222" t="s">
        <v>253</v>
      </c>
      <c r="AT495" s="222" t="s">
        <v>305</v>
      </c>
      <c r="AU495" s="222" t="s">
        <v>92</v>
      </c>
      <c r="AY495" s="21" t="s">
        <v>197</v>
      </c>
      <c r="BE495" s="223">
        <f>IF(N495="základní",J495,0)</f>
        <v>0</v>
      </c>
      <c r="BF495" s="223">
        <f>IF(N495="snížená",J495,0)</f>
        <v>0</v>
      </c>
      <c r="BG495" s="223">
        <f>IF(N495="zákl. přenesená",J495,0)</f>
        <v>0</v>
      </c>
      <c r="BH495" s="223">
        <f>IF(N495="sníž. přenesená",J495,0)</f>
        <v>0</v>
      </c>
      <c r="BI495" s="223">
        <f>IF(N495="nulová",J495,0)</f>
        <v>0</v>
      </c>
      <c r="BJ495" s="21" t="s">
        <v>90</v>
      </c>
      <c r="BK495" s="223">
        <f>ROUND(I495*H495,2)</f>
        <v>0</v>
      </c>
      <c r="BL495" s="21" t="s">
        <v>206</v>
      </c>
      <c r="BM495" s="222" t="s">
        <v>1476</v>
      </c>
    </row>
    <row r="496" s="2" customFormat="1">
      <c r="A496" s="43"/>
      <c r="B496" s="44"/>
      <c r="C496" s="45"/>
      <c r="D496" s="224" t="s">
        <v>209</v>
      </c>
      <c r="E496" s="45"/>
      <c r="F496" s="225" t="s">
        <v>1475</v>
      </c>
      <c r="G496" s="45"/>
      <c r="H496" s="45"/>
      <c r="I496" s="226"/>
      <c r="J496" s="45"/>
      <c r="K496" s="45"/>
      <c r="L496" s="49"/>
      <c r="M496" s="227"/>
      <c r="N496" s="228"/>
      <c r="O496" s="89"/>
      <c r="P496" s="89"/>
      <c r="Q496" s="89"/>
      <c r="R496" s="89"/>
      <c r="S496" s="89"/>
      <c r="T496" s="90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T496" s="21" t="s">
        <v>209</v>
      </c>
      <c r="AU496" s="21" t="s">
        <v>92</v>
      </c>
    </row>
    <row r="497" s="2" customFormat="1">
      <c r="A497" s="43"/>
      <c r="B497" s="44"/>
      <c r="C497" s="45"/>
      <c r="D497" s="224" t="s">
        <v>219</v>
      </c>
      <c r="E497" s="45"/>
      <c r="F497" s="231" t="s">
        <v>1477</v>
      </c>
      <c r="G497" s="45"/>
      <c r="H497" s="45"/>
      <c r="I497" s="226"/>
      <c r="J497" s="45"/>
      <c r="K497" s="45"/>
      <c r="L497" s="49"/>
      <c r="M497" s="227"/>
      <c r="N497" s="228"/>
      <c r="O497" s="89"/>
      <c r="P497" s="89"/>
      <c r="Q497" s="89"/>
      <c r="R497" s="89"/>
      <c r="S497" s="89"/>
      <c r="T497" s="90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T497" s="21" t="s">
        <v>219</v>
      </c>
      <c r="AU497" s="21" t="s">
        <v>92</v>
      </c>
    </row>
    <row r="498" s="13" customFormat="1">
      <c r="A498" s="13"/>
      <c r="B498" s="232"/>
      <c r="C498" s="233"/>
      <c r="D498" s="224" t="s">
        <v>232</v>
      </c>
      <c r="E498" s="242" t="s">
        <v>35</v>
      </c>
      <c r="F498" s="234" t="s">
        <v>1478</v>
      </c>
      <c r="G498" s="233"/>
      <c r="H498" s="235">
        <v>64</v>
      </c>
      <c r="I498" s="236"/>
      <c r="J498" s="233"/>
      <c r="K498" s="233"/>
      <c r="L498" s="237"/>
      <c r="M498" s="238"/>
      <c r="N498" s="239"/>
      <c r="O498" s="239"/>
      <c r="P498" s="239"/>
      <c r="Q498" s="239"/>
      <c r="R498" s="239"/>
      <c r="S498" s="239"/>
      <c r="T498" s="24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1" t="s">
        <v>232</v>
      </c>
      <c r="AU498" s="241" t="s">
        <v>92</v>
      </c>
      <c r="AV498" s="13" t="s">
        <v>92</v>
      </c>
      <c r="AW498" s="13" t="s">
        <v>42</v>
      </c>
      <c r="AX498" s="13" t="s">
        <v>90</v>
      </c>
      <c r="AY498" s="241" t="s">
        <v>197</v>
      </c>
    </row>
    <row r="499" s="13" customFormat="1">
      <c r="A499" s="13"/>
      <c r="B499" s="232"/>
      <c r="C499" s="233"/>
      <c r="D499" s="224" t="s">
        <v>232</v>
      </c>
      <c r="E499" s="233"/>
      <c r="F499" s="234" t="s">
        <v>1479</v>
      </c>
      <c r="G499" s="233"/>
      <c r="H499" s="235">
        <v>65.280000000000001</v>
      </c>
      <c r="I499" s="236"/>
      <c r="J499" s="233"/>
      <c r="K499" s="233"/>
      <c r="L499" s="237"/>
      <c r="M499" s="238"/>
      <c r="N499" s="239"/>
      <c r="O499" s="239"/>
      <c r="P499" s="239"/>
      <c r="Q499" s="239"/>
      <c r="R499" s="239"/>
      <c r="S499" s="239"/>
      <c r="T499" s="24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1" t="s">
        <v>232</v>
      </c>
      <c r="AU499" s="241" t="s">
        <v>92</v>
      </c>
      <c r="AV499" s="13" t="s">
        <v>92</v>
      </c>
      <c r="AW499" s="13" t="s">
        <v>4</v>
      </c>
      <c r="AX499" s="13" t="s">
        <v>90</v>
      </c>
      <c r="AY499" s="241" t="s">
        <v>197</v>
      </c>
    </row>
    <row r="500" s="2" customFormat="1" ht="16.5" customHeight="1">
      <c r="A500" s="43"/>
      <c r="B500" s="44"/>
      <c r="C500" s="243" t="s">
        <v>775</v>
      </c>
      <c r="D500" s="243" t="s">
        <v>305</v>
      </c>
      <c r="E500" s="244" t="s">
        <v>1474</v>
      </c>
      <c r="F500" s="245" t="s">
        <v>1475</v>
      </c>
      <c r="G500" s="246" t="s">
        <v>409</v>
      </c>
      <c r="H500" s="247">
        <v>42.840000000000003</v>
      </c>
      <c r="I500" s="248"/>
      <c r="J500" s="249">
        <f>ROUND(I500*H500,2)</f>
        <v>0</v>
      </c>
      <c r="K500" s="245" t="s">
        <v>205</v>
      </c>
      <c r="L500" s="250"/>
      <c r="M500" s="251" t="s">
        <v>35</v>
      </c>
      <c r="N500" s="252" t="s">
        <v>53</v>
      </c>
      <c r="O500" s="89"/>
      <c r="P500" s="220">
        <f>O500*H500</f>
        <v>0</v>
      </c>
      <c r="Q500" s="220">
        <v>0.14999999999999999</v>
      </c>
      <c r="R500" s="220">
        <f>Q500*H500</f>
        <v>6.4260000000000002</v>
      </c>
      <c r="S500" s="220">
        <v>0</v>
      </c>
      <c r="T500" s="221">
        <f>S500*H500</f>
        <v>0</v>
      </c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R500" s="222" t="s">
        <v>253</v>
      </c>
      <c r="AT500" s="222" t="s">
        <v>305</v>
      </c>
      <c r="AU500" s="222" t="s">
        <v>92</v>
      </c>
      <c r="AY500" s="21" t="s">
        <v>197</v>
      </c>
      <c r="BE500" s="223">
        <f>IF(N500="základní",J500,0)</f>
        <v>0</v>
      </c>
      <c r="BF500" s="223">
        <f>IF(N500="snížená",J500,0)</f>
        <v>0</v>
      </c>
      <c r="BG500" s="223">
        <f>IF(N500="zákl. přenesená",J500,0)</f>
        <v>0</v>
      </c>
      <c r="BH500" s="223">
        <f>IF(N500="sníž. přenesená",J500,0)</f>
        <v>0</v>
      </c>
      <c r="BI500" s="223">
        <f>IF(N500="nulová",J500,0)</f>
        <v>0</v>
      </c>
      <c r="BJ500" s="21" t="s">
        <v>90</v>
      </c>
      <c r="BK500" s="223">
        <f>ROUND(I500*H500,2)</f>
        <v>0</v>
      </c>
      <c r="BL500" s="21" t="s">
        <v>206</v>
      </c>
      <c r="BM500" s="222" t="s">
        <v>1480</v>
      </c>
    </row>
    <row r="501" s="2" customFormat="1">
      <c r="A501" s="43"/>
      <c r="B501" s="44"/>
      <c r="C501" s="45"/>
      <c r="D501" s="224" t="s">
        <v>209</v>
      </c>
      <c r="E501" s="45"/>
      <c r="F501" s="225" t="s">
        <v>1475</v>
      </c>
      <c r="G501" s="45"/>
      <c r="H501" s="45"/>
      <c r="I501" s="226"/>
      <c r="J501" s="45"/>
      <c r="K501" s="45"/>
      <c r="L501" s="49"/>
      <c r="M501" s="227"/>
      <c r="N501" s="228"/>
      <c r="O501" s="89"/>
      <c r="P501" s="89"/>
      <c r="Q501" s="89"/>
      <c r="R501" s="89"/>
      <c r="S501" s="89"/>
      <c r="T501" s="90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T501" s="21" t="s">
        <v>209</v>
      </c>
      <c r="AU501" s="21" t="s">
        <v>92</v>
      </c>
    </row>
    <row r="502" s="2" customFormat="1">
      <c r="A502" s="43"/>
      <c r="B502" s="44"/>
      <c r="C502" s="45"/>
      <c r="D502" s="224" t="s">
        <v>219</v>
      </c>
      <c r="E502" s="45"/>
      <c r="F502" s="231" t="s">
        <v>1477</v>
      </c>
      <c r="G502" s="45"/>
      <c r="H502" s="45"/>
      <c r="I502" s="226"/>
      <c r="J502" s="45"/>
      <c r="K502" s="45"/>
      <c r="L502" s="49"/>
      <c r="M502" s="227"/>
      <c r="N502" s="228"/>
      <c r="O502" s="89"/>
      <c r="P502" s="89"/>
      <c r="Q502" s="89"/>
      <c r="R502" s="89"/>
      <c r="S502" s="89"/>
      <c r="T502" s="90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T502" s="21" t="s">
        <v>219</v>
      </c>
      <c r="AU502" s="21" t="s">
        <v>92</v>
      </c>
    </row>
    <row r="503" s="13" customFormat="1">
      <c r="A503" s="13"/>
      <c r="B503" s="232"/>
      <c r="C503" s="233"/>
      <c r="D503" s="224" t="s">
        <v>232</v>
      </c>
      <c r="E503" s="242" t="s">
        <v>35</v>
      </c>
      <c r="F503" s="234" t="s">
        <v>1481</v>
      </c>
      <c r="G503" s="233"/>
      <c r="H503" s="235">
        <v>42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1" t="s">
        <v>232</v>
      </c>
      <c r="AU503" s="241" t="s">
        <v>92</v>
      </c>
      <c r="AV503" s="13" t="s">
        <v>92</v>
      </c>
      <c r="AW503" s="13" t="s">
        <v>42</v>
      </c>
      <c r="AX503" s="13" t="s">
        <v>90</v>
      </c>
      <c r="AY503" s="241" t="s">
        <v>197</v>
      </c>
    </row>
    <row r="504" s="13" customFormat="1">
      <c r="A504" s="13"/>
      <c r="B504" s="232"/>
      <c r="C504" s="233"/>
      <c r="D504" s="224" t="s">
        <v>232</v>
      </c>
      <c r="E504" s="233"/>
      <c r="F504" s="234" t="s">
        <v>1482</v>
      </c>
      <c r="G504" s="233"/>
      <c r="H504" s="235">
        <v>42.840000000000003</v>
      </c>
      <c r="I504" s="236"/>
      <c r="J504" s="233"/>
      <c r="K504" s="233"/>
      <c r="L504" s="237"/>
      <c r="M504" s="238"/>
      <c r="N504" s="239"/>
      <c r="O504" s="239"/>
      <c r="P504" s="239"/>
      <c r="Q504" s="239"/>
      <c r="R504" s="239"/>
      <c r="S504" s="239"/>
      <c r="T504" s="24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1" t="s">
        <v>232</v>
      </c>
      <c r="AU504" s="241" t="s">
        <v>92</v>
      </c>
      <c r="AV504" s="13" t="s">
        <v>92</v>
      </c>
      <c r="AW504" s="13" t="s">
        <v>4</v>
      </c>
      <c r="AX504" s="13" t="s">
        <v>90</v>
      </c>
      <c r="AY504" s="241" t="s">
        <v>197</v>
      </c>
    </row>
    <row r="505" s="2" customFormat="1" ht="24.15" customHeight="1">
      <c r="A505" s="43"/>
      <c r="B505" s="44"/>
      <c r="C505" s="243" t="s">
        <v>777</v>
      </c>
      <c r="D505" s="243" t="s">
        <v>305</v>
      </c>
      <c r="E505" s="244" t="s">
        <v>1483</v>
      </c>
      <c r="F505" s="245" t="s">
        <v>1484</v>
      </c>
      <c r="G505" s="246" t="s">
        <v>409</v>
      </c>
      <c r="H505" s="247">
        <v>10.199999999999999</v>
      </c>
      <c r="I505" s="248"/>
      <c r="J505" s="249">
        <f>ROUND(I505*H505,2)</f>
        <v>0</v>
      </c>
      <c r="K505" s="245" t="s">
        <v>205</v>
      </c>
      <c r="L505" s="250"/>
      <c r="M505" s="251" t="s">
        <v>35</v>
      </c>
      <c r="N505" s="252" t="s">
        <v>53</v>
      </c>
      <c r="O505" s="89"/>
      <c r="P505" s="220">
        <f>O505*H505</f>
        <v>0</v>
      </c>
      <c r="Q505" s="220">
        <v>0.14999999999999999</v>
      </c>
      <c r="R505" s="220">
        <f>Q505*H505</f>
        <v>1.5299999999999998</v>
      </c>
      <c r="S505" s="220">
        <v>0</v>
      </c>
      <c r="T505" s="221">
        <f>S505*H505</f>
        <v>0</v>
      </c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R505" s="222" t="s">
        <v>253</v>
      </c>
      <c r="AT505" s="222" t="s">
        <v>305</v>
      </c>
      <c r="AU505" s="222" t="s">
        <v>92</v>
      </c>
      <c r="AY505" s="21" t="s">
        <v>197</v>
      </c>
      <c r="BE505" s="223">
        <f>IF(N505="základní",J505,0)</f>
        <v>0</v>
      </c>
      <c r="BF505" s="223">
        <f>IF(N505="snížená",J505,0)</f>
        <v>0</v>
      </c>
      <c r="BG505" s="223">
        <f>IF(N505="zákl. přenesená",J505,0)</f>
        <v>0</v>
      </c>
      <c r="BH505" s="223">
        <f>IF(N505="sníž. přenesená",J505,0)</f>
        <v>0</v>
      </c>
      <c r="BI505" s="223">
        <f>IF(N505="nulová",J505,0)</f>
        <v>0</v>
      </c>
      <c r="BJ505" s="21" t="s">
        <v>90</v>
      </c>
      <c r="BK505" s="223">
        <f>ROUND(I505*H505,2)</f>
        <v>0</v>
      </c>
      <c r="BL505" s="21" t="s">
        <v>206</v>
      </c>
      <c r="BM505" s="222" t="s">
        <v>1485</v>
      </c>
    </row>
    <row r="506" s="2" customFormat="1">
      <c r="A506" s="43"/>
      <c r="B506" s="44"/>
      <c r="C506" s="45"/>
      <c r="D506" s="224" t="s">
        <v>209</v>
      </c>
      <c r="E506" s="45"/>
      <c r="F506" s="225" t="s">
        <v>1484</v>
      </c>
      <c r="G506" s="45"/>
      <c r="H506" s="45"/>
      <c r="I506" s="226"/>
      <c r="J506" s="45"/>
      <c r="K506" s="45"/>
      <c r="L506" s="49"/>
      <c r="M506" s="227"/>
      <c r="N506" s="228"/>
      <c r="O506" s="89"/>
      <c r="P506" s="89"/>
      <c r="Q506" s="89"/>
      <c r="R506" s="89"/>
      <c r="S506" s="89"/>
      <c r="T506" s="90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T506" s="21" t="s">
        <v>209</v>
      </c>
      <c r="AU506" s="21" t="s">
        <v>92</v>
      </c>
    </row>
    <row r="507" s="2" customFormat="1">
      <c r="A507" s="43"/>
      <c r="B507" s="44"/>
      <c r="C507" s="45"/>
      <c r="D507" s="224" t="s">
        <v>219</v>
      </c>
      <c r="E507" s="45"/>
      <c r="F507" s="231" t="s">
        <v>1477</v>
      </c>
      <c r="G507" s="45"/>
      <c r="H507" s="45"/>
      <c r="I507" s="226"/>
      <c r="J507" s="45"/>
      <c r="K507" s="45"/>
      <c r="L507" s="49"/>
      <c r="M507" s="227"/>
      <c r="N507" s="228"/>
      <c r="O507" s="89"/>
      <c r="P507" s="89"/>
      <c r="Q507" s="89"/>
      <c r="R507" s="89"/>
      <c r="S507" s="89"/>
      <c r="T507" s="90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T507" s="21" t="s">
        <v>219</v>
      </c>
      <c r="AU507" s="21" t="s">
        <v>92</v>
      </c>
    </row>
    <row r="508" s="13" customFormat="1">
      <c r="A508" s="13"/>
      <c r="B508" s="232"/>
      <c r="C508" s="233"/>
      <c r="D508" s="224" t="s">
        <v>232</v>
      </c>
      <c r="E508" s="242" t="s">
        <v>35</v>
      </c>
      <c r="F508" s="234" t="s">
        <v>1486</v>
      </c>
      <c r="G508" s="233"/>
      <c r="H508" s="235">
        <v>10</v>
      </c>
      <c r="I508" s="236"/>
      <c r="J508" s="233"/>
      <c r="K508" s="233"/>
      <c r="L508" s="237"/>
      <c r="M508" s="238"/>
      <c r="N508" s="239"/>
      <c r="O508" s="239"/>
      <c r="P508" s="239"/>
      <c r="Q508" s="239"/>
      <c r="R508" s="239"/>
      <c r="S508" s="239"/>
      <c r="T508" s="24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1" t="s">
        <v>232</v>
      </c>
      <c r="AU508" s="241" t="s">
        <v>92</v>
      </c>
      <c r="AV508" s="13" t="s">
        <v>92</v>
      </c>
      <c r="AW508" s="13" t="s">
        <v>42</v>
      </c>
      <c r="AX508" s="13" t="s">
        <v>90</v>
      </c>
      <c r="AY508" s="241" t="s">
        <v>197</v>
      </c>
    </row>
    <row r="509" s="13" customFormat="1">
      <c r="A509" s="13"/>
      <c r="B509" s="232"/>
      <c r="C509" s="233"/>
      <c r="D509" s="224" t="s">
        <v>232</v>
      </c>
      <c r="E509" s="233"/>
      <c r="F509" s="234" t="s">
        <v>1487</v>
      </c>
      <c r="G509" s="233"/>
      <c r="H509" s="235">
        <v>10.199999999999999</v>
      </c>
      <c r="I509" s="236"/>
      <c r="J509" s="233"/>
      <c r="K509" s="233"/>
      <c r="L509" s="237"/>
      <c r="M509" s="238"/>
      <c r="N509" s="239"/>
      <c r="O509" s="239"/>
      <c r="P509" s="239"/>
      <c r="Q509" s="239"/>
      <c r="R509" s="239"/>
      <c r="S509" s="239"/>
      <c r="T509" s="24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1" t="s">
        <v>232</v>
      </c>
      <c r="AU509" s="241" t="s">
        <v>92</v>
      </c>
      <c r="AV509" s="13" t="s">
        <v>92</v>
      </c>
      <c r="AW509" s="13" t="s">
        <v>4</v>
      </c>
      <c r="AX509" s="13" t="s">
        <v>90</v>
      </c>
      <c r="AY509" s="241" t="s">
        <v>197</v>
      </c>
    </row>
    <row r="510" s="2" customFormat="1" ht="24.15" customHeight="1">
      <c r="A510" s="43"/>
      <c r="B510" s="44"/>
      <c r="C510" s="243" t="s">
        <v>780</v>
      </c>
      <c r="D510" s="243" t="s">
        <v>305</v>
      </c>
      <c r="E510" s="244" t="s">
        <v>1488</v>
      </c>
      <c r="F510" s="245" t="s">
        <v>1489</v>
      </c>
      <c r="G510" s="246" t="s">
        <v>409</v>
      </c>
      <c r="H510" s="247">
        <v>27.539999999999999</v>
      </c>
      <c r="I510" s="248"/>
      <c r="J510" s="249">
        <f>ROUND(I510*H510,2)</f>
        <v>0</v>
      </c>
      <c r="K510" s="245" t="s">
        <v>205</v>
      </c>
      <c r="L510" s="250"/>
      <c r="M510" s="251" t="s">
        <v>35</v>
      </c>
      <c r="N510" s="252" t="s">
        <v>53</v>
      </c>
      <c r="O510" s="89"/>
      <c r="P510" s="220">
        <f>O510*H510</f>
        <v>0</v>
      </c>
      <c r="Q510" s="220">
        <v>0.14999999999999999</v>
      </c>
      <c r="R510" s="220">
        <f>Q510*H510</f>
        <v>4.1309999999999993</v>
      </c>
      <c r="S510" s="220">
        <v>0</v>
      </c>
      <c r="T510" s="221">
        <f>S510*H510</f>
        <v>0</v>
      </c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R510" s="222" t="s">
        <v>253</v>
      </c>
      <c r="AT510" s="222" t="s">
        <v>305</v>
      </c>
      <c r="AU510" s="222" t="s">
        <v>92</v>
      </c>
      <c r="AY510" s="21" t="s">
        <v>197</v>
      </c>
      <c r="BE510" s="223">
        <f>IF(N510="základní",J510,0)</f>
        <v>0</v>
      </c>
      <c r="BF510" s="223">
        <f>IF(N510="snížená",J510,0)</f>
        <v>0</v>
      </c>
      <c r="BG510" s="223">
        <f>IF(N510="zákl. přenesená",J510,0)</f>
        <v>0</v>
      </c>
      <c r="BH510" s="223">
        <f>IF(N510="sníž. přenesená",J510,0)</f>
        <v>0</v>
      </c>
      <c r="BI510" s="223">
        <f>IF(N510="nulová",J510,0)</f>
        <v>0</v>
      </c>
      <c r="BJ510" s="21" t="s">
        <v>90</v>
      </c>
      <c r="BK510" s="223">
        <f>ROUND(I510*H510,2)</f>
        <v>0</v>
      </c>
      <c r="BL510" s="21" t="s">
        <v>206</v>
      </c>
      <c r="BM510" s="222" t="s">
        <v>1490</v>
      </c>
    </row>
    <row r="511" s="2" customFormat="1">
      <c r="A511" s="43"/>
      <c r="B511" s="44"/>
      <c r="C511" s="45"/>
      <c r="D511" s="224" t="s">
        <v>209</v>
      </c>
      <c r="E511" s="45"/>
      <c r="F511" s="225" t="s">
        <v>1489</v>
      </c>
      <c r="G511" s="45"/>
      <c r="H511" s="45"/>
      <c r="I511" s="226"/>
      <c r="J511" s="45"/>
      <c r="K511" s="45"/>
      <c r="L511" s="49"/>
      <c r="M511" s="227"/>
      <c r="N511" s="228"/>
      <c r="O511" s="89"/>
      <c r="P511" s="89"/>
      <c r="Q511" s="89"/>
      <c r="R511" s="89"/>
      <c r="S511" s="89"/>
      <c r="T511" s="90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T511" s="21" t="s">
        <v>209</v>
      </c>
      <c r="AU511" s="21" t="s">
        <v>92</v>
      </c>
    </row>
    <row r="512" s="2" customFormat="1">
      <c r="A512" s="43"/>
      <c r="B512" s="44"/>
      <c r="C512" s="45"/>
      <c r="D512" s="224" t="s">
        <v>219</v>
      </c>
      <c r="E512" s="45"/>
      <c r="F512" s="231" t="s">
        <v>1477</v>
      </c>
      <c r="G512" s="45"/>
      <c r="H512" s="45"/>
      <c r="I512" s="226"/>
      <c r="J512" s="45"/>
      <c r="K512" s="45"/>
      <c r="L512" s="49"/>
      <c r="M512" s="227"/>
      <c r="N512" s="228"/>
      <c r="O512" s="89"/>
      <c r="P512" s="89"/>
      <c r="Q512" s="89"/>
      <c r="R512" s="89"/>
      <c r="S512" s="89"/>
      <c r="T512" s="90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T512" s="21" t="s">
        <v>219</v>
      </c>
      <c r="AU512" s="21" t="s">
        <v>92</v>
      </c>
    </row>
    <row r="513" s="13" customFormat="1">
      <c r="A513" s="13"/>
      <c r="B513" s="232"/>
      <c r="C513" s="233"/>
      <c r="D513" s="224" t="s">
        <v>232</v>
      </c>
      <c r="E513" s="242" t="s">
        <v>35</v>
      </c>
      <c r="F513" s="234" t="s">
        <v>1491</v>
      </c>
      <c r="G513" s="233"/>
      <c r="H513" s="235">
        <v>27</v>
      </c>
      <c r="I513" s="236"/>
      <c r="J513" s="233"/>
      <c r="K513" s="233"/>
      <c r="L513" s="237"/>
      <c r="M513" s="238"/>
      <c r="N513" s="239"/>
      <c r="O513" s="239"/>
      <c r="P513" s="239"/>
      <c r="Q513" s="239"/>
      <c r="R513" s="239"/>
      <c r="S513" s="239"/>
      <c r="T513" s="24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1" t="s">
        <v>232</v>
      </c>
      <c r="AU513" s="241" t="s">
        <v>92</v>
      </c>
      <c r="AV513" s="13" t="s">
        <v>92</v>
      </c>
      <c r="AW513" s="13" t="s">
        <v>42</v>
      </c>
      <c r="AX513" s="13" t="s">
        <v>90</v>
      </c>
      <c r="AY513" s="241" t="s">
        <v>197</v>
      </c>
    </row>
    <row r="514" s="13" customFormat="1">
      <c r="A514" s="13"/>
      <c r="B514" s="232"/>
      <c r="C514" s="233"/>
      <c r="D514" s="224" t="s">
        <v>232</v>
      </c>
      <c r="E514" s="233"/>
      <c r="F514" s="234" t="s">
        <v>1492</v>
      </c>
      <c r="G514" s="233"/>
      <c r="H514" s="235">
        <v>27.539999999999999</v>
      </c>
      <c r="I514" s="236"/>
      <c r="J514" s="233"/>
      <c r="K514" s="233"/>
      <c r="L514" s="237"/>
      <c r="M514" s="238"/>
      <c r="N514" s="239"/>
      <c r="O514" s="239"/>
      <c r="P514" s="239"/>
      <c r="Q514" s="239"/>
      <c r="R514" s="239"/>
      <c r="S514" s="239"/>
      <c r="T514" s="24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1" t="s">
        <v>232</v>
      </c>
      <c r="AU514" s="241" t="s">
        <v>92</v>
      </c>
      <c r="AV514" s="13" t="s">
        <v>92</v>
      </c>
      <c r="AW514" s="13" t="s">
        <v>4</v>
      </c>
      <c r="AX514" s="13" t="s">
        <v>90</v>
      </c>
      <c r="AY514" s="241" t="s">
        <v>197</v>
      </c>
    </row>
    <row r="515" s="2" customFormat="1" ht="24.15" customHeight="1">
      <c r="A515" s="43"/>
      <c r="B515" s="44"/>
      <c r="C515" s="211" t="s">
        <v>789</v>
      </c>
      <c r="D515" s="211" t="s">
        <v>201</v>
      </c>
      <c r="E515" s="212" t="s">
        <v>1493</v>
      </c>
      <c r="F515" s="213" t="s">
        <v>1494</v>
      </c>
      <c r="G515" s="214" t="s">
        <v>215</v>
      </c>
      <c r="H515" s="215">
        <v>2</v>
      </c>
      <c r="I515" s="216"/>
      <c r="J515" s="217">
        <f>ROUND(I515*H515,2)</f>
        <v>0</v>
      </c>
      <c r="K515" s="213" t="s">
        <v>205</v>
      </c>
      <c r="L515" s="49"/>
      <c r="M515" s="218" t="s">
        <v>35</v>
      </c>
      <c r="N515" s="219" t="s">
        <v>53</v>
      </c>
      <c r="O515" s="89"/>
      <c r="P515" s="220">
        <f>O515*H515</f>
        <v>0</v>
      </c>
      <c r="Q515" s="220">
        <v>0</v>
      </c>
      <c r="R515" s="220">
        <f>Q515*H515</f>
        <v>0</v>
      </c>
      <c r="S515" s="220">
        <v>0.082000000000000003</v>
      </c>
      <c r="T515" s="221">
        <f>S515*H515</f>
        <v>0.16400000000000001</v>
      </c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R515" s="222" t="s">
        <v>206</v>
      </c>
      <c r="AT515" s="222" t="s">
        <v>201</v>
      </c>
      <c r="AU515" s="222" t="s">
        <v>92</v>
      </c>
      <c r="AY515" s="21" t="s">
        <v>197</v>
      </c>
      <c r="BE515" s="223">
        <f>IF(N515="základní",J515,0)</f>
        <v>0</v>
      </c>
      <c r="BF515" s="223">
        <f>IF(N515="snížená",J515,0)</f>
        <v>0</v>
      </c>
      <c r="BG515" s="223">
        <f>IF(N515="zákl. přenesená",J515,0)</f>
        <v>0</v>
      </c>
      <c r="BH515" s="223">
        <f>IF(N515="sníž. přenesená",J515,0)</f>
        <v>0</v>
      </c>
      <c r="BI515" s="223">
        <f>IF(N515="nulová",J515,0)</f>
        <v>0</v>
      </c>
      <c r="BJ515" s="21" t="s">
        <v>90</v>
      </c>
      <c r="BK515" s="223">
        <f>ROUND(I515*H515,2)</f>
        <v>0</v>
      </c>
      <c r="BL515" s="21" t="s">
        <v>206</v>
      </c>
      <c r="BM515" s="222" t="s">
        <v>1495</v>
      </c>
    </row>
    <row r="516" s="2" customFormat="1">
      <c r="A516" s="43"/>
      <c r="B516" s="44"/>
      <c r="C516" s="45"/>
      <c r="D516" s="224" t="s">
        <v>209</v>
      </c>
      <c r="E516" s="45"/>
      <c r="F516" s="225" t="s">
        <v>1496</v>
      </c>
      <c r="G516" s="45"/>
      <c r="H516" s="45"/>
      <c r="I516" s="226"/>
      <c r="J516" s="45"/>
      <c r="K516" s="45"/>
      <c r="L516" s="49"/>
      <c r="M516" s="227"/>
      <c r="N516" s="228"/>
      <c r="O516" s="89"/>
      <c r="P516" s="89"/>
      <c r="Q516" s="89"/>
      <c r="R516" s="89"/>
      <c r="S516" s="89"/>
      <c r="T516" s="90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T516" s="21" t="s">
        <v>209</v>
      </c>
      <c r="AU516" s="21" t="s">
        <v>92</v>
      </c>
    </row>
    <row r="517" s="2" customFormat="1">
      <c r="A517" s="43"/>
      <c r="B517" s="44"/>
      <c r="C517" s="45"/>
      <c r="D517" s="229" t="s">
        <v>211</v>
      </c>
      <c r="E517" s="45"/>
      <c r="F517" s="230" t="s">
        <v>1497</v>
      </c>
      <c r="G517" s="45"/>
      <c r="H517" s="45"/>
      <c r="I517" s="226"/>
      <c r="J517" s="45"/>
      <c r="K517" s="45"/>
      <c r="L517" s="49"/>
      <c r="M517" s="227"/>
      <c r="N517" s="228"/>
      <c r="O517" s="89"/>
      <c r="P517" s="89"/>
      <c r="Q517" s="89"/>
      <c r="R517" s="89"/>
      <c r="S517" s="89"/>
      <c r="T517" s="90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T517" s="21" t="s">
        <v>211</v>
      </c>
      <c r="AU517" s="21" t="s">
        <v>92</v>
      </c>
    </row>
    <row r="518" s="13" customFormat="1">
      <c r="A518" s="13"/>
      <c r="B518" s="232"/>
      <c r="C518" s="233"/>
      <c r="D518" s="224" t="s">
        <v>232</v>
      </c>
      <c r="E518" s="242" t="s">
        <v>35</v>
      </c>
      <c r="F518" s="234" t="s">
        <v>1498</v>
      </c>
      <c r="G518" s="233"/>
      <c r="H518" s="235">
        <v>2</v>
      </c>
      <c r="I518" s="236"/>
      <c r="J518" s="233"/>
      <c r="K518" s="233"/>
      <c r="L518" s="237"/>
      <c r="M518" s="238"/>
      <c r="N518" s="239"/>
      <c r="O518" s="239"/>
      <c r="P518" s="239"/>
      <c r="Q518" s="239"/>
      <c r="R518" s="239"/>
      <c r="S518" s="239"/>
      <c r="T518" s="24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1" t="s">
        <v>232</v>
      </c>
      <c r="AU518" s="241" t="s">
        <v>92</v>
      </c>
      <c r="AV518" s="13" t="s">
        <v>92</v>
      </c>
      <c r="AW518" s="13" t="s">
        <v>42</v>
      </c>
      <c r="AX518" s="13" t="s">
        <v>90</v>
      </c>
      <c r="AY518" s="241" t="s">
        <v>197</v>
      </c>
    </row>
    <row r="519" s="2" customFormat="1" ht="24.15" customHeight="1">
      <c r="A519" s="43"/>
      <c r="B519" s="44"/>
      <c r="C519" s="211" t="s">
        <v>797</v>
      </c>
      <c r="D519" s="211" t="s">
        <v>201</v>
      </c>
      <c r="E519" s="212" t="s">
        <v>1499</v>
      </c>
      <c r="F519" s="213" t="s">
        <v>1500</v>
      </c>
      <c r="G519" s="214" t="s">
        <v>215</v>
      </c>
      <c r="H519" s="215">
        <v>3</v>
      </c>
      <c r="I519" s="216"/>
      <c r="J519" s="217">
        <f>ROUND(I519*H519,2)</f>
        <v>0</v>
      </c>
      <c r="K519" s="213" t="s">
        <v>205</v>
      </c>
      <c r="L519" s="49"/>
      <c r="M519" s="218" t="s">
        <v>35</v>
      </c>
      <c r="N519" s="219" t="s">
        <v>53</v>
      </c>
      <c r="O519" s="89"/>
      <c r="P519" s="220">
        <f>O519*H519</f>
        <v>0</v>
      </c>
      <c r="Q519" s="220">
        <v>0</v>
      </c>
      <c r="R519" s="220">
        <f>Q519*H519</f>
        <v>0</v>
      </c>
      <c r="S519" s="220">
        <v>0.0040000000000000001</v>
      </c>
      <c r="T519" s="221">
        <f>S519*H519</f>
        <v>0.012</v>
      </c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R519" s="222" t="s">
        <v>206</v>
      </c>
      <c r="AT519" s="222" t="s">
        <v>201</v>
      </c>
      <c r="AU519" s="222" t="s">
        <v>92</v>
      </c>
      <c r="AY519" s="21" t="s">
        <v>197</v>
      </c>
      <c r="BE519" s="223">
        <f>IF(N519="základní",J519,0)</f>
        <v>0</v>
      </c>
      <c r="BF519" s="223">
        <f>IF(N519="snížená",J519,0)</f>
        <v>0</v>
      </c>
      <c r="BG519" s="223">
        <f>IF(N519="zákl. přenesená",J519,0)</f>
        <v>0</v>
      </c>
      <c r="BH519" s="223">
        <f>IF(N519="sníž. přenesená",J519,0)</f>
        <v>0</v>
      </c>
      <c r="BI519" s="223">
        <f>IF(N519="nulová",J519,0)</f>
        <v>0</v>
      </c>
      <c r="BJ519" s="21" t="s">
        <v>90</v>
      </c>
      <c r="BK519" s="223">
        <f>ROUND(I519*H519,2)</f>
        <v>0</v>
      </c>
      <c r="BL519" s="21" t="s">
        <v>206</v>
      </c>
      <c r="BM519" s="222" t="s">
        <v>1501</v>
      </c>
    </row>
    <row r="520" s="2" customFormat="1">
      <c r="A520" s="43"/>
      <c r="B520" s="44"/>
      <c r="C520" s="45"/>
      <c r="D520" s="224" t="s">
        <v>209</v>
      </c>
      <c r="E520" s="45"/>
      <c r="F520" s="225" t="s">
        <v>1502</v>
      </c>
      <c r="G520" s="45"/>
      <c r="H520" s="45"/>
      <c r="I520" s="226"/>
      <c r="J520" s="45"/>
      <c r="K520" s="45"/>
      <c r="L520" s="49"/>
      <c r="M520" s="227"/>
      <c r="N520" s="228"/>
      <c r="O520" s="89"/>
      <c r="P520" s="89"/>
      <c r="Q520" s="89"/>
      <c r="R520" s="89"/>
      <c r="S520" s="89"/>
      <c r="T520" s="90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T520" s="21" t="s">
        <v>209</v>
      </c>
      <c r="AU520" s="21" t="s">
        <v>92</v>
      </c>
    </row>
    <row r="521" s="2" customFormat="1">
      <c r="A521" s="43"/>
      <c r="B521" s="44"/>
      <c r="C521" s="45"/>
      <c r="D521" s="229" t="s">
        <v>211</v>
      </c>
      <c r="E521" s="45"/>
      <c r="F521" s="230" t="s">
        <v>1503</v>
      </c>
      <c r="G521" s="45"/>
      <c r="H521" s="45"/>
      <c r="I521" s="226"/>
      <c r="J521" s="45"/>
      <c r="K521" s="45"/>
      <c r="L521" s="49"/>
      <c r="M521" s="227"/>
      <c r="N521" s="228"/>
      <c r="O521" s="89"/>
      <c r="P521" s="89"/>
      <c r="Q521" s="89"/>
      <c r="R521" s="89"/>
      <c r="S521" s="89"/>
      <c r="T521" s="90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T521" s="21" t="s">
        <v>211</v>
      </c>
      <c r="AU521" s="21" t="s">
        <v>92</v>
      </c>
    </row>
    <row r="522" s="13" customFormat="1">
      <c r="A522" s="13"/>
      <c r="B522" s="232"/>
      <c r="C522" s="233"/>
      <c r="D522" s="224" t="s">
        <v>232</v>
      </c>
      <c r="E522" s="242" t="s">
        <v>35</v>
      </c>
      <c r="F522" s="234" t="s">
        <v>1504</v>
      </c>
      <c r="G522" s="233"/>
      <c r="H522" s="235">
        <v>1</v>
      </c>
      <c r="I522" s="236"/>
      <c r="J522" s="233"/>
      <c r="K522" s="233"/>
      <c r="L522" s="237"/>
      <c r="M522" s="238"/>
      <c r="N522" s="239"/>
      <c r="O522" s="239"/>
      <c r="P522" s="239"/>
      <c r="Q522" s="239"/>
      <c r="R522" s="239"/>
      <c r="S522" s="239"/>
      <c r="T522" s="24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1" t="s">
        <v>232</v>
      </c>
      <c r="AU522" s="241" t="s">
        <v>92</v>
      </c>
      <c r="AV522" s="13" t="s">
        <v>92</v>
      </c>
      <c r="AW522" s="13" t="s">
        <v>42</v>
      </c>
      <c r="AX522" s="13" t="s">
        <v>82</v>
      </c>
      <c r="AY522" s="241" t="s">
        <v>197</v>
      </c>
    </row>
    <row r="523" s="13" customFormat="1">
      <c r="A523" s="13"/>
      <c r="B523" s="232"/>
      <c r="C523" s="233"/>
      <c r="D523" s="224" t="s">
        <v>232</v>
      </c>
      <c r="E523" s="242" t="s">
        <v>35</v>
      </c>
      <c r="F523" s="234" t="s">
        <v>1505</v>
      </c>
      <c r="G523" s="233"/>
      <c r="H523" s="235">
        <v>2</v>
      </c>
      <c r="I523" s="236"/>
      <c r="J523" s="233"/>
      <c r="K523" s="233"/>
      <c r="L523" s="237"/>
      <c r="M523" s="238"/>
      <c r="N523" s="239"/>
      <c r="O523" s="239"/>
      <c r="P523" s="239"/>
      <c r="Q523" s="239"/>
      <c r="R523" s="239"/>
      <c r="S523" s="239"/>
      <c r="T523" s="24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1" t="s">
        <v>232</v>
      </c>
      <c r="AU523" s="241" t="s">
        <v>92</v>
      </c>
      <c r="AV523" s="13" t="s">
        <v>92</v>
      </c>
      <c r="AW523" s="13" t="s">
        <v>42</v>
      </c>
      <c r="AX523" s="13" t="s">
        <v>82</v>
      </c>
      <c r="AY523" s="241" t="s">
        <v>197</v>
      </c>
    </row>
    <row r="524" s="14" customFormat="1">
      <c r="A524" s="14"/>
      <c r="B524" s="253"/>
      <c r="C524" s="254"/>
      <c r="D524" s="224" t="s">
        <v>232</v>
      </c>
      <c r="E524" s="255" t="s">
        <v>35</v>
      </c>
      <c r="F524" s="256" t="s">
        <v>355</v>
      </c>
      <c r="G524" s="254"/>
      <c r="H524" s="257">
        <v>3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232</v>
      </c>
      <c r="AU524" s="263" t="s">
        <v>92</v>
      </c>
      <c r="AV524" s="14" t="s">
        <v>206</v>
      </c>
      <c r="AW524" s="14" t="s">
        <v>42</v>
      </c>
      <c r="AX524" s="14" t="s">
        <v>90</v>
      </c>
      <c r="AY524" s="263" t="s">
        <v>197</v>
      </c>
    </row>
    <row r="525" s="12" customFormat="1" ht="22.8" customHeight="1">
      <c r="A525" s="12"/>
      <c r="B525" s="195"/>
      <c r="C525" s="196"/>
      <c r="D525" s="197" t="s">
        <v>81</v>
      </c>
      <c r="E525" s="209" t="s">
        <v>325</v>
      </c>
      <c r="F525" s="209" t="s">
        <v>326</v>
      </c>
      <c r="G525" s="196"/>
      <c r="H525" s="196"/>
      <c r="I525" s="199"/>
      <c r="J525" s="210">
        <f>BK525</f>
        <v>0</v>
      </c>
      <c r="K525" s="196"/>
      <c r="L525" s="201"/>
      <c r="M525" s="202"/>
      <c r="N525" s="203"/>
      <c r="O525" s="203"/>
      <c r="P525" s="204">
        <f>SUM(P526:P538)</f>
        <v>0</v>
      </c>
      <c r="Q525" s="203"/>
      <c r="R525" s="204">
        <f>SUM(R526:R538)</f>
        <v>0</v>
      </c>
      <c r="S525" s="203"/>
      <c r="T525" s="205">
        <f>SUM(T526:T538)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6" t="s">
        <v>90</v>
      </c>
      <c r="AT525" s="207" t="s">
        <v>81</v>
      </c>
      <c r="AU525" s="207" t="s">
        <v>90</v>
      </c>
      <c r="AY525" s="206" t="s">
        <v>197</v>
      </c>
      <c r="BK525" s="208">
        <f>SUM(BK526:BK538)</f>
        <v>0</v>
      </c>
    </row>
    <row r="526" s="2" customFormat="1" ht="16.5" customHeight="1">
      <c r="A526" s="43"/>
      <c r="B526" s="44"/>
      <c r="C526" s="211" t="s">
        <v>799</v>
      </c>
      <c r="D526" s="211" t="s">
        <v>201</v>
      </c>
      <c r="E526" s="212" t="s">
        <v>524</v>
      </c>
      <c r="F526" s="213" t="s">
        <v>525</v>
      </c>
      <c r="G526" s="214" t="s">
        <v>269</v>
      </c>
      <c r="H526" s="215">
        <v>0.16800000000000001</v>
      </c>
      <c r="I526" s="216"/>
      <c r="J526" s="217">
        <f>ROUND(I526*H526,2)</f>
        <v>0</v>
      </c>
      <c r="K526" s="213" t="s">
        <v>205</v>
      </c>
      <c r="L526" s="49"/>
      <c r="M526" s="218" t="s">
        <v>35</v>
      </c>
      <c r="N526" s="219" t="s">
        <v>53</v>
      </c>
      <c r="O526" s="89"/>
      <c r="P526" s="220">
        <f>O526*H526</f>
        <v>0</v>
      </c>
      <c r="Q526" s="220">
        <v>0</v>
      </c>
      <c r="R526" s="220">
        <f>Q526*H526</f>
        <v>0</v>
      </c>
      <c r="S526" s="220">
        <v>0</v>
      </c>
      <c r="T526" s="221">
        <f>S526*H526</f>
        <v>0</v>
      </c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R526" s="222" t="s">
        <v>206</v>
      </c>
      <c r="AT526" s="222" t="s">
        <v>201</v>
      </c>
      <c r="AU526" s="222" t="s">
        <v>92</v>
      </c>
      <c r="AY526" s="21" t="s">
        <v>197</v>
      </c>
      <c r="BE526" s="223">
        <f>IF(N526="základní",J526,0)</f>
        <v>0</v>
      </c>
      <c r="BF526" s="223">
        <f>IF(N526="snížená",J526,0)</f>
        <v>0</v>
      </c>
      <c r="BG526" s="223">
        <f>IF(N526="zákl. přenesená",J526,0)</f>
        <v>0</v>
      </c>
      <c r="BH526" s="223">
        <f>IF(N526="sníž. přenesená",J526,0)</f>
        <v>0</v>
      </c>
      <c r="BI526" s="223">
        <f>IF(N526="nulová",J526,0)</f>
        <v>0</v>
      </c>
      <c r="BJ526" s="21" t="s">
        <v>90</v>
      </c>
      <c r="BK526" s="223">
        <f>ROUND(I526*H526,2)</f>
        <v>0</v>
      </c>
      <c r="BL526" s="21" t="s">
        <v>206</v>
      </c>
      <c r="BM526" s="222" t="s">
        <v>1506</v>
      </c>
    </row>
    <row r="527" s="2" customFormat="1">
      <c r="A527" s="43"/>
      <c r="B527" s="44"/>
      <c r="C527" s="45"/>
      <c r="D527" s="224" t="s">
        <v>209</v>
      </c>
      <c r="E527" s="45"/>
      <c r="F527" s="225" t="s">
        <v>527</v>
      </c>
      <c r="G527" s="45"/>
      <c r="H527" s="45"/>
      <c r="I527" s="226"/>
      <c r="J527" s="45"/>
      <c r="K527" s="45"/>
      <c r="L527" s="49"/>
      <c r="M527" s="227"/>
      <c r="N527" s="228"/>
      <c r="O527" s="89"/>
      <c r="P527" s="89"/>
      <c r="Q527" s="89"/>
      <c r="R527" s="89"/>
      <c r="S527" s="89"/>
      <c r="T527" s="90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T527" s="21" t="s">
        <v>209</v>
      </c>
      <c r="AU527" s="21" t="s">
        <v>92</v>
      </c>
    </row>
    <row r="528" s="2" customFormat="1">
      <c r="A528" s="43"/>
      <c r="B528" s="44"/>
      <c r="C528" s="45"/>
      <c r="D528" s="229" t="s">
        <v>211</v>
      </c>
      <c r="E528" s="45"/>
      <c r="F528" s="230" t="s">
        <v>528</v>
      </c>
      <c r="G528" s="45"/>
      <c r="H528" s="45"/>
      <c r="I528" s="226"/>
      <c r="J528" s="45"/>
      <c r="K528" s="45"/>
      <c r="L528" s="49"/>
      <c r="M528" s="227"/>
      <c r="N528" s="228"/>
      <c r="O528" s="89"/>
      <c r="P528" s="89"/>
      <c r="Q528" s="89"/>
      <c r="R528" s="89"/>
      <c r="S528" s="89"/>
      <c r="T528" s="90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T528" s="21" t="s">
        <v>211</v>
      </c>
      <c r="AU528" s="21" t="s">
        <v>92</v>
      </c>
    </row>
    <row r="529" s="2" customFormat="1">
      <c r="A529" s="43"/>
      <c r="B529" s="44"/>
      <c r="C529" s="45"/>
      <c r="D529" s="224" t="s">
        <v>219</v>
      </c>
      <c r="E529" s="45"/>
      <c r="F529" s="231" t="s">
        <v>761</v>
      </c>
      <c r="G529" s="45"/>
      <c r="H529" s="45"/>
      <c r="I529" s="226"/>
      <c r="J529" s="45"/>
      <c r="K529" s="45"/>
      <c r="L529" s="49"/>
      <c r="M529" s="227"/>
      <c r="N529" s="228"/>
      <c r="O529" s="89"/>
      <c r="P529" s="89"/>
      <c r="Q529" s="89"/>
      <c r="R529" s="89"/>
      <c r="S529" s="89"/>
      <c r="T529" s="90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T529" s="21" t="s">
        <v>219</v>
      </c>
      <c r="AU529" s="21" t="s">
        <v>92</v>
      </c>
    </row>
    <row r="530" s="13" customFormat="1">
      <c r="A530" s="13"/>
      <c r="B530" s="232"/>
      <c r="C530" s="233"/>
      <c r="D530" s="224" t="s">
        <v>232</v>
      </c>
      <c r="E530" s="242" t="s">
        <v>35</v>
      </c>
      <c r="F530" s="234" t="s">
        <v>1507</v>
      </c>
      <c r="G530" s="233"/>
      <c r="H530" s="235">
        <v>0.16400000000000001</v>
      </c>
      <c r="I530" s="236"/>
      <c r="J530" s="233"/>
      <c r="K530" s="233"/>
      <c r="L530" s="237"/>
      <c r="M530" s="238"/>
      <c r="N530" s="239"/>
      <c r="O530" s="239"/>
      <c r="P530" s="239"/>
      <c r="Q530" s="239"/>
      <c r="R530" s="239"/>
      <c r="S530" s="239"/>
      <c r="T530" s="24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1" t="s">
        <v>232</v>
      </c>
      <c r="AU530" s="241" t="s">
        <v>92</v>
      </c>
      <c r="AV530" s="13" t="s">
        <v>92</v>
      </c>
      <c r="AW530" s="13" t="s">
        <v>42</v>
      </c>
      <c r="AX530" s="13" t="s">
        <v>82</v>
      </c>
      <c r="AY530" s="241" t="s">
        <v>197</v>
      </c>
    </row>
    <row r="531" s="13" customFormat="1">
      <c r="A531" s="13"/>
      <c r="B531" s="232"/>
      <c r="C531" s="233"/>
      <c r="D531" s="224" t="s">
        <v>232</v>
      </c>
      <c r="E531" s="242" t="s">
        <v>35</v>
      </c>
      <c r="F531" s="234" t="s">
        <v>1508</v>
      </c>
      <c r="G531" s="233"/>
      <c r="H531" s="235">
        <v>0.0040000000000000001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1" t="s">
        <v>232</v>
      </c>
      <c r="AU531" s="241" t="s">
        <v>92</v>
      </c>
      <c r="AV531" s="13" t="s">
        <v>92</v>
      </c>
      <c r="AW531" s="13" t="s">
        <v>42</v>
      </c>
      <c r="AX531" s="13" t="s">
        <v>82</v>
      </c>
      <c r="AY531" s="241" t="s">
        <v>197</v>
      </c>
    </row>
    <row r="532" s="14" customFormat="1">
      <c r="A532" s="14"/>
      <c r="B532" s="253"/>
      <c r="C532" s="254"/>
      <c r="D532" s="224" t="s">
        <v>232</v>
      </c>
      <c r="E532" s="255" t="s">
        <v>35</v>
      </c>
      <c r="F532" s="256" t="s">
        <v>355</v>
      </c>
      <c r="G532" s="254"/>
      <c r="H532" s="257">
        <v>0.16800000000000001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232</v>
      </c>
      <c r="AU532" s="263" t="s">
        <v>92</v>
      </c>
      <c r="AV532" s="14" t="s">
        <v>206</v>
      </c>
      <c r="AW532" s="14" t="s">
        <v>42</v>
      </c>
      <c r="AX532" s="14" t="s">
        <v>90</v>
      </c>
      <c r="AY532" s="263" t="s">
        <v>197</v>
      </c>
    </row>
    <row r="533" s="2" customFormat="1" ht="24.15" customHeight="1">
      <c r="A533" s="43"/>
      <c r="B533" s="44"/>
      <c r="C533" s="211" t="s">
        <v>802</v>
      </c>
      <c r="D533" s="211" t="s">
        <v>201</v>
      </c>
      <c r="E533" s="212" t="s">
        <v>546</v>
      </c>
      <c r="F533" s="213" t="s">
        <v>547</v>
      </c>
      <c r="G533" s="214" t="s">
        <v>269</v>
      </c>
      <c r="H533" s="215">
        <v>0.52000000000000002</v>
      </c>
      <c r="I533" s="216"/>
      <c r="J533" s="217">
        <f>ROUND(I533*H533,2)</f>
        <v>0</v>
      </c>
      <c r="K533" s="213" t="s">
        <v>205</v>
      </c>
      <c r="L533" s="49"/>
      <c r="M533" s="218" t="s">
        <v>35</v>
      </c>
      <c r="N533" s="219" t="s">
        <v>53</v>
      </c>
      <c r="O533" s="89"/>
      <c r="P533" s="220">
        <f>O533*H533</f>
        <v>0</v>
      </c>
      <c r="Q533" s="220">
        <v>0</v>
      </c>
      <c r="R533" s="220">
        <f>Q533*H533</f>
        <v>0</v>
      </c>
      <c r="S533" s="220">
        <v>0</v>
      </c>
      <c r="T533" s="221">
        <f>S533*H533</f>
        <v>0</v>
      </c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R533" s="222" t="s">
        <v>206</v>
      </c>
      <c r="AT533" s="222" t="s">
        <v>201</v>
      </c>
      <c r="AU533" s="222" t="s">
        <v>92</v>
      </c>
      <c r="AY533" s="21" t="s">
        <v>197</v>
      </c>
      <c r="BE533" s="223">
        <f>IF(N533="základní",J533,0)</f>
        <v>0</v>
      </c>
      <c r="BF533" s="223">
        <f>IF(N533="snížená",J533,0)</f>
        <v>0</v>
      </c>
      <c r="BG533" s="223">
        <f>IF(N533="zákl. přenesená",J533,0)</f>
        <v>0</v>
      </c>
      <c r="BH533" s="223">
        <f>IF(N533="sníž. přenesená",J533,0)</f>
        <v>0</v>
      </c>
      <c r="BI533" s="223">
        <f>IF(N533="nulová",J533,0)</f>
        <v>0</v>
      </c>
      <c r="BJ533" s="21" t="s">
        <v>90</v>
      </c>
      <c r="BK533" s="223">
        <f>ROUND(I533*H533,2)</f>
        <v>0</v>
      </c>
      <c r="BL533" s="21" t="s">
        <v>206</v>
      </c>
      <c r="BM533" s="222" t="s">
        <v>1509</v>
      </c>
    </row>
    <row r="534" s="2" customFormat="1">
      <c r="A534" s="43"/>
      <c r="B534" s="44"/>
      <c r="C534" s="45"/>
      <c r="D534" s="224" t="s">
        <v>209</v>
      </c>
      <c r="E534" s="45"/>
      <c r="F534" s="225" t="s">
        <v>549</v>
      </c>
      <c r="G534" s="45"/>
      <c r="H534" s="45"/>
      <c r="I534" s="226"/>
      <c r="J534" s="45"/>
      <c r="K534" s="45"/>
      <c r="L534" s="49"/>
      <c r="M534" s="227"/>
      <c r="N534" s="228"/>
      <c r="O534" s="89"/>
      <c r="P534" s="89"/>
      <c r="Q534" s="89"/>
      <c r="R534" s="89"/>
      <c r="S534" s="89"/>
      <c r="T534" s="90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T534" s="21" t="s">
        <v>209</v>
      </c>
      <c r="AU534" s="21" t="s">
        <v>92</v>
      </c>
    </row>
    <row r="535" s="2" customFormat="1">
      <c r="A535" s="43"/>
      <c r="B535" s="44"/>
      <c r="C535" s="45"/>
      <c r="D535" s="229" t="s">
        <v>211</v>
      </c>
      <c r="E535" s="45"/>
      <c r="F535" s="230" t="s">
        <v>550</v>
      </c>
      <c r="G535" s="45"/>
      <c r="H535" s="45"/>
      <c r="I535" s="226"/>
      <c r="J535" s="45"/>
      <c r="K535" s="45"/>
      <c r="L535" s="49"/>
      <c r="M535" s="227"/>
      <c r="N535" s="228"/>
      <c r="O535" s="89"/>
      <c r="P535" s="89"/>
      <c r="Q535" s="89"/>
      <c r="R535" s="89"/>
      <c r="S535" s="89"/>
      <c r="T535" s="90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T535" s="21" t="s">
        <v>211</v>
      </c>
      <c r="AU535" s="21" t="s">
        <v>92</v>
      </c>
    </row>
    <row r="536" s="13" customFormat="1">
      <c r="A536" s="13"/>
      <c r="B536" s="232"/>
      <c r="C536" s="233"/>
      <c r="D536" s="224" t="s">
        <v>232</v>
      </c>
      <c r="E536" s="242" t="s">
        <v>35</v>
      </c>
      <c r="F536" s="234" t="s">
        <v>1510</v>
      </c>
      <c r="G536" s="233"/>
      <c r="H536" s="235">
        <v>0.50800000000000001</v>
      </c>
      <c r="I536" s="236"/>
      <c r="J536" s="233"/>
      <c r="K536" s="233"/>
      <c r="L536" s="237"/>
      <c r="M536" s="238"/>
      <c r="N536" s="239"/>
      <c r="O536" s="239"/>
      <c r="P536" s="239"/>
      <c r="Q536" s="239"/>
      <c r="R536" s="239"/>
      <c r="S536" s="239"/>
      <c r="T536" s="24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1" t="s">
        <v>232</v>
      </c>
      <c r="AU536" s="241" t="s">
        <v>92</v>
      </c>
      <c r="AV536" s="13" t="s">
        <v>92</v>
      </c>
      <c r="AW536" s="13" t="s">
        <v>42</v>
      </c>
      <c r="AX536" s="13" t="s">
        <v>82</v>
      </c>
      <c r="AY536" s="241" t="s">
        <v>197</v>
      </c>
    </row>
    <row r="537" s="13" customFormat="1">
      <c r="A537" s="13"/>
      <c r="B537" s="232"/>
      <c r="C537" s="233"/>
      <c r="D537" s="224" t="s">
        <v>232</v>
      </c>
      <c r="E537" s="242" t="s">
        <v>35</v>
      </c>
      <c r="F537" s="234" t="s">
        <v>1511</v>
      </c>
      <c r="G537" s="233"/>
      <c r="H537" s="235">
        <v>0.012</v>
      </c>
      <c r="I537" s="236"/>
      <c r="J537" s="233"/>
      <c r="K537" s="233"/>
      <c r="L537" s="237"/>
      <c r="M537" s="238"/>
      <c r="N537" s="239"/>
      <c r="O537" s="239"/>
      <c r="P537" s="239"/>
      <c r="Q537" s="239"/>
      <c r="R537" s="239"/>
      <c r="S537" s="239"/>
      <c r="T537" s="24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1" t="s">
        <v>232</v>
      </c>
      <c r="AU537" s="241" t="s">
        <v>92</v>
      </c>
      <c r="AV537" s="13" t="s">
        <v>92</v>
      </c>
      <c r="AW537" s="13" t="s">
        <v>42</v>
      </c>
      <c r="AX537" s="13" t="s">
        <v>82</v>
      </c>
      <c r="AY537" s="241" t="s">
        <v>197</v>
      </c>
    </row>
    <row r="538" s="14" customFormat="1">
      <c r="A538" s="14"/>
      <c r="B538" s="253"/>
      <c r="C538" s="254"/>
      <c r="D538" s="224" t="s">
        <v>232</v>
      </c>
      <c r="E538" s="255" t="s">
        <v>35</v>
      </c>
      <c r="F538" s="256" t="s">
        <v>355</v>
      </c>
      <c r="G538" s="254"/>
      <c r="H538" s="257">
        <v>0.52000000000000002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232</v>
      </c>
      <c r="AU538" s="263" t="s">
        <v>92</v>
      </c>
      <c r="AV538" s="14" t="s">
        <v>206</v>
      </c>
      <c r="AW538" s="14" t="s">
        <v>42</v>
      </c>
      <c r="AX538" s="14" t="s">
        <v>90</v>
      </c>
      <c r="AY538" s="263" t="s">
        <v>197</v>
      </c>
    </row>
    <row r="539" s="12" customFormat="1" ht="22.8" customHeight="1">
      <c r="A539" s="12"/>
      <c r="B539" s="195"/>
      <c r="C539" s="196"/>
      <c r="D539" s="197" t="s">
        <v>81</v>
      </c>
      <c r="E539" s="209" t="s">
        <v>1512</v>
      </c>
      <c r="F539" s="209" t="s">
        <v>1513</v>
      </c>
      <c r="G539" s="196"/>
      <c r="H539" s="196"/>
      <c r="I539" s="199"/>
      <c r="J539" s="210">
        <f>BK539</f>
        <v>0</v>
      </c>
      <c r="K539" s="196"/>
      <c r="L539" s="201"/>
      <c r="M539" s="202"/>
      <c r="N539" s="203"/>
      <c r="O539" s="203"/>
      <c r="P539" s="204">
        <f>SUM(P540:P546)</f>
        <v>0</v>
      </c>
      <c r="Q539" s="203"/>
      <c r="R539" s="204">
        <f>SUM(R540:R546)</f>
        <v>0</v>
      </c>
      <c r="S539" s="203"/>
      <c r="T539" s="205">
        <f>SUM(T540:T546)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6" t="s">
        <v>90</v>
      </c>
      <c r="AT539" s="207" t="s">
        <v>81</v>
      </c>
      <c r="AU539" s="207" t="s">
        <v>90</v>
      </c>
      <c r="AY539" s="206" t="s">
        <v>197</v>
      </c>
      <c r="BK539" s="208">
        <f>SUM(BK540:BK546)</f>
        <v>0</v>
      </c>
    </row>
    <row r="540" s="2" customFormat="1" ht="24.15" customHeight="1">
      <c r="A540" s="43"/>
      <c r="B540" s="44"/>
      <c r="C540" s="211" t="s">
        <v>809</v>
      </c>
      <c r="D540" s="211" t="s">
        <v>201</v>
      </c>
      <c r="E540" s="212" t="s">
        <v>1514</v>
      </c>
      <c r="F540" s="213" t="s">
        <v>1515</v>
      </c>
      <c r="G540" s="214" t="s">
        <v>269</v>
      </c>
      <c r="H540" s="215">
        <v>1205.944</v>
      </c>
      <c r="I540" s="216"/>
      <c r="J540" s="217">
        <f>ROUND(I540*H540,2)</f>
        <v>0</v>
      </c>
      <c r="K540" s="213" t="s">
        <v>205</v>
      </c>
      <c r="L540" s="49"/>
      <c r="M540" s="218" t="s">
        <v>35</v>
      </c>
      <c r="N540" s="219" t="s">
        <v>53</v>
      </c>
      <c r="O540" s="89"/>
      <c r="P540" s="220">
        <f>O540*H540</f>
        <v>0</v>
      </c>
      <c r="Q540" s="220">
        <v>0</v>
      </c>
      <c r="R540" s="220">
        <f>Q540*H540</f>
        <v>0</v>
      </c>
      <c r="S540" s="220">
        <v>0</v>
      </c>
      <c r="T540" s="221">
        <f>S540*H540</f>
        <v>0</v>
      </c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R540" s="222" t="s">
        <v>206</v>
      </c>
      <c r="AT540" s="222" t="s">
        <v>201</v>
      </c>
      <c r="AU540" s="222" t="s">
        <v>92</v>
      </c>
      <c r="AY540" s="21" t="s">
        <v>197</v>
      </c>
      <c r="BE540" s="223">
        <f>IF(N540="základní",J540,0)</f>
        <v>0</v>
      </c>
      <c r="BF540" s="223">
        <f>IF(N540="snížená",J540,0)</f>
        <v>0</v>
      </c>
      <c r="BG540" s="223">
        <f>IF(N540="zákl. přenesená",J540,0)</f>
        <v>0</v>
      </c>
      <c r="BH540" s="223">
        <f>IF(N540="sníž. přenesená",J540,0)</f>
        <v>0</v>
      </c>
      <c r="BI540" s="223">
        <f>IF(N540="nulová",J540,0)</f>
        <v>0</v>
      </c>
      <c r="BJ540" s="21" t="s">
        <v>90</v>
      </c>
      <c r="BK540" s="223">
        <f>ROUND(I540*H540,2)</f>
        <v>0</v>
      </c>
      <c r="BL540" s="21" t="s">
        <v>206</v>
      </c>
      <c r="BM540" s="222" t="s">
        <v>1516</v>
      </c>
    </row>
    <row r="541" s="2" customFormat="1">
      <c r="A541" s="43"/>
      <c r="B541" s="44"/>
      <c r="C541" s="45"/>
      <c r="D541" s="224" t="s">
        <v>209</v>
      </c>
      <c r="E541" s="45"/>
      <c r="F541" s="225" t="s">
        <v>1517</v>
      </c>
      <c r="G541" s="45"/>
      <c r="H541" s="45"/>
      <c r="I541" s="226"/>
      <c r="J541" s="45"/>
      <c r="K541" s="45"/>
      <c r="L541" s="49"/>
      <c r="M541" s="227"/>
      <c r="N541" s="228"/>
      <c r="O541" s="89"/>
      <c r="P541" s="89"/>
      <c r="Q541" s="89"/>
      <c r="R541" s="89"/>
      <c r="S541" s="89"/>
      <c r="T541" s="90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T541" s="21" t="s">
        <v>209</v>
      </c>
      <c r="AU541" s="21" t="s">
        <v>92</v>
      </c>
    </row>
    <row r="542" s="2" customFormat="1">
      <c r="A542" s="43"/>
      <c r="B542" s="44"/>
      <c r="C542" s="45"/>
      <c r="D542" s="229" t="s">
        <v>211</v>
      </c>
      <c r="E542" s="45"/>
      <c r="F542" s="230" t="s">
        <v>1518</v>
      </c>
      <c r="G542" s="45"/>
      <c r="H542" s="45"/>
      <c r="I542" s="226"/>
      <c r="J542" s="45"/>
      <c r="K542" s="45"/>
      <c r="L542" s="49"/>
      <c r="M542" s="227"/>
      <c r="N542" s="228"/>
      <c r="O542" s="89"/>
      <c r="P542" s="89"/>
      <c r="Q542" s="89"/>
      <c r="R542" s="89"/>
      <c r="S542" s="89"/>
      <c r="T542" s="90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T542" s="21" t="s">
        <v>211</v>
      </c>
      <c r="AU542" s="21" t="s">
        <v>92</v>
      </c>
    </row>
    <row r="543" s="2" customFormat="1" ht="33" customHeight="1">
      <c r="A543" s="43"/>
      <c r="B543" s="44"/>
      <c r="C543" s="211" t="s">
        <v>813</v>
      </c>
      <c r="D543" s="211" t="s">
        <v>201</v>
      </c>
      <c r="E543" s="212" t="s">
        <v>1519</v>
      </c>
      <c r="F543" s="213" t="s">
        <v>1520</v>
      </c>
      <c r="G543" s="214" t="s">
        <v>269</v>
      </c>
      <c r="H543" s="215">
        <v>602.97199999999998</v>
      </c>
      <c r="I543" s="216"/>
      <c r="J543" s="217">
        <f>ROUND(I543*H543,2)</f>
        <v>0</v>
      </c>
      <c r="K543" s="213" t="s">
        <v>205</v>
      </c>
      <c r="L543" s="49"/>
      <c r="M543" s="218" t="s">
        <v>35</v>
      </c>
      <c r="N543" s="219" t="s">
        <v>53</v>
      </c>
      <c r="O543" s="89"/>
      <c r="P543" s="220">
        <f>O543*H543</f>
        <v>0</v>
      </c>
      <c r="Q543" s="220">
        <v>0</v>
      </c>
      <c r="R543" s="220">
        <f>Q543*H543</f>
        <v>0</v>
      </c>
      <c r="S543" s="220">
        <v>0</v>
      </c>
      <c r="T543" s="221">
        <f>S543*H543</f>
        <v>0</v>
      </c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R543" s="222" t="s">
        <v>206</v>
      </c>
      <c r="AT543" s="222" t="s">
        <v>201</v>
      </c>
      <c r="AU543" s="222" t="s">
        <v>92</v>
      </c>
      <c r="AY543" s="21" t="s">
        <v>197</v>
      </c>
      <c r="BE543" s="223">
        <f>IF(N543="základní",J543,0)</f>
        <v>0</v>
      </c>
      <c r="BF543" s="223">
        <f>IF(N543="snížená",J543,0)</f>
        <v>0</v>
      </c>
      <c r="BG543" s="223">
        <f>IF(N543="zákl. přenesená",J543,0)</f>
        <v>0</v>
      </c>
      <c r="BH543" s="223">
        <f>IF(N543="sníž. přenesená",J543,0)</f>
        <v>0</v>
      </c>
      <c r="BI543" s="223">
        <f>IF(N543="nulová",J543,0)</f>
        <v>0</v>
      </c>
      <c r="BJ543" s="21" t="s">
        <v>90</v>
      </c>
      <c r="BK543" s="223">
        <f>ROUND(I543*H543,2)</f>
        <v>0</v>
      </c>
      <c r="BL543" s="21" t="s">
        <v>206</v>
      </c>
      <c r="BM543" s="222" t="s">
        <v>1521</v>
      </c>
    </row>
    <row r="544" s="2" customFormat="1">
      <c r="A544" s="43"/>
      <c r="B544" s="44"/>
      <c r="C544" s="45"/>
      <c r="D544" s="224" t="s">
        <v>209</v>
      </c>
      <c r="E544" s="45"/>
      <c r="F544" s="225" t="s">
        <v>1522</v>
      </c>
      <c r="G544" s="45"/>
      <c r="H544" s="45"/>
      <c r="I544" s="226"/>
      <c r="J544" s="45"/>
      <c r="K544" s="45"/>
      <c r="L544" s="49"/>
      <c r="M544" s="227"/>
      <c r="N544" s="228"/>
      <c r="O544" s="89"/>
      <c r="P544" s="89"/>
      <c r="Q544" s="89"/>
      <c r="R544" s="89"/>
      <c r="S544" s="89"/>
      <c r="T544" s="90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T544" s="21" t="s">
        <v>209</v>
      </c>
      <c r="AU544" s="21" t="s">
        <v>92</v>
      </c>
    </row>
    <row r="545" s="2" customFormat="1">
      <c r="A545" s="43"/>
      <c r="B545" s="44"/>
      <c r="C545" s="45"/>
      <c r="D545" s="229" t="s">
        <v>211</v>
      </c>
      <c r="E545" s="45"/>
      <c r="F545" s="230" t="s">
        <v>1523</v>
      </c>
      <c r="G545" s="45"/>
      <c r="H545" s="45"/>
      <c r="I545" s="226"/>
      <c r="J545" s="45"/>
      <c r="K545" s="45"/>
      <c r="L545" s="49"/>
      <c r="M545" s="227"/>
      <c r="N545" s="228"/>
      <c r="O545" s="89"/>
      <c r="P545" s="89"/>
      <c r="Q545" s="89"/>
      <c r="R545" s="89"/>
      <c r="S545" s="89"/>
      <c r="T545" s="90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T545" s="21" t="s">
        <v>211</v>
      </c>
      <c r="AU545" s="21" t="s">
        <v>92</v>
      </c>
    </row>
    <row r="546" s="13" customFormat="1">
      <c r="A546" s="13"/>
      <c r="B546" s="232"/>
      <c r="C546" s="233"/>
      <c r="D546" s="224" t="s">
        <v>232</v>
      </c>
      <c r="E546" s="233"/>
      <c r="F546" s="234" t="s">
        <v>1524</v>
      </c>
      <c r="G546" s="233"/>
      <c r="H546" s="235">
        <v>602.97199999999998</v>
      </c>
      <c r="I546" s="236"/>
      <c r="J546" s="233"/>
      <c r="K546" s="233"/>
      <c r="L546" s="237"/>
      <c r="M546" s="277"/>
      <c r="N546" s="278"/>
      <c r="O546" s="278"/>
      <c r="P546" s="278"/>
      <c r="Q546" s="278"/>
      <c r="R546" s="278"/>
      <c r="S546" s="278"/>
      <c r="T546" s="27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1" t="s">
        <v>232</v>
      </c>
      <c r="AU546" s="241" t="s">
        <v>92</v>
      </c>
      <c r="AV546" s="13" t="s">
        <v>92</v>
      </c>
      <c r="AW546" s="13" t="s">
        <v>4</v>
      </c>
      <c r="AX546" s="13" t="s">
        <v>90</v>
      </c>
      <c r="AY546" s="241" t="s">
        <v>197</v>
      </c>
    </row>
    <row r="547" s="2" customFormat="1" ht="6.96" customHeight="1">
      <c r="A547" s="43"/>
      <c r="B547" s="64"/>
      <c r="C547" s="65"/>
      <c r="D547" s="65"/>
      <c r="E547" s="65"/>
      <c r="F547" s="65"/>
      <c r="G547" s="65"/>
      <c r="H547" s="65"/>
      <c r="I547" s="65"/>
      <c r="J547" s="65"/>
      <c r="K547" s="65"/>
      <c r="L547" s="49"/>
      <c r="M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</row>
  </sheetData>
  <sheetProtection sheet="1" autoFilter="0" formatColumns="0" formatRows="0" objects="1" scenarios="1" spinCount="100000" saltValue="rCiv2i9C0PSdiOn/bCqnB2UYFzZYMOQflTtMUIMfsxbuXs2lSpVzXnypWXZ9zEh1u554//5rtt9qWPwQfFKOHw==" hashValue="9DpdPcgONcCbKly5pMpCpfvIQ/rIG+x/Y0h4sXI9oZ3NxpYmJyDi11pvsBLkqJuoEgqpmuCREDKXu5uKNloIow==" algorithmName="SHA-512" password="CC35"/>
  <autoFilter ref="C97:K546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4_02/211561111"/>
    <hyperlink ref="F108" r:id="rId2" display="https://podminky.urs.cz/item/CS_URS_2024_02/211971121"/>
    <hyperlink ref="F122" r:id="rId3" display="https://podminky.urs.cz/item/CS_URS_2024_02/212572111"/>
    <hyperlink ref="F126" r:id="rId4" display="https://podminky.urs.cz/item/CS_URS_2024_02/212755214"/>
    <hyperlink ref="F132" r:id="rId5" display="https://podminky.urs.cz/item/CS_URS_2024_02/175151101"/>
    <hyperlink ref="F139" r:id="rId6" display="https://podminky.urs.cz/item/CS_URS_2024_02/213111121"/>
    <hyperlink ref="F146" r:id="rId7" display="https://podminky.urs.cz/item/CS_URS_2024_02/213141112"/>
    <hyperlink ref="F154" r:id="rId8" display="https://podminky.urs.cz/item/CS_URS_2024_02/327591111"/>
    <hyperlink ref="F163" r:id="rId9" display="https://podminky.urs.cz/item/CS_URS_2024_02/596991115"/>
    <hyperlink ref="F169" r:id="rId10" display="https://podminky.urs.cz/item/CS_URS_2024_02/564561011"/>
    <hyperlink ref="F173" r:id="rId11" display="https://podminky.urs.cz/item/CS_URS_2024_02/564561012"/>
    <hyperlink ref="F177" r:id="rId12" display="https://podminky.urs.cz/item/CS_URS_2024_02/591111111"/>
    <hyperlink ref="F182" r:id="rId13" display="https://podminky.urs.cz/item/CS_URS_2024_02/564771111"/>
    <hyperlink ref="F186" r:id="rId14" display="https://podminky.urs.cz/item/CS_URS_2024_02/564851111"/>
    <hyperlink ref="F190" r:id="rId15" display="https://podminky.urs.cz/item/CS_URS_2024_02/564861111"/>
    <hyperlink ref="F194" r:id="rId16" display="https://podminky.urs.cz/item/CS_URS_2024_02/567142111"/>
    <hyperlink ref="F198" r:id="rId17" display="https://podminky.urs.cz/item/CS_URS_2024_02/591111111"/>
    <hyperlink ref="F218" r:id="rId18" display="https://podminky.urs.cz/item/CS_URS_2024_02/591141111"/>
    <hyperlink ref="F222" r:id="rId19" display="https://podminky.urs.cz/item/CS_URS_2024_02/916991121"/>
    <hyperlink ref="F227" r:id="rId20" display="https://podminky.urs.cz/item/CS_URS_2024_02/564771111"/>
    <hyperlink ref="F231" r:id="rId21" display="https://podminky.urs.cz/item/CS_URS_2024_02/564851111"/>
    <hyperlink ref="F235" r:id="rId22" display="https://podminky.urs.cz/item/CS_URS_2024_02/564861111"/>
    <hyperlink ref="F239" r:id="rId23" display="https://podminky.urs.cz/item/CS_URS_2024_02/567142111"/>
    <hyperlink ref="F242" r:id="rId24" display="https://podminky.urs.cz/item/CS_URS_2024_02/591111111"/>
    <hyperlink ref="F254" r:id="rId25" display="https://podminky.urs.cz/item/CS_URS_2024_02/564531111"/>
    <hyperlink ref="F259" r:id="rId26" display="https://podminky.urs.cz/item/CS_URS_2024_02/564561111"/>
    <hyperlink ref="F264" r:id="rId27" display="https://podminky.urs.cz/item/CS_URS_2024_02/564851111"/>
    <hyperlink ref="F268" r:id="rId28" display="https://podminky.urs.cz/item/CS_URS_2024_02/591411111"/>
    <hyperlink ref="F278" r:id="rId29" display="https://podminky.urs.cz/item/CS_URS_2024_02/591412111"/>
    <hyperlink ref="F287" r:id="rId30" display="https://podminky.urs.cz/item/CS_URS_2024_02/596841220"/>
    <hyperlink ref="F305" r:id="rId31" display="https://podminky.urs.cz/item/CS_URS_2024_02/564551111"/>
    <hyperlink ref="F309" r:id="rId32" display="https://podminky.urs.cz/item/CS_URS_2024_02/591412111"/>
    <hyperlink ref="F315" r:id="rId33" display="https://podminky.urs.cz/item/CS_URS_2024_02/564761101"/>
    <hyperlink ref="F319" r:id="rId34" display="https://podminky.urs.cz/item/CS_URS_2024_02/564831011"/>
    <hyperlink ref="F323" r:id="rId35" display="https://podminky.urs.cz/item/CS_URS_2024_02/564861011"/>
    <hyperlink ref="F327" r:id="rId36" display="https://podminky.urs.cz/item/CS_URS_2024_02/567142111"/>
    <hyperlink ref="F330" r:id="rId37" display="https://podminky.urs.cz/item/CS_URS_2024_02/591211111"/>
    <hyperlink ref="F336" r:id="rId38" display="https://podminky.urs.cz/item/CS_URS_2024_02/451317777"/>
    <hyperlink ref="F343" r:id="rId39" display="https://podminky.urs.cz/item/CS_URS_2024_02/564761101"/>
    <hyperlink ref="F347" r:id="rId40" display="https://podminky.urs.cz/item/CS_URS_2024_02/564831011"/>
    <hyperlink ref="F351" r:id="rId41" display="https://podminky.urs.cz/item/CS_URS_2024_02/564861011"/>
    <hyperlink ref="F355" r:id="rId42" display="https://podminky.urs.cz/item/CS_URS_2024_02/567142111"/>
    <hyperlink ref="F358" r:id="rId43" display="https://podminky.urs.cz/item/CS_URS_2024_02/591441111"/>
    <hyperlink ref="F366" r:id="rId44" display="https://podminky.urs.cz/item/CS_URS_2024_02/596841220"/>
    <hyperlink ref="F370" r:id="rId45" display="https://podminky.urs.cz/item/CS_URS_2024_02/599632111"/>
    <hyperlink ref="F377" r:id="rId46" display="https://podminky.urs.cz/item/CS_URS_2024_02/564531111"/>
    <hyperlink ref="F382" r:id="rId47" display="https://podminky.urs.cz/item/CS_URS_2024_02/564561111"/>
    <hyperlink ref="F387" r:id="rId48" display="https://podminky.urs.cz/item/CS_URS_2024_02/564861111"/>
    <hyperlink ref="F391" r:id="rId49" display="https://podminky.urs.cz/item/CS_URS_2024_02/591411111"/>
    <hyperlink ref="F399" r:id="rId50" display="https://podminky.urs.cz/item/CS_URS_2024_02/564771101"/>
    <hyperlink ref="F403" r:id="rId51" display="https://podminky.urs.cz/item/CS_URS_2024_02/564851011"/>
    <hyperlink ref="F407" r:id="rId52" display="https://podminky.urs.cz/item/CS_URS_2024_02/564861011"/>
    <hyperlink ref="F411" r:id="rId53" display="https://podminky.urs.cz/item/CS_URS_2024_02/567142111"/>
    <hyperlink ref="F414" r:id="rId54" display="https://podminky.urs.cz/item/CS_URS_2024_02/591211111"/>
    <hyperlink ref="F426" r:id="rId55" display="https://podminky.urs.cz/item/CS_URS_2024_02/622325109"/>
    <hyperlink ref="F430" r:id="rId56" display="https://podminky.urs.cz/item/CS_URS_2024_02/877260310"/>
    <hyperlink ref="F440" r:id="rId57" display="https://podminky.urs.cz/item/CS_URS_2024_02/899132212"/>
    <hyperlink ref="F443" r:id="rId58" display="https://podminky.urs.cz/item/CS_URS_2024_02/899132121"/>
    <hyperlink ref="F447" r:id="rId59" display="https://podminky.urs.cz/item/CS_URS_2024_02/912111112"/>
    <hyperlink ref="F454" r:id="rId60" display="https://podminky.urs.cz/item/CS_URS_2024_02/914111111"/>
    <hyperlink ref="F470" r:id="rId61" display="https://podminky.urs.cz/item/CS_URS_2024_02/914311113"/>
    <hyperlink ref="F477" r:id="rId62" display="https://podminky.urs.cz/item/CS_URS_2024_02/915131111"/>
    <hyperlink ref="F481" r:id="rId63" display="https://podminky.urs.cz/item/CS_URS_2024_02/915621111"/>
    <hyperlink ref="F484" r:id="rId64" display="https://podminky.urs.cz/item/CS_URS_2024_02/916111113"/>
    <hyperlink ref="F491" r:id="rId65" display="https://podminky.urs.cz/item/CS_URS_2024_02/916241213"/>
    <hyperlink ref="F517" r:id="rId66" display="https://podminky.urs.cz/item/CS_URS_2024_02/966006132"/>
    <hyperlink ref="F521" r:id="rId67" display="https://podminky.urs.cz/item/CS_URS_2024_02/966006211"/>
    <hyperlink ref="F528" r:id="rId68" display="https://podminky.urs.cz/item/CS_URS_2024_02/997221571"/>
    <hyperlink ref="F535" r:id="rId69" display="https://podminky.urs.cz/item/CS_URS_2024_02/997221579"/>
    <hyperlink ref="F542" r:id="rId70" display="https://podminky.urs.cz/item/CS_URS_2024_02/998223011"/>
    <hyperlink ref="F545" r:id="rId71" display="https://podminky.urs.cz/item/CS_URS_2024_02/9982230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1525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96</v>
      </c>
      <c r="G11" s="43"/>
      <c r="H11" s="43"/>
      <c r="I11" s="137" t="s">
        <v>20</v>
      </c>
      <c r="J11" s="141" t="s">
        <v>21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27</v>
      </c>
      <c r="G13" s="43"/>
      <c r="H13" s="43"/>
      <c r="I13" s="143" t="s">
        <v>28</v>
      </c>
      <c r="J13" s="144" t="s">
        <v>145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ROUND(J92,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ROUND((SUM(BE92:BE374)),  2)</f>
        <v>0</v>
      </c>
      <c r="G33" s="43"/>
      <c r="H33" s="43"/>
      <c r="I33" s="155">
        <v>0.20999999999999999</v>
      </c>
      <c r="J33" s="154">
        <f>ROUND(((SUM(BE92:BE374))*I33),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ROUND((SUM(BF92:BF374)),  2)</f>
        <v>0</v>
      </c>
      <c r="G34" s="43"/>
      <c r="H34" s="43"/>
      <c r="I34" s="155">
        <v>0.12</v>
      </c>
      <c r="J34" s="154">
        <f>ROUND(((SUM(BF92:BF374))*I34),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ROUND((SUM(BG92:BG374)),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ROUND((SUM(BH92:BH374)),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ROUND((SUM(BI92:BI374)),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102 - Stavební úprava ulic Kollárova a Cechovní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J92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J93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1023</v>
      </c>
      <c r="E61" s="181"/>
      <c r="F61" s="181"/>
      <c r="G61" s="181"/>
      <c r="H61" s="181"/>
      <c r="I61" s="181"/>
      <c r="J61" s="182">
        <f>J94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1024</v>
      </c>
      <c r="E62" s="181"/>
      <c r="F62" s="181"/>
      <c r="G62" s="181"/>
      <c r="H62" s="181"/>
      <c r="I62" s="181"/>
      <c r="J62" s="182">
        <f>J121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1025</v>
      </c>
      <c r="E63" s="181"/>
      <c r="F63" s="181"/>
      <c r="G63" s="181"/>
      <c r="H63" s="181"/>
      <c r="I63" s="181"/>
      <c r="J63" s="182">
        <f>J143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154</v>
      </c>
      <c r="E64" s="181"/>
      <c r="F64" s="181"/>
      <c r="G64" s="181"/>
      <c r="H64" s="181"/>
      <c r="I64" s="181"/>
      <c r="J64" s="182">
        <f>J152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1526</v>
      </c>
      <c r="E65" s="181"/>
      <c r="F65" s="181"/>
      <c r="G65" s="181"/>
      <c r="H65" s="181"/>
      <c r="I65" s="181"/>
      <c r="J65" s="182">
        <f>J158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1527</v>
      </c>
      <c r="E66" s="181"/>
      <c r="F66" s="181"/>
      <c r="G66" s="181"/>
      <c r="H66" s="181"/>
      <c r="I66" s="181"/>
      <c r="J66" s="182">
        <f>J193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79"/>
      <c r="D67" s="180" t="s">
        <v>1528</v>
      </c>
      <c r="E67" s="181"/>
      <c r="F67" s="181"/>
      <c r="G67" s="181"/>
      <c r="H67" s="181"/>
      <c r="I67" s="181"/>
      <c r="J67" s="182">
        <f>J253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1529</v>
      </c>
      <c r="E68" s="181"/>
      <c r="F68" s="181"/>
      <c r="G68" s="181"/>
      <c r="H68" s="181"/>
      <c r="I68" s="181"/>
      <c r="J68" s="182">
        <f>J267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8"/>
      <c r="C69" s="179"/>
      <c r="D69" s="180" t="s">
        <v>1035</v>
      </c>
      <c r="E69" s="181"/>
      <c r="F69" s="181"/>
      <c r="G69" s="181"/>
      <c r="H69" s="181"/>
      <c r="I69" s="181"/>
      <c r="J69" s="182">
        <f>J313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8"/>
      <c r="C70" s="179"/>
      <c r="D70" s="180" t="s">
        <v>1036</v>
      </c>
      <c r="E70" s="181"/>
      <c r="F70" s="181"/>
      <c r="G70" s="181"/>
      <c r="H70" s="181"/>
      <c r="I70" s="181"/>
      <c r="J70" s="182">
        <f>J317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8"/>
      <c r="C71" s="179"/>
      <c r="D71" s="180" t="s">
        <v>1037</v>
      </c>
      <c r="E71" s="181"/>
      <c r="F71" s="181"/>
      <c r="G71" s="181"/>
      <c r="H71" s="181"/>
      <c r="I71" s="181"/>
      <c r="J71" s="182">
        <f>J334</f>
        <v>0</v>
      </c>
      <c r="K71" s="179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8"/>
      <c r="C72" s="179"/>
      <c r="D72" s="180" t="s">
        <v>1039</v>
      </c>
      <c r="E72" s="181"/>
      <c r="F72" s="181"/>
      <c r="G72" s="181"/>
      <c r="H72" s="181"/>
      <c r="I72" s="181"/>
      <c r="J72" s="182">
        <f>J367</f>
        <v>0</v>
      </c>
      <c r="K72" s="179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3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6.96" customHeight="1">
      <c r="A74" s="43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8" s="2" customFormat="1" ht="6.96" customHeight="1">
      <c r="A78" s="43"/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24.96" customHeight="1">
      <c r="A79" s="43"/>
      <c r="B79" s="44"/>
      <c r="C79" s="27" t="s">
        <v>182</v>
      </c>
      <c r="D79" s="45"/>
      <c r="E79" s="45"/>
      <c r="F79" s="45"/>
      <c r="G79" s="45"/>
      <c r="H79" s="45"/>
      <c r="I79" s="45"/>
      <c r="J79" s="45"/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2" customHeight="1">
      <c r="A81" s="43"/>
      <c r="B81" s="44"/>
      <c r="C81" s="36" t="s">
        <v>16</v>
      </c>
      <c r="D81" s="45"/>
      <c r="E81" s="45"/>
      <c r="F81" s="45"/>
      <c r="G81" s="45"/>
      <c r="H81" s="45"/>
      <c r="I81" s="45"/>
      <c r="J81" s="45"/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6.5" customHeight="1">
      <c r="A82" s="43"/>
      <c r="B82" s="44"/>
      <c r="C82" s="45"/>
      <c r="D82" s="45"/>
      <c r="E82" s="167" t="str">
        <f>E7</f>
        <v>Cheb, rekonstrukce ulice Kamenná</v>
      </c>
      <c r="F82" s="36"/>
      <c r="G82" s="36"/>
      <c r="H82" s="36"/>
      <c r="I82" s="45"/>
      <c r="J82" s="45"/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142</v>
      </c>
      <c r="D83" s="45"/>
      <c r="E83" s="45"/>
      <c r="F83" s="45"/>
      <c r="G83" s="45"/>
      <c r="H83" s="45"/>
      <c r="I83" s="45"/>
      <c r="J83" s="45"/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6.5" customHeight="1">
      <c r="A84" s="43"/>
      <c r="B84" s="44"/>
      <c r="C84" s="45"/>
      <c r="D84" s="45"/>
      <c r="E84" s="74" t="str">
        <f>E9</f>
        <v>SO 102 - Stavební úprava ulic Kollárova a Cechovní</v>
      </c>
      <c r="F84" s="45"/>
      <c r="G84" s="45"/>
      <c r="H84" s="45"/>
      <c r="I84" s="45"/>
      <c r="J84" s="45"/>
      <c r="K84" s="45"/>
      <c r="L84" s="13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13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2" customHeight="1">
      <c r="A86" s="43"/>
      <c r="B86" s="44"/>
      <c r="C86" s="36" t="s">
        <v>22</v>
      </c>
      <c r="D86" s="45"/>
      <c r="E86" s="45"/>
      <c r="F86" s="31" t="str">
        <f>F12</f>
        <v>Cheb</v>
      </c>
      <c r="G86" s="45"/>
      <c r="H86" s="45"/>
      <c r="I86" s="36" t="s">
        <v>24</v>
      </c>
      <c r="J86" s="77" t="str">
        <f>IF(J12="","",J12)</f>
        <v>21. 10. 2024</v>
      </c>
      <c r="K86" s="45"/>
      <c r="L86" s="13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6.96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3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40.05" customHeight="1">
      <c r="A88" s="43"/>
      <c r="B88" s="44"/>
      <c r="C88" s="36" t="s">
        <v>30</v>
      </c>
      <c r="D88" s="45"/>
      <c r="E88" s="45"/>
      <c r="F88" s="31" t="str">
        <f>E15</f>
        <v>Město Cheb</v>
      </c>
      <c r="G88" s="45"/>
      <c r="H88" s="45"/>
      <c r="I88" s="36" t="s">
        <v>38</v>
      </c>
      <c r="J88" s="41" t="str">
        <f>E21</f>
        <v>Dopravní stavby a venkovní architektura s.r.o.</v>
      </c>
      <c r="K88" s="45"/>
      <c r="L88" s="13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40.05" customHeight="1">
      <c r="A89" s="43"/>
      <c r="B89" s="44"/>
      <c r="C89" s="36" t="s">
        <v>36</v>
      </c>
      <c r="D89" s="45"/>
      <c r="E89" s="45"/>
      <c r="F89" s="31" t="str">
        <f>IF(E18="","",E18)</f>
        <v>Vyplň údaj</v>
      </c>
      <c r="G89" s="45"/>
      <c r="H89" s="45"/>
      <c r="I89" s="36" t="s">
        <v>43</v>
      </c>
      <c r="J89" s="41" t="str">
        <f>E24</f>
        <v>DSVA - Ing. J. Ševčík, J. Turza, J. Heřmanová</v>
      </c>
      <c r="K89" s="45"/>
      <c r="L89" s="13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0.32" customHeight="1">
      <c r="A90" s="43"/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13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11" customFormat="1" ht="29.28" customHeight="1">
      <c r="A91" s="184"/>
      <c r="B91" s="185"/>
      <c r="C91" s="186" t="s">
        <v>183</v>
      </c>
      <c r="D91" s="187" t="s">
        <v>67</v>
      </c>
      <c r="E91" s="187" t="s">
        <v>63</v>
      </c>
      <c r="F91" s="187" t="s">
        <v>64</v>
      </c>
      <c r="G91" s="187" t="s">
        <v>184</v>
      </c>
      <c r="H91" s="187" t="s">
        <v>185</v>
      </c>
      <c r="I91" s="187" t="s">
        <v>186</v>
      </c>
      <c r="J91" s="187" t="s">
        <v>148</v>
      </c>
      <c r="K91" s="188" t="s">
        <v>187</v>
      </c>
      <c r="L91" s="189"/>
      <c r="M91" s="97" t="s">
        <v>35</v>
      </c>
      <c r="N91" s="98" t="s">
        <v>52</v>
      </c>
      <c r="O91" s="98" t="s">
        <v>188</v>
      </c>
      <c r="P91" s="98" t="s">
        <v>189</v>
      </c>
      <c r="Q91" s="98" t="s">
        <v>190</v>
      </c>
      <c r="R91" s="98" t="s">
        <v>191</v>
      </c>
      <c r="S91" s="98" t="s">
        <v>192</v>
      </c>
      <c r="T91" s="99" t="s">
        <v>193</v>
      </c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</row>
    <row r="92" s="2" customFormat="1" ht="22.8" customHeight="1">
      <c r="A92" s="43"/>
      <c r="B92" s="44"/>
      <c r="C92" s="104" t="s">
        <v>194</v>
      </c>
      <c r="D92" s="45"/>
      <c r="E92" s="45"/>
      <c r="F92" s="45"/>
      <c r="G92" s="45"/>
      <c r="H92" s="45"/>
      <c r="I92" s="45"/>
      <c r="J92" s="190">
        <f>BK92</f>
        <v>0</v>
      </c>
      <c r="K92" s="45"/>
      <c r="L92" s="49"/>
      <c r="M92" s="100"/>
      <c r="N92" s="191"/>
      <c r="O92" s="101"/>
      <c r="P92" s="192">
        <f>P93</f>
        <v>0</v>
      </c>
      <c r="Q92" s="101"/>
      <c r="R92" s="192">
        <f>R93</f>
        <v>354.48649460999997</v>
      </c>
      <c r="S92" s="101"/>
      <c r="T92" s="193">
        <f>T93</f>
        <v>1.6060000000000001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81</v>
      </c>
      <c r="AU92" s="21" t="s">
        <v>149</v>
      </c>
      <c r="BK92" s="194">
        <f>BK93</f>
        <v>0</v>
      </c>
    </row>
    <row r="93" s="12" customFormat="1" ht="25.92" customHeight="1">
      <c r="A93" s="12"/>
      <c r="B93" s="195"/>
      <c r="C93" s="196"/>
      <c r="D93" s="197" t="s">
        <v>81</v>
      </c>
      <c r="E93" s="198" t="s">
        <v>195</v>
      </c>
      <c r="F93" s="198" t="s">
        <v>196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P94+P121+P143+P152+P158+P193+P253+P267+P313+P317+P334+P367</f>
        <v>0</v>
      </c>
      <c r="Q93" s="203"/>
      <c r="R93" s="204">
        <f>R94+R121+R143+R152+R158+R193+R253+R267+R313+R317+R334+R367</f>
        <v>354.48649460999997</v>
      </c>
      <c r="S93" s="203"/>
      <c r="T93" s="205">
        <f>T94+T121+T143+T152+T158+T193+T253+T267+T313+T317+T334+T367</f>
        <v>1.6060000000000001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6" t="s">
        <v>90</v>
      </c>
      <c r="AT93" s="207" t="s">
        <v>81</v>
      </c>
      <c r="AU93" s="207" t="s">
        <v>82</v>
      </c>
      <c r="AY93" s="206" t="s">
        <v>197</v>
      </c>
      <c r="BK93" s="208">
        <f>BK94+BK121+BK143+BK152+BK158+BK193+BK253+BK267+BK313+BK317+BK334+BK367</f>
        <v>0</v>
      </c>
    </row>
    <row r="94" s="12" customFormat="1" ht="22.8" customHeight="1">
      <c r="A94" s="12"/>
      <c r="B94" s="195"/>
      <c r="C94" s="196"/>
      <c r="D94" s="197" t="s">
        <v>81</v>
      </c>
      <c r="E94" s="209" t="s">
        <v>92</v>
      </c>
      <c r="F94" s="209" t="s">
        <v>1040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SUM(P95:P120)</f>
        <v>0</v>
      </c>
      <c r="Q94" s="203"/>
      <c r="R94" s="204">
        <f>SUM(R95:R120)</f>
        <v>4.8347786999999993</v>
      </c>
      <c r="S94" s="203"/>
      <c r="T94" s="205">
        <f>SUM(T95:T120)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6" t="s">
        <v>90</v>
      </c>
      <c r="AT94" s="207" t="s">
        <v>81</v>
      </c>
      <c r="AU94" s="207" t="s">
        <v>90</v>
      </c>
      <c r="AY94" s="206" t="s">
        <v>197</v>
      </c>
      <c r="BK94" s="208">
        <f>SUM(BK95:BK120)</f>
        <v>0</v>
      </c>
    </row>
    <row r="95" s="2" customFormat="1" ht="33" customHeight="1">
      <c r="A95" s="43"/>
      <c r="B95" s="44"/>
      <c r="C95" s="211" t="s">
        <v>90</v>
      </c>
      <c r="D95" s="211" t="s">
        <v>201</v>
      </c>
      <c r="E95" s="212" t="s">
        <v>1041</v>
      </c>
      <c r="F95" s="213" t="s">
        <v>1042</v>
      </c>
      <c r="G95" s="214" t="s">
        <v>320</v>
      </c>
      <c r="H95" s="215">
        <v>6.125</v>
      </c>
      <c r="I95" s="216"/>
      <c r="J95" s="217">
        <f>ROUND(I95*H95,2)</f>
        <v>0</v>
      </c>
      <c r="K95" s="213" t="s">
        <v>205</v>
      </c>
      <c r="L95" s="49"/>
      <c r="M95" s="218" t="s">
        <v>35</v>
      </c>
      <c r="N95" s="219" t="s">
        <v>53</v>
      </c>
      <c r="O95" s="89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2" t="s">
        <v>206</v>
      </c>
      <c r="AT95" s="222" t="s">
        <v>201</v>
      </c>
      <c r="AU95" s="222" t="s">
        <v>92</v>
      </c>
      <c r="AY95" s="21" t="s">
        <v>197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1" t="s">
        <v>90</v>
      </c>
      <c r="BK95" s="223">
        <f>ROUND(I95*H95,2)</f>
        <v>0</v>
      </c>
      <c r="BL95" s="21" t="s">
        <v>206</v>
      </c>
      <c r="BM95" s="222" t="s">
        <v>1530</v>
      </c>
    </row>
    <row r="96" s="2" customFormat="1">
      <c r="A96" s="43"/>
      <c r="B96" s="44"/>
      <c r="C96" s="45"/>
      <c r="D96" s="224" t="s">
        <v>209</v>
      </c>
      <c r="E96" s="45"/>
      <c r="F96" s="225" t="s">
        <v>1044</v>
      </c>
      <c r="G96" s="45"/>
      <c r="H96" s="45"/>
      <c r="I96" s="226"/>
      <c r="J96" s="45"/>
      <c r="K96" s="45"/>
      <c r="L96" s="49"/>
      <c r="M96" s="227"/>
      <c r="N96" s="228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209</v>
      </c>
      <c r="AU96" s="21" t="s">
        <v>92</v>
      </c>
    </row>
    <row r="97" s="2" customFormat="1">
      <c r="A97" s="43"/>
      <c r="B97" s="44"/>
      <c r="C97" s="45"/>
      <c r="D97" s="229" t="s">
        <v>211</v>
      </c>
      <c r="E97" s="45"/>
      <c r="F97" s="230" t="s">
        <v>1045</v>
      </c>
      <c r="G97" s="45"/>
      <c r="H97" s="45"/>
      <c r="I97" s="226"/>
      <c r="J97" s="45"/>
      <c r="K97" s="45"/>
      <c r="L97" s="49"/>
      <c r="M97" s="227"/>
      <c r="N97" s="228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211</v>
      </c>
      <c r="AU97" s="21" t="s">
        <v>92</v>
      </c>
    </row>
    <row r="98" s="2" customFormat="1">
      <c r="A98" s="43"/>
      <c r="B98" s="44"/>
      <c r="C98" s="45"/>
      <c r="D98" s="224" t="s">
        <v>219</v>
      </c>
      <c r="E98" s="45"/>
      <c r="F98" s="231" t="s">
        <v>1046</v>
      </c>
      <c r="G98" s="45"/>
      <c r="H98" s="45"/>
      <c r="I98" s="226"/>
      <c r="J98" s="45"/>
      <c r="K98" s="45"/>
      <c r="L98" s="49"/>
      <c r="M98" s="227"/>
      <c r="N98" s="228"/>
      <c r="O98" s="89"/>
      <c r="P98" s="89"/>
      <c r="Q98" s="89"/>
      <c r="R98" s="89"/>
      <c r="S98" s="89"/>
      <c r="T98" s="90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219</v>
      </c>
      <c r="AU98" s="21" t="s">
        <v>92</v>
      </c>
    </row>
    <row r="99" s="13" customFormat="1">
      <c r="A99" s="13"/>
      <c r="B99" s="232"/>
      <c r="C99" s="233"/>
      <c r="D99" s="224" t="s">
        <v>232</v>
      </c>
      <c r="E99" s="242" t="s">
        <v>35</v>
      </c>
      <c r="F99" s="234" t="s">
        <v>1531</v>
      </c>
      <c r="G99" s="233"/>
      <c r="H99" s="235">
        <v>6.125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232</v>
      </c>
      <c r="AU99" s="241" t="s">
        <v>92</v>
      </c>
      <c r="AV99" s="13" t="s">
        <v>92</v>
      </c>
      <c r="AW99" s="13" t="s">
        <v>42</v>
      </c>
      <c r="AX99" s="13" t="s">
        <v>90</v>
      </c>
      <c r="AY99" s="241" t="s">
        <v>197</v>
      </c>
    </row>
    <row r="100" s="2" customFormat="1" ht="33" customHeight="1">
      <c r="A100" s="43"/>
      <c r="B100" s="44"/>
      <c r="C100" s="211" t="s">
        <v>92</v>
      </c>
      <c r="D100" s="211" t="s">
        <v>201</v>
      </c>
      <c r="E100" s="212" t="s">
        <v>1048</v>
      </c>
      <c r="F100" s="213" t="s">
        <v>1049</v>
      </c>
      <c r="G100" s="214" t="s">
        <v>204</v>
      </c>
      <c r="H100" s="215">
        <v>174</v>
      </c>
      <c r="I100" s="216"/>
      <c r="J100" s="217">
        <f>ROUND(I100*H100,2)</f>
        <v>0</v>
      </c>
      <c r="K100" s="213" t="s">
        <v>205</v>
      </c>
      <c r="L100" s="49"/>
      <c r="M100" s="218" t="s">
        <v>35</v>
      </c>
      <c r="N100" s="219" t="s">
        <v>53</v>
      </c>
      <c r="O100" s="89"/>
      <c r="P100" s="220">
        <f>O100*H100</f>
        <v>0</v>
      </c>
      <c r="Q100" s="220">
        <v>0.00031</v>
      </c>
      <c r="R100" s="220">
        <f>Q100*H100</f>
        <v>0.053940000000000002</v>
      </c>
      <c r="S100" s="220">
        <v>0</v>
      </c>
      <c r="T100" s="221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2" t="s">
        <v>206</v>
      </c>
      <c r="AT100" s="222" t="s">
        <v>201</v>
      </c>
      <c r="AU100" s="222" t="s">
        <v>92</v>
      </c>
      <c r="AY100" s="21" t="s">
        <v>197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1" t="s">
        <v>90</v>
      </c>
      <c r="BK100" s="223">
        <f>ROUND(I100*H100,2)</f>
        <v>0</v>
      </c>
      <c r="BL100" s="21" t="s">
        <v>206</v>
      </c>
      <c r="BM100" s="222" t="s">
        <v>1532</v>
      </c>
    </row>
    <row r="101" s="2" customFormat="1">
      <c r="A101" s="43"/>
      <c r="B101" s="44"/>
      <c r="C101" s="45"/>
      <c r="D101" s="224" t="s">
        <v>209</v>
      </c>
      <c r="E101" s="45"/>
      <c r="F101" s="225" t="s">
        <v>1051</v>
      </c>
      <c r="G101" s="45"/>
      <c r="H101" s="45"/>
      <c r="I101" s="226"/>
      <c r="J101" s="45"/>
      <c r="K101" s="45"/>
      <c r="L101" s="49"/>
      <c r="M101" s="227"/>
      <c r="N101" s="228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209</v>
      </c>
      <c r="AU101" s="21" t="s">
        <v>92</v>
      </c>
    </row>
    <row r="102" s="2" customFormat="1">
      <c r="A102" s="43"/>
      <c r="B102" s="44"/>
      <c r="C102" s="45"/>
      <c r="D102" s="229" t="s">
        <v>211</v>
      </c>
      <c r="E102" s="45"/>
      <c r="F102" s="230" t="s">
        <v>1052</v>
      </c>
      <c r="G102" s="45"/>
      <c r="H102" s="45"/>
      <c r="I102" s="226"/>
      <c r="J102" s="45"/>
      <c r="K102" s="45"/>
      <c r="L102" s="49"/>
      <c r="M102" s="227"/>
      <c r="N102" s="228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211</v>
      </c>
      <c r="AU102" s="21" t="s">
        <v>92</v>
      </c>
    </row>
    <row r="103" s="13" customFormat="1">
      <c r="A103" s="13"/>
      <c r="B103" s="232"/>
      <c r="C103" s="233"/>
      <c r="D103" s="224" t="s">
        <v>232</v>
      </c>
      <c r="E103" s="242" t="s">
        <v>35</v>
      </c>
      <c r="F103" s="234" t="s">
        <v>1533</v>
      </c>
      <c r="G103" s="233"/>
      <c r="H103" s="235">
        <v>98</v>
      </c>
      <c r="I103" s="236"/>
      <c r="J103" s="233"/>
      <c r="K103" s="233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232</v>
      </c>
      <c r="AU103" s="241" t="s">
        <v>92</v>
      </c>
      <c r="AV103" s="13" t="s">
        <v>92</v>
      </c>
      <c r="AW103" s="13" t="s">
        <v>42</v>
      </c>
      <c r="AX103" s="13" t="s">
        <v>82</v>
      </c>
      <c r="AY103" s="241" t="s">
        <v>197</v>
      </c>
    </row>
    <row r="104" s="13" customFormat="1">
      <c r="A104" s="13"/>
      <c r="B104" s="232"/>
      <c r="C104" s="233"/>
      <c r="D104" s="224" t="s">
        <v>232</v>
      </c>
      <c r="E104" s="242" t="s">
        <v>35</v>
      </c>
      <c r="F104" s="234" t="s">
        <v>1534</v>
      </c>
      <c r="G104" s="233"/>
      <c r="H104" s="235">
        <v>76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232</v>
      </c>
      <c r="AU104" s="241" t="s">
        <v>92</v>
      </c>
      <c r="AV104" s="13" t="s">
        <v>92</v>
      </c>
      <c r="AW104" s="13" t="s">
        <v>42</v>
      </c>
      <c r="AX104" s="13" t="s">
        <v>82</v>
      </c>
      <c r="AY104" s="241" t="s">
        <v>197</v>
      </c>
    </row>
    <row r="105" s="14" customFormat="1">
      <c r="A105" s="14"/>
      <c r="B105" s="253"/>
      <c r="C105" s="254"/>
      <c r="D105" s="224" t="s">
        <v>232</v>
      </c>
      <c r="E105" s="255" t="s">
        <v>35</v>
      </c>
      <c r="F105" s="256" t="s">
        <v>355</v>
      </c>
      <c r="G105" s="254"/>
      <c r="H105" s="257">
        <v>174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3" t="s">
        <v>232</v>
      </c>
      <c r="AU105" s="263" t="s">
        <v>92</v>
      </c>
      <c r="AV105" s="14" t="s">
        <v>206</v>
      </c>
      <c r="AW105" s="14" t="s">
        <v>42</v>
      </c>
      <c r="AX105" s="14" t="s">
        <v>90</v>
      </c>
      <c r="AY105" s="263" t="s">
        <v>197</v>
      </c>
    </row>
    <row r="106" s="2" customFormat="1" ht="24.15" customHeight="1">
      <c r="A106" s="43"/>
      <c r="B106" s="44"/>
      <c r="C106" s="243" t="s">
        <v>207</v>
      </c>
      <c r="D106" s="243" t="s">
        <v>305</v>
      </c>
      <c r="E106" s="244" t="s">
        <v>1055</v>
      </c>
      <c r="F106" s="245" t="s">
        <v>1056</v>
      </c>
      <c r="G106" s="246" t="s">
        <v>204</v>
      </c>
      <c r="H106" s="247">
        <v>116.081</v>
      </c>
      <c r="I106" s="248"/>
      <c r="J106" s="249">
        <f>ROUND(I106*H106,2)</f>
        <v>0</v>
      </c>
      <c r="K106" s="245" t="s">
        <v>205</v>
      </c>
      <c r="L106" s="250"/>
      <c r="M106" s="251" t="s">
        <v>35</v>
      </c>
      <c r="N106" s="252" t="s">
        <v>53</v>
      </c>
      <c r="O106" s="89"/>
      <c r="P106" s="220">
        <f>O106*H106</f>
        <v>0</v>
      </c>
      <c r="Q106" s="220">
        <v>0.00029999999999999997</v>
      </c>
      <c r="R106" s="220">
        <f>Q106*H106</f>
        <v>0.034824299999999996</v>
      </c>
      <c r="S106" s="220">
        <v>0</v>
      </c>
      <c r="T106" s="221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2" t="s">
        <v>253</v>
      </c>
      <c r="AT106" s="222" t="s">
        <v>305</v>
      </c>
      <c r="AU106" s="222" t="s">
        <v>92</v>
      </c>
      <c r="AY106" s="21" t="s">
        <v>197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1" t="s">
        <v>90</v>
      </c>
      <c r="BK106" s="223">
        <f>ROUND(I106*H106,2)</f>
        <v>0</v>
      </c>
      <c r="BL106" s="21" t="s">
        <v>206</v>
      </c>
      <c r="BM106" s="222" t="s">
        <v>1535</v>
      </c>
    </row>
    <row r="107" s="2" customFormat="1">
      <c r="A107" s="43"/>
      <c r="B107" s="44"/>
      <c r="C107" s="45"/>
      <c r="D107" s="224" t="s">
        <v>209</v>
      </c>
      <c r="E107" s="45"/>
      <c r="F107" s="225" t="s">
        <v>1056</v>
      </c>
      <c r="G107" s="45"/>
      <c r="H107" s="45"/>
      <c r="I107" s="226"/>
      <c r="J107" s="45"/>
      <c r="K107" s="45"/>
      <c r="L107" s="49"/>
      <c r="M107" s="227"/>
      <c r="N107" s="228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209</v>
      </c>
      <c r="AU107" s="21" t="s">
        <v>92</v>
      </c>
    </row>
    <row r="108" s="13" customFormat="1">
      <c r="A108" s="13"/>
      <c r="B108" s="232"/>
      <c r="C108" s="233"/>
      <c r="D108" s="224" t="s">
        <v>232</v>
      </c>
      <c r="E108" s="242" t="s">
        <v>35</v>
      </c>
      <c r="F108" s="234" t="s">
        <v>1533</v>
      </c>
      <c r="G108" s="233"/>
      <c r="H108" s="235">
        <v>98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232</v>
      </c>
      <c r="AU108" s="241" t="s">
        <v>92</v>
      </c>
      <c r="AV108" s="13" t="s">
        <v>92</v>
      </c>
      <c r="AW108" s="13" t="s">
        <v>42</v>
      </c>
      <c r="AX108" s="13" t="s">
        <v>90</v>
      </c>
      <c r="AY108" s="241" t="s">
        <v>197</v>
      </c>
    </row>
    <row r="109" s="13" customFormat="1">
      <c r="A109" s="13"/>
      <c r="B109" s="232"/>
      <c r="C109" s="233"/>
      <c r="D109" s="224" t="s">
        <v>232</v>
      </c>
      <c r="E109" s="233"/>
      <c r="F109" s="234" t="s">
        <v>1536</v>
      </c>
      <c r="G109" s="233"/>
      <c r="H109" s="235">
        <v>116.081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232</v>
      </c>
      <c r="AU109" s="241" t="s">
        <v>92</v>
      </c>
      <c r="AV109" s="13" t="s">
        <v>92</v>
      </c>
      <c r="AW109" s="13" t="s">
        <v>4</v>
      </c>
      <c r="AX109" s="13" t="s">
        <v>90</v>
      </c>
      <c r="AY109" s="241" t="s">
        <v>197</v>
      </c>
    </row>
    <row r="110" s="2" customFormat="1" ht="24.15" customHeight="1">
      <c r="A110" s="43"/>
      <c r="B110" s="44"/>
      <c r="C110" s="243" t="s">
        <v>206</v>
      </c>
      <c r="D110" s="243" t="s">
        <v>305</v>
      </c>
      <c r="E110" s="244" t="s">
        <v>1059</v>
      </c>
      <c r="F110" s="245" t="s">
        <v>1060</v>
      </c>
      <c r="G110" s="246" t="s">
        <v>204</v>
      </c>
      <c r="H110" s="247">
        <v>90.022000000000006</v>
      </c>
      <c r="I110" s="248"/>
      <c r="J110" s="249">
        <f>ROUND(I110*H110,2)</f>
        <v>0</v>
      </c>
      <c r="K110" s="245" t="s">
        <v>205</v>
      </c>
      <c r="L110" s="250"/>
      <c r="M110" s="251" t="s">
        <v>35</v>
      </c>
      <c r="N110" s="252" t="s">
        <v>53</v>
      </c>
      <c r="O110" s="89"/>
      <c r="P110" s="220">
        <f>O110*H110</f>
        <v>0</v>
      </c>
      <c r="Q110" s="220">
        <v>0.00020000000000000001</v>
      </c>
      <c r="R110" s="220">
        <f>Q110*H110</f>
        <v>0.0180044</v>
      </c>
      <c r="S110" s="220">
        <v>0</v>
      </c>
      <c r="T110" s="221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2" t="s">
        <v>253</v>
      </c>
      <c r="AT110" s="222" t="s">
        <v>305</v>
      </c>
      <c r="AU110" s="222" t="s">
        <v>92</v>
      </c>
      <c r="AY110" s="21" t="s">
        <v>197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1" t="s">
        <v>90</v>
      </c>
      <c r="BK110" s="223">
        <f>ROUND(I110*H110,2)</f>
        <v>0</v>
      </c>
      <c r="BL110" s="21" t="s">
        <v>206</v>
      </c>
      <c r="BM110" s="222" t="s">
        <v>1537</v>
      </c>
    </row>
    <row r="111" s="2" customFormat="1">
      <c r="A111" s="43"/>
      <c r="B111" s="44"/>
      <c r="C111" s="45"/>
      <c r="D111" s="224" t="s">
        <v>209</v>
      </c>
      <c r="E111" s="45"/>
      <c r="F111" s="225" t="s">
        <v>1060</v>
      </c>
      <c r="G111" s="45"/>
      <c r="H111" s="45"/>
      <c r="I111" s="226"/>
      <c r="J111" s="45"/>
      <c r="K111" s="45"/>
      <c r="L111" s="49"/>
      <c r="M111" s="227"/>
      <c r="N111" s="228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209</v>
      </c>
      <c r="AU111" s="21" t="s">
        <v>92</v>
      </c>
    </row>
    <row r="112" s="13" customFormat="1">
      <c r="A112" s="13"/>
      <c r="B112" s="232"/>
      <c r="C112" s="233"/>
      <c r="D112" s="224" t="s">
        <v>232</v>
      </c>
      <c r="E112" s="242" t="s">
        <v>35</v>
      </c>
      <c r="F112" s="234" t="s">
        <v>1534</v>
      </c>
      <c r="G112" s="233"/>
      <c r="H112" s="235">
        <v>76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232</v>
      </c>
      <c r="AU112" s="241" t="s">
        <v>92</v>
      </c>
      <c r="AV112" s="13" t="s">
        <v>92</v>
      </c>
      <c r="AW112" s="13" t="s">
        <v>42</v>
      </c>
      <c r="AX112" s="13" t="s">
        <v>90</v>
      </c>
      <c r="AY112" s="241" t="s">
        <v>197</v>
      </c>
    </row>
    <row r="113" s="13" customFormat="1">
      <c r="A113" s="13"/>
      <c r="B113" s="232"/>
      <c r="C113" s="233"/>
      <c r="D113" s="224" t="s">
        <v>232</v>
      </c>
      <c r="E113" s="233"/>
      <c r="F113" s="234" t="s">
        <v>1538</v>
      </c>
      <c r="G113" s="233"/>
      <c r="H113" s="235">
        <v>90.022000000000006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232</v>
      </c>
      <c r="AU113" s="241" t="s">
        <v>92</v>
      </c>
      <c r="AV113" s="13" t="s">
        <v>92</v>
      </c>
      <c r="AW113" s="13" t="s">
        <v>4</v>
      </c>
      <c r="AX113" s="13" t="s">
        <v>90</v>
      </c>
      <c r="AY113" s="241" t="s">
        <v>197</v>
      </c>
    </row>
    <row r="114" s="2" customFormat="1" ht="16.5" customHeight="1">
      <c r="A114" s="43"/>
      <c r="B114" s="44"/>
      <c r="C114" s="211" t="s">
        <v>234</v>
      </c>
      <c r="D114" s="211" t="s">
        <v>201</v>
      </c>
      <c r="E114" s="212" t="s">
        <v>1063</v>
      </c>
      <c r="F114" s="213" t="s">
        <v>1064</v>
      </c>
      <c r="G114" s="214" t="s">
        <v>320</v>
      </c>
      <c r="H114" s="215">
        <v>2.4500000000000002</v>
      </c>
      <c r="I114" s="216"/>
      <c r="J114" s="217">
        <f>ROUND(I114*H114,2)</f>
        <v>0</v>
      </c>
      <c r="K114" s="213" t="s">
        <v>205</v>
      </c>
      <c r="L114" s="49"/>
      <c r="M114" s="218" t="s">
        <v>35</v>
      </c>
      <c r="N114" s="219" t="s">
        <v>53</v>
      </c>
      <c r="O114" s="89"/>
      <c r="P114" s="220">
        <f>O114*H114</f>
        <v>0</v>
      </c>
      <c r="Q114" s="220">
        <v>1.9199999999999999</v>
      </c>
      <c r="R114" s="220">
        <f>Q114*H114</f>
        <v>4.7039999999999997</v>
      </c>
      <c r="S114" s="220">
        <v>0</v>
      </c>
      <c r="T114" s="221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2" t="s">
        <v>206</v>
      </c>
      <c r="AT114" s="222" t="s">
        <v>201</v>
      </c>
      <c r="AU114" s="222" t="s">
        <v>92</v>
      </c>
      <c r="AY114" s="21" t="s">
        <v>197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1" t="s">
        <v>90</v>
      </c>
      <c r="BK114" s="223">
        <f>ROUND(I114*H114,2)</f>
        <v>0</v>
      </c>
      <c r="BL114" s="21" t="s">
        <v>206</v>
      </c>
      <c r="BM114" s="222" t="s">
        <v>1539</v>
      </c>
    </row>
    <row r="115" s="2" customFormat="1">
      <c r="A115" s="43"/>
      <c r="B115" s="44"/>
      <c r="C115" s="45"/>
      <c r="D115" s="224" t="s">
        <v>209</v>
      </c>
      <c r="E115" s="45"/>
      <c r="F115" s="225" t="s">
        <v>1064</v>
      </c>
      <c r="G115" s="45"/>
      <c r="H115" s="45"/>
      <c r="I115" s="226"/>
      <c r="J115" s="45"/>
      <c r="K115" s="45"/>
      <c r="L115" s="49"/>
      <c r="M115" s="227"/>
      <c r="N115" s="228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209</v>
      </c>
      <c r="AU115" s="21" t="s">
        <v>92</v>
      </c>
    </row>
    <row r="116" s="2" customFormat="1">
      <c r="A116" s="43"/>
      <c r="B116" s="44"/>
      <c r="C116" s="45"/>
      <c r="D116" s="229" t="s">
        <v>211</v>
      </c>
      <c r="E116" s="45"/>
      <c r="F116" s="230" t="s">
        <v>1066</v>
      </c>
      <c r="G116" s="45"/>
      <c r="H116" s="45"/>
      <c r="I116" s="226"/>
      <c r="J116" s="45"/>
      <c r="K116" s="45"/>
      <c r="L116" s="49"/>
      <c r="M116" s="227"/>
      <c r="N116" s="228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211</v>
      </c>
      <c r="AU116" s="21" t="s">
        <v>92</v>
      </c>
    </row>
    <row r="117" s="13" customFormat="1">
      <c r="A117" s="13"/>
      <c r="B117" s="232"/>
      <c r="C117" s="233"/>
      <c r="D117" s="224" t="s">
        <v>232</v>
      </c>
      <c r="E117" s="242" t="s">
        <v>35</v>
      </c>
      <c r="F117" s="234" t="s">
        <v>1540</v>
      </c>
      <c r="G117" s="233"/>
      <c r="H117" s="235">
        <v>2.4500000000000002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232</v>
      </c>
      <c r="AU117" s="241" t="s">
        <v>92</v>
      </c>
      <c r="AV117" s="13" t="s">
        <v>92</v>
      </c>
      <c r="AW117" s="13" t="s">
        <v>42</v>
      </c>
      <c r="AX117" s="13" t="s">
        <v>90</v>
      </c>
      <c r="AY117" s="241" t="s">
        <v>197</v>
      </c>
    </row>
    <row r="118" s="2" customFormat="1" ht="24.15" customHeight="1">
      <c r="A118" s="43"/>
      <c r="B118" s="44"/>
      <c r="C118" s="211" t="s">
        <v>241</v>
      </c>
      <c r="D118" s="211" t="s">
        <v>201</v>
      </c>
      <c r="E118" s="212" t="s">
        <v>1068</v>
      </c>
      <c r="F118" s="213" t="s">
        <v>1069</v>
      </c>
      <c r="G118" s="214" t="s">
        <v>409</v>
      </c>
      <c r="H118" s="215">
        <v>49</v>
      </c>
      <c r="I118" s="216"/>
      <c r="J118" s="217">
        <f>ROUND(I118*H118,2)</f>
        <v>0</v>
      </c>
      <c r="K118" s="213" t="s">
        <v>205</v>
      </c>
      <c r="L118" s="49"/>
      <c r="M118" s="218" t="s">
        <v>35</v>
      </c>
      <c r="N118" s="219" t="s">
        <v>53</v>
      </c>
      <c r="O118" s="89"/>
      <c r="P118" s="220">
        <f>O118*H118</f>
        <v>0</v>
      </c>
      <c r="Q118" s="220">
        <v>0.00048999999999999998</v>
      </c>
      <c r="R118" s="220">
        <f>Q118*H118</f>
        <v>0.02401</v>
      </c>
      <c r="S118" s="220">
        <v>0</v>
      </c>
      <c r="T118" s="221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2" t="s">
        <v>206</v>
      </c>
      <c r="AT118" s="222" t="s">
        <v>201</v>
      </c>
      <c r="AU118" s="222" t="s">
        <v>92</v>
      </c>
      <c r="AY118" s="21" t="s">
        <v>197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1" t="s">
        <v>90</v>
      </c>
      <c r="BK118" s="223">
        <f>ROUND(I118*H118,2)</f>
        <v>0</v>
      </c>
      <c r="BL118" s="21" t="s">
        <v>206</v>
      </c>
      <c r="BM118" s="222" t="s">
        <v>1541</v>
      </c>
    </row>
    <row r="119" s="2" customFormat="1">
      <c r="A119" s="43"/>
      <c r="B119" s="44"/>
      <c r="C119" s="45"/>
      <c r="D119" s="224" t="s">
        <v>209</v>
      </c>
      <c r="E119" s="45"/>
      <c r="F119" s="225" t="s">
        <v>1071</v>
      </c>
      <c r="G119" s="45"/>
      <c r="H119" s="45"/>
      <c r="I119" s="226"/>
      <c r="J119" s="45"/>
      <c r="K119" s="45"/>
      <c r="L119" s="49"/>
      <c r="M119" s="227"/>
      <c r="N119" s="228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209</v>
      </c>
      <c r="AU119" s="21" t="s">
        <v>92</v>
      </c>
    </row>
    <row r="120" s="2" customFormat="1">
      <c r="A120" s="43"/>
      <c r="B120" s="44"/>
      <c r="C120" s="45"/>
      <c r="D120" s="229" t="s">
        <v>211</v>
      </c>
      <c r="E120" s="45"/>
      <c r="F120" s="230" t="s">
        <v>1072</v>
      </c>
      <c r="G120" s="45"/>
      <c r="H120" s="45"/>
      <c r="I120" s="226"/>
      <c r="J120" s="45"/>
      <c r="K120" s="45"/>
      <c r="L120" s="49"/>
      <c r="M120" s="227"/>
      <c r="N120" s="228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211</v>
      </c>
      <c r="AU120" s="21" t="s">
        <v>92</v>
      </c>
    </row>
    <row r="121" s="12" customFormat="1" ht="22.8" customHeight="1">
      <c r="A121" s="12"/>
      <c r="B121" s="195"/>
      <c r="C121" s="196"/>
      <c r="D121" s="197" t="s">
        <v>81</v>
      </c>
      <c r="E121" s="209" t="s">
        <v>1076</v>
      </c>
      <c r="F121" s="209" t="s">
        <v>1077</v>
      </c>
      <c r="G121" s="196"/>
      <c r="H121" s="196"/>
      <c r="I121" s="199"/>
      <c r="J121" s="210">
        <f>BK121</f>
        <v>0</v>
      </c>
      <c r="K121" s="196"/>
      <c r="L121" s="201"/>
      <c r="M121" s="202"/>
      <c r="N121" s="203"/>
      <c r="O121" s="203"/>
      <c r="P121" s="204">
        <f>SUM(P122:P142)</f>
        <v>0</v>
      </c>
      <c r="Q121" s="203"/>
      <c r="R121" s="204">
        <f>SUM(R122:R142)</f>
        <v>112.29875391</v>
      </c>
      <c r="S121" s="203"/>
      <c r="T121" s="205">
        <f>SUM(T122:T142)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6" t="s">
        <v>90</v>
      </c>
      <c r="AT121" s="207" t="s">
        <v>81</v>
      </c>
      <c r="AU121" s="207" t="s">
        <v>90</v>
      </c>
      <c r="AY121" s="206" t="s">
        <v>197</v>
      </c>
      <c r="BK121" s="208">
        <f>SUM(BK122:BK142)</f>
        <v>0</v>
      </c>
    </row>
    <row r="122" s="2" customFormat="1" ht="24.15" customHeight="1">
      <c r="A122" s="43"/>
      <c r="B122" s="44"/>
      <c r="C122" s="211" t="s">
        <v>247</v>
      </c>
      <c r="D122" s="211" t="s">
        <v>201</v>
      </c>
      <c r="E122" s="212" t="s">
        <v>1078</v>
      </c>
      <c r="F122" s="213" t="s">
        <v>1079</v>
      </c>
      <c r="G122" s="214" t="s">
        <v>320</v>
      </c>
      <c r="H122" s="215">
        <v>56</v>
      </c>
      <c r="I122" s="216"/>
      <c r="J122" s="217">
        <f>ROUND(I122*H122,2)</f>
        <v>0</v>
      </c>
      <c r="K122" s="213" t="s">
        <v>205</v>
      </c>
      <c r="L122" s="49"/>
      <c r="M122" s="218" t="s">
        <v>35</v>
      </c>
      <c r="N122" s="219" t="s">
        <v>53</v>
      </c>
      <c r="O122" s="89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2" t="s">
        <v>206</v>
      </c>
      <c r="AT122" s="222" t="s">
        <v>201</v>
      </c>
      <c r="AU122" s="222" t="s">
        <v>92</v>
      </c>
      <c r="AY122" s="21" t="s">
        <v>197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1" t="s">
        <v>90</v>
      </c>
      <c r="BK122" s="223">
        <f>ROUND(I122*H122,2)</f>
        <v>0</v>
      </c>
      <c r="BL122" s="21" t="s">
        <v>206</v>
      </c>
      <c r="BM122" s="222" t="s">
        <v>1542</v>
      </c>
    </row>
    <row r="123" s="2" customFormat="1">
      <c r="A123" s="43"/>
      <c r="B123" s="44"/>
      <c r="C123" s="45"/>
      <c r="D123" s="224" t="s">
        <v>209</v>
      </c>
      <c r="E123" s="45"/>
      <c r="F123" s="225" t="s">
        <v>1081</v>
      </c>
      <c r="G123" s="45"/>
      <c r="H123" s="45"/>
      <c r="I123" s="226"/>
      <c r="J123" s="45"/>
      <c r="K123" s="45"/>
      <c r="L123" s="49"/>
      <c r="M123" s="227"/>
      <c r="N123" s="228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209</v>
      </c>
      <c r="AU123" s="21" t="s">
        <v>92</v>
      </c>
    </row>
    <row r="124" s="2" customFormat="1">
      <c r="A124" s="43"/>
      <c r="B124" s="44"/>
      <c r="C124" s="45"/>
      <c r="D124" s="229" t="s">
        <v>211</v>
      </c>
      <c r="E124" s="45"/>
      <c r="F124" s="230" t="s">
        <v>1082</v>
      </c>
      <c r="G124" s="45"/>
      <c r="H124" s="45"/>
      <c r="I124" s="226"/>
      <c r="J124" s="45"/>
      <c r="K124" s="45"/>
      <c r="L124" s="49"/>
      <c r="M124" s="227"/>
      <c r="N124" s="228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211</v>
      </c>
      <c r="AU124" s="21" t="s">
        <v>92</v>
      </c>
    </row>
    <row r="125" s="13" customFormat="1">
      <c r="A125" s="13"/>
      <c r="B125" s="232"/>
      <c r="C125" s="233"/>
      <c r="D125" s="224" t="s">
        <v>232</v>
      </c>
      <c r="E125" s="242" t="s">
        <v>35</v>
      </c>
      <c r="F125" s="234" t="s">
        <v>1543</v>
      </c>
      <c r="G125" s="233"/>
      <c r="H125" s="235">
        <v>56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232</v>
      </c>
      <c r="AU125" s="241" t="s">
        <v>92</v>
      </c>
      <c r="AV125" s="13" t="s">
        <v>92</v>
      </c>
      <c r="AW125" s="13" t="s">
        <v>42</v>
      </c>
      <c r="AX125" s="13" t="s">
        <v>90</v>
      </c>
      <c r="AY125" s="241" t="s">
        <v>197</v>
      </c>
    </row>
    <row r="126" s="2" customFormat="1" ht="16.5" customHeight="1">
      <c r="A126" s="43"/>
      <c r="B126" s="44"/>
      <c r="C126" s="243" t="s">
        <v>253</v>
      </c>
      <c r="D126" s="243" t="s">
        <v>305</v>
      </c>
      <c r="E126" s="244" t="s">
        <v>1084</v>
      </c>
      <c r="F126" s="245" t="s">
        <v>1085</v>
      </c>
      <c r="G126" s="246" t="s">
        <v>269</v>
      </c>
      <c r="H126" s="247">
        <v>112</v>
      </c>
      <c r="I126" s="248"/>
      <c r="J126" s="249">
        <f>ROUND(I126*H126,2)</f>
        <v>0</v>
      </c>
      <c r="K126" s="245" t="s">
        <v>205</v>
      </c>
      <c r="L126" s="250"/>
      <c r="M126" s="251" t="s">
        <v>35</v>
      </c>
      <c r="N126" s="252" t="s">
        <v>53</v>
      </c>
      <c r="O126" s="89"/>
      <c r="P126" s="220">
        <f>O126*H126</f>
        <v>0</v>
      </c>
      <c r="Q126" s="220">
        <v>1</v>
      </c>
      <c r="R126" s="220">
        <f>Q126*H126</f>
        <v>112</v>
      </c>
      <c r="S126" s="220">
        <v>0</v>
      </c>
      <c r="T126" s="221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2" t="s">
        <v>253</v>
      </c>
      <c r="AT126" s="222" t="s">
        <v>305</v>
      </c>
      <c r="AU126" s="222" t="s">
        <v>92</v>
      </c>
      <c r="AY126" s="21" t="s">
        <v>197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1" t="s">
        <v>90</v>
      </c>
      <c r="BK126" s="223">
        <f>ROUND(I126*H126,2)</f>
        <v>0</v>
      </c>
      <c r="BL126" s="21" t="s">
        <v>206</v>
      </c>
      <c r="BM126" s="222" t="s">
        <v>1544</v>
      </c>
    </row>
    <row r="127" s="2" customFormat="1">
      <c r="A127" s="43"/>
      <c r="B127" s="44"/>
      <c r="C127" s="45"/>
      <c r="D127" s="224" t="s">
        <v>209</v>
      </c>
      <c r="E127" s="45"/>
      <c r="F127" s="225" t="s">
        <v>1085</v>
      </c>
      <c r="G127" s="45"/>
      <c r="H127" s="45"/>
      <c r="I127" s="226"/>
      <c r="J127" s="45"/>
      <c r="K127" s="45"/>
      <c r="L127" s="49"/>
      <c r="M127" s="227"/>
      <c r="N127" s="228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209</v>
      </c>
      <c r="AU127" s="21" t="s">
        <v>92</v>
      </c>
    </row>
    <row r="128" s="13" customFormat="1">
      <c r="A128" s="13"/>
      <c r="B128" s="232"/>
      <c r="C128" s="233"/>
      <c r="D128" s="224" t="s">
        <v>232</v>
      </c>
      <c r="E128" s="233"/>
      <c r="F128" s="234" t="s">
        <v>1545</v>
      </c>
      <c r="G128" s="233"/>
      <c r="H128" s="235">
        <v>112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232</v>
      </c>
      <c r="AU128" s="241" t="s">
        <v>92</v>
      </c>
      <c r="AV128" s="13" t="s">
        <v>92</v>
      </c>
      <c r="AW128" s="13" t="s">
        <v>4</v>
      </c>
      <c r="AX128" s="13" t="s">
        <v>90</v>
      </c>
      <c r="AY128" s="241" t="s">
        <v>197</v>
      </c>
    </row>
    <row r="129" s="2" customFormat="1" ht="24.15" customHeight="1">
      <c r="A129" s="43"/>
      <c r="B129" s="44"/>
      <c r="C129" s="211" t="s">
        <v>260</v>
      </c>
      <c r="D129" s="211" t="s">
        <v>201</v>
      </c>
      <c r="E129" s="212" t="s">
        <v>1088</v>
      </c>
      <c r="F129" s="213" t="s">
        <v>1089</v>
      </c>
      <c r="G129" s="214" t="s">
        <v>204</v>
      </c>
      <c r="H129" s="215">
        <v>266</v>
      </c>
      <c r="I129" s="216"/>
      <c r="J129" s="217">
        <f>ROUND(I129*H129,2)</f>
        <v>0</v>
      </c>
      <c r="K129" s="213" t="s">
        <v>205</v>
      </c>
      <c r="L129" s="49"/>
      <c r="M129" s="218" t="s">
        <v>35</v>
      </c>
      <c r="N129" s="219" t="s">
        <v>53</v>
      </c>
      <c r="O129" s="89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2" t="s">
        <v>206</v>
      </c>
      <c r="AT129" s="222" t="s">
        <v>201</v>
      </c>
      <c r="AU129" s="222" t="s">
        <v>92</v>
      </c>
      <c r="AY129" s="21" t="s">
        <v>197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1" t="s">
        <v>90</v>
      </c>
      <c r="BK129" s="223">
        <f>ROUND(I129*H129,2)</f>
        <v>0</v>
      </c>
      <c r="BL129" s="21" t="s">
        <v>206</v>
      </c>
      <c r="BM129" s="222" t="s">
        <v>1546</v>
      </c>
    </row>
    <row r="130" s="2" customFormat="1">
      <c r="A130" s="43"/>
      <c r="B130" s="44"/>
      <c r="C130" s="45"/>
      <c r="D130" s="224" t="s">
        <v>209</v>
      </c>
      <c r="E130" s="45"/>
      <c r="F130" s="225" t="s">
        <v>1089</v>
      </c>
      <c r="G130" s="45"/>
      <c r="H130" s="45"/>
      <c r="I130" s="226"/>
      <c r="J130" s="45"/>
      <c r="K130" s="45"/>
      <c r="L130" s="49"/>
      <c r="M130" s="227"/>
      <c r="N130" s="228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209</v>
      </c>
      <c r="AU130" s="21" t="s">
        <v>92</v>
      </c>
    </row>
    <row r="131" s="2" customFormat="1">
      <c r="A131" s="43"/>
      <c r="B131" s="44"/>
      <c r="C131" s="45"/>
      <c r="D131" s="229" t="s">
        <v>211</v>
      </c>
      <c r="E131" s="45"/>
      <c r="F131" s="230" t="s">
        <v>1091</v>
      </c>
      <c r="G131" s="45"/>
      <c r="H131" s="45"/>
      <c r="I131" s="226"/>
      <c r="J131" s="45"/>
      <c r="K131" s="45"/>
      <c r="L131" s="49"/>
      <c r="M131" s="227"/>
      <c r="N131" s="228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211</v>
      </c>
      <c r="AU131" s="21" t="s">
        <v>92</v>
      </c>
    </row>
    <row r="132" s="13" customFormat="1">
      <c r="A132" s="13"/>
      <c r="B132" s="232"/>
      <c r="C132" s="233"/>
      <c r="D132" s="224" t="s">
        <v>232</v>
      </c>
      <c r="E132" s="242" t="s">
        <v>35</v>
      </c>
      <c r="F132" s="234" t="s">
        <v>1547</v>
      </c>
      <c r="G132" s="233"/>
      <c r="H132" s="235">
        <v>266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232</v>
      </c>
      <c r="AU132" s="241" t="s">
        <v>92</v>
      </c>
      <c r="AV132" s="13" t="s">
        <v>92</v>
      </c>
      <c r="AW132" s="13" t="s">
        <v>42</v>
      </c>
      <c r="AX132" s="13" t="s">
        <v>90</v>
      </c>
      <c r="AY132" s="241" t="s">
        <v>197</v>
      </c>
    </row>
    <row r="133" s="2" customFormat="1" ht="21.75" customHeight="1">
      <c r="A133" s="43"/>
      <c r="B133" s="44"/>
      <c r="C133" s="243" t="s">
        <v>266</v>
      </c>
      <c r="D133" s="243" t="s">
        <v>305</v>
      </c>
      <c r="E133" s="244" t="s">
        <v>1093</v>
      </c>
      <c r="F133" s="245" t="s">
        <v>1094</v>
      </c>
      <c r="G133" s="246" t="s">
        <v>204</v>
      </c>
      <c r="H133" s="247">
        <v>315.077</v>
      </c>
      <c r="I133" s="248"/>
      <c r="J133" s="249">
        <f>ROUND(I133*H133,2)</f>
        <v>0</v>
      </c>
      <c r="K133" s="245" t="s">
        <v>205</v>
      </c>
      <c r="L133" s="250"/>
      <c r="M133" s="251" t="s">
        <v>35</v>
      </c>
      <c r="N133" s="252" t="s">
        <v>53</v>
      </c>
      <c r="O133" s="89"/>
      <c r="P133" s="220">
        <f>O133*H133</f>
        <v>0</v>
      </c>
      <c r="Q133" s="220">
        <v>0.00052999999999999998</v>
      </c>
      <c r="R133" s="220">
        <f>Q133*H133</f>
        <v>0.16699080999999999</v>
      </c>
      <c r="S133" s="220">
        <v>0</v>
      </c>
      <c r="T133" s="221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2" t="s">
        <v>253</v>
      </c>
      <c r="AT133" s="222" t="s">
        <v>305</v>
      </c>
      <c r="AU133" s="222" t="s">
        <v>92</v>
      </c>
      <c r="AY133" s="21" t="s">
        <v>197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21" t="s">
        <v>90</v>
      </c>
      <c r="BK133" s="223">
        <f>ROUND(I133*H133,2)</f>
        <v>0</v>
      </c>
      <c r="BL133" s="21" t="s">
        <v>206</v>
      </c>
      <c r="BM133" s="222" t="s">
        <v>1548</v>
      </c>
    </row>
    <row r="134" s="2" customFormat="1">
      <c r="A134" s="43"/>
      <c r="B134" s="44"/>
      <c r="C134" s="45"/>
      <c r="D134" s="224" t="s">
        <v>209</v>
      </c>
      <c r="E134" s="45"/>
      <c r="F134" s="225" t="s">
        <v>1094</v>
      </c>
      <c r="G134" s="45"/>
      <c r="H134" s="45"/>
      <c r="I134" s="226"/>
      <c r="J134" s="45"/>
      <c r="K134" s="45"/>
      <c r="L134" s="49"/>
      <c r="M134" s="227"/>
      <c r="N134" s="228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209</v>
      </c>
      <c r="AU134" s="21" t="s">
        <v>92</v>
      </c>
    </row>
    <row r="135" s="13" customFormat="1">
      <c r="A135" s="13"/>
      <c r="B135" s="232"/>
      <c r="C135" s="233"/>
      <c r="D135" s="224" t="s">
        <v>232</v>
      </c>
      <c r="E135" s="233"/>
      <c r="F135" s="234" t="s">
        <v>1549</v>
      </c>
      <c r="G135" s="233"/>
      <c r="H135" s="235">
        <v>315.077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232</v>
      </c>
      <c r="AU135" s="241" t="s">
        <v>92</v>
      </c>
      <c r="AV135" s="13" t="s">
        <v>92</v>
      </c>
      <c r="AW135" s="13" t="s">
        <v>4</v>
      </c>
      <c r="AX135" s="13" t="s">
        <v>90</v>
      </c>
      <c r="AY135" s="241" t="s">
        <v>197</v>
      </c>
    </row>
    <row r="136" s="2" customFormat="1" ht="24.15" customHeight="1">
      <c r="A136" s="43"/>
      <c r="B136" s="44"/>
      <c r="C136" s="211" t="s">
        <v>274</v>
      </c>
      <c r="D136" s="211" t="s">
        <v>201</v>
      </c>
      <c r="E136" s="212" t="s">
        <v>1097</v>
      </c>
      <c r="F136" s="213" t="s">
        <v>1098</v>
      </c>
      <c r="G136" s="214" t="s">
        <v>204</v>
      </c>
      <c r="H136" s="215">
        <v>266</v>
      </c>
      <c r="I136" s="216"/>
      <c r="J136" s="217">
        <f>ROUND(I136*H136,2)</f>
        <v>0</v>
      </c>
      <c r="K136" s="213" t="s">
        <v>205</v>
      </c>
      <c r="L136" s="49"/>
      <c r="M136" s="218" t="s">
        <v>35</v>
      </c>
      <c r="N136" s="219" t="s">
        <v>53</v>
      </c>
      <c r="O136" s="89"/>
      <c r="P136" s="220">
        <f>O136*H136</f>
        <v>0</v>
      </c>
      <c r="Q136" s="220">
        <v>0.00013999999999999999</v>
      </c>
      <c r="R136" s="220">
        <f>Q136*H136</f>
        <v>0.037239999999999995</v>
      </c>
      <c r="S136" s="220">
        <v>0</v>
      </c>
      <c r="T136" s="221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2" t="s">
        <v>206</v>
      </c>
      <c r="AT136" s="222" t="s">
        <v>201</v>
      </c>
      <c r="AU136" s="222" t="s">
        <v>92</v>
      </c>
      <c r="AY136" s="21" t="s">
        <v>197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1" t="s">
        <v>90</v>
      </c>
      <c r="BK136" s="223">
        <f>ROUND(I136*H136,2)</f>
        <v>0</v>
      </c>
      <c r="BL136" s="21" t="s">
        <v>206</v>
      </c>
      <c r="BM136" s="222" t="s">
        <v>1550</v>
      </c>
    </row>
    <row r="137" s="2" customFormat="1">
      <c r="A137" s="43"/>
      <c r="B137" s="44"/>
      <c r="C137" s="45"/>
      <c r="D137" s="224" t="s">
        <v>209</v>
      </c>
      <c r="E137" s="45"/>
      <c r="F137" s="225" t="s">
        <v>1100</v>
      </c>
      <c r="G137" s="45"/>
      <c r="H137" s="45"/>
      <c r="I137" s="226"/>
      <c r="J137" s="45"/>
      <c r="K137" s="45"/>
      <c r="L137" s="49"/>
      <c r="M137" s="227"/>
      <c r="N137" s="228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209</v>
      </c>
      <c r="AU137" s="21" t="s">
        <v>92</v>
      </c>
    </row>
    <row r="138" s="2" customFormat="1">
      <c r="A138" s="43"/>
      <c r="B138" s="44"/>
      <c r="C138" s="45"/>
      <c r="D138" s="229" t="s">
        <v>211</v>
      </c>
      <c r="E138" s="45"/>
      <c r="F138" s="230" t="s">
        <v>1101</v>
      </c>
      <c r="G138" s="45"/>
      <c r="H138" s="45"/>
      <c r="I138" s="226"/>
      <c r="J138" s="45"/>
      <c r="K138" s="45"/>
      <c r="L138" s="49"/>
      <c r="M138" s="227"/>
      <c r="N138" s="228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211</v>
      </c>
      <c r="AU138" s="21" t="s">
        <v>92</v>
      </c>
    </row>
    <row r="139" s="13" customFormat="1">
      <c r="A139" s="13"/>
      <c r="B139" s="232"/>
      <c r="C139" s="233"/>
      <c r="D139" s="224" t="s">
        <v>232</v>
      </c>
      <c r="E139" s="242" t="s">
        <v>35</v>
      </c>
      <c r="F139" s="234" t="s">
        <v>1547</v>
      </c>
      <c r="G139" s="233"/>
      <c r="H139" s="235">
        <v>266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232</v>
      </c>
      <c r="AU139" s="241" t="s">
        <v>92</v>
      </c>
      <c r="AV139" s="13" t="s">
        <v>92</v>
      </c>
      <c r="AW139" s="13" t="s">
        <v>42</v>
      </c>
      <c r="AX139" s="13" t="s">
        <v>90</v>
      </c>
      <c r="AY139" s="241" t="s">
        <v>197</v>
      </c>
    </row>
    <row r="140" s="2" customFormat="1" ht="24.15" customHeight="1">
      <c r="A140" s="43"/>
      <c r="B140" s="44"/>
      <c r="C140" s="243" t="s">
        <v>8</v>
      </c>
      <c r="D140" s="243" t="s">
        <v>305</v>
      </c>
      <c r="E140" s="244" t="s">
        <v>1055</v>
      </c>
      <c r="F140" s="245" t="s">
        <v>1056</v>
      </c>
      <c r="G140" s="246" t="s">
        <v>204</v>
      </c>
      <c r="H140" s="247">
        <v>315.077</v>
      </c>
      <c r="I140" s="248"/>
      <c r="J140" s="249">
        <f>ROUND(I140*H140,2)</f>
        <v>0</v>
      </c>
      <c r="K140" s="245" t="s">
        <v>205</v>
      </c>
      <c r="L140" s="250"/>
      <c r="M140" s="251" t="s">
        <v>35</v>
      </c>
      <c r="N140" s="252" t="s">
        <v>53</v>
      </c>
      <c r="O140" s="89"/>
      <c r="P140" s="220">
        <f>O140*H140</f>
        <v>0</v>
      </c>
      <c r="Q140" s="220">
        <v>0.00029999999999999997</v>
      </c>
      <c r="R140" s="220">
        <f>Q140*H140</f>
        <v>0.094523099999999985</v>
      </c>
      <c r="S140" s="220">
        <v>0</v>
      </c>
      <c r="T140" s="221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2" t="s">
        <v>253</v>
      </c>
      <c r="AT140" s="222" t="s">
        <v>305</v>
      </c>
      <c r="AU140" s="222" t="s">
        <v>92</v>
      </c>
      <c r="AY140" s="21" t="s">
        <v>197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1" t="s">
        <v>90</v>
      </c>
      <c r="BK140" s="223">
        <f>ROUND(I140*H140,2)</f>
        <v>0</v>
      </c>
      <c r="BL140" s="21" t="s">
        <v>206</v>
      </c>
      <c r="BM140" s="222" t="s">
        <v>1551</v>
      </c>
    </row>
    <row r="141" s="2" customFormat="1">
      <c r="A141" s="43"/>
      <c r="B141" s="44"/>
      <c r="C141" s="45"/>
      <c r="D141" s="224" t="s">
        <v>209</v>
      </c>
      <c r="E141" s="45"/>
      <c r="F141" s="225" t="s">
        <v>1056</v>
      </c>
      <c r="G141" s="45"/>
      <c r="H141" s="45"/>
      <c r="I141" s="226"/>
      <c r="J141" s="45"/>
      <c r="K141" s="45"/>
      <c r="L141" s="49"/>
      <c r="M141" s="227"/>
      <c r="N141" s="228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209</v>
      </c>
      <c r="AU141" s="21" t="s">
        <v>92</v>
      </c>
    </row>
    <row r="142" s="13" customFormat="1">
      <c r="A142" s="13"/>
      <c r="B142" s="232"/>
      <c r="C142" s="233"/>
      <c r="D142" s="224" t="s">
        <v>232</v>
      </c>
      <c r="E142" s="233"/>
      <c r="F142" s="234" t="s">
        <v>1549</v>
      </c>
      <c r="G142" s="233"/>
      <c r="H142" s="235">
        <v>315.077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232</v>
      </c>
      <c r="AU142" s="241" t="s">
        <v>92</v>
      </c>
      <c r="AV142" s="13" t="s">
        <v>92</v>
      </c>
      <c r="AW142" s="13" t="s">
        <v>4</v>
      </c>
      <c r="AX142" s="13" t="s">
        <v>90</v>
      </c>
      <c r="AY142" s="241" t="s">
        <v>197</v>
      </c>
    </row>
    <row r="143" s="12" customFormat="1" ht="22.8" customHeight="1">
      <c r="A143" s="12"/>
      <c r="B143" s="195"/>
      <c r="C143" s="196"/>
      <c r="D143" s="197" t="s">
        <v>81</v>
      </c>
      <c r="E143" s="209" t="s">
        <v>207</v>
      </c>
      <c r="F143" s="209" t="s">
        <v>1103</v>
      </c>
      <c r="G143" s="196"/>
      <c r="H143" s="196"/>
      <c r="I143" s="199"/>
      <c r="J143" s="210">
        <f>BK143</f>
        <v>0</v>
      </c>
      <c r="K143" s="196"/>
      <c r="L143" s="201"/>
      <c r="M143" s="202"/>
      <c r="N143" s="203"/>
      <c r="O143" s="203"/>
      <c r="P143" s="204">
        <f>SUM(P144:P151)</f>
        <v>0</v>
      </c>
      <c r="Q143" s="203"/>
      <c r="R143" s="204">
        <f>SUM(R144:R151)</f>
        <v>24.419</v>
      </c>
      <c r="S143" s="203"/>
      <c r="T143" s="205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6" t="s">
        <v>90</v>
      </c>
      <c r="AT143" s="207" t="s">
        <v>81</v>
      </c>
      <c r="AU143" s="207" t="s">
        <v>90</v>
      </c>
      <c r="AY143" s="206" t="s">
        <v>197</v>
      </c>
      <c r="BK143" s="208">
        <f>SUM(BK144:BK151)</f>
        <v>0</v>
      </c>
    </row>
    <row r="144" s="2" customFormat="1" ht="16.5" customHeight="1">
      <c r="A144" s="43"/>
      <c r="B144" s="44"/>
      <c r="C144" s="211" t="s">
        <v>286</v>
      </c>
      <c r="D144" s="211" t="s">
        <v>201</v>
      </c>
      <c r="E144" s="212" t="s">
        <v>1104</v>
      </c>
      <c r="F144" s="213" t="s">
        <v>1105</v>
      </c>
      <c r="G144" s="214" t="s">
        <v>320</v>
      </c>
      <c r="H144" s="215">
        <v>11.4</v>
      </c>
      <c r="I144" s="216"/>
      <c r="J144" s="217">
        <f>ROUND(I144*H144,2)</f>
        <v>0</v>
      </c>
      <c r="K144" s="213" t="s">
        <v>205</v>
      </c>
      <c r="L144" s="49"/>
      <c r="M144" s="218" t="s">
        <v>35</v>
      </c>
      <c r="N144" s="219" t="s">
        <v>53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2" t="s">
        <v>206</v>
      </c>
      <c r="AT144" s="222" t="s">
        <v>201</v>
      </c>
      <c r="AU144" s="222" t="s">
        <v>92</v>
      </c>
      <c r="AY144" s="21" t="s">
        <v>197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1" t="s">
        <v>90</v>
      </c>
      <c r="BK144" s="223">
        <f>ROUND(I144*H144,2)</f>
        <v>0</v>
      </c>
      <c r="BL144" s="21" t="s">
        <v>206</v>
      </c>
      <c r="BM144" s="222" t="s">
        <v>1552</v>
      </c>
    </row>
    <row r="145" s="2" customFormat="1">
      <c r="A145" s="43"/>
      <c r="B145" s="44"/>
      <c r="C145" s="45"/>
      <c r="D145" s="224" t="s">
        <v>209</v>
      </c>
      <c r="E145" s="45"/>
      <c r="F145" s="225" t="s">
        <v>1105</v>
      </c>
      <c r="G145" s="45"/>
      <c r="H145" s="45"/>
      <c r="I145" s="226"/>
      <c r="J145" s="45"/>
      <c r="K145" s="45"/>
      <c r="L145" s="49"/>
      <c r="M145" s="227"/>
      <c r="N145" s="228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209</v>
      </c>
      <c r="AU145" s="21" t="s">
        <v>92</v>
      </c>
    </row>
    <row r="146" s="2" customFormat="1">
      <c r="A146" s="43"/>
      <c r="B146" s="44"/>
      <c r="C146" s="45"/>
      <c r="D146" s="229" t="s">
        <v>211</v>
      </c>
      <c r="E146" s="45"/>
      <c r="F146" s="230" t="s">
        <v>1107</v>
      </c>
      <c r="G146" s="45"/>
      <c r="H146" s="45"/>
      <c r="I146" s="226"/>
      <c r="J146" s="45"/>
      <c r="K146" s="45"/>
      <c r="L146" s="49"/>
      <c r="M146" s="227"/>
      <c r="N146" s="228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211</v>
      </c>
      <c r="AU146" s="21" t="s">
        <v>92</v>
      </c>
    </row>
    <row r="147" s="2" customFormat="1">
      <c r="A147" s="43"/>
      <c r="B147" s="44"/>
      <c r="C147" s="45"/>
      <c r="D147" s="224" t="s">
        <v>219</v>
      </c>
      <c r="E147" s="45"/>
      <c r="F147" s="231" t="s">
        <v>1108</v>
      </c>
      <c r="G147" s="45"/>
      <c r="H147" s="45"/>
      <c r="I147" s="226"/>
      <c r="J147" s="45"/>
      <c r="K147" s="45"/>
      <c r="L147" s="49"/>
      <c r="M147" s="227"/>
      <c r="N147" s="228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219</v>
      </c>
      <c r="AU147" s="21" t="s">
        <v>92</v>
      </c>
    </row>
    <row r="148" s="13" customFormat="1">
      <c r="A148" s="13"/>
      <c r="B148" s="232"/>
      <c r="C148" s="233"/>
      <c r="D148" s="224" t="s">
        <v>232</v>
      </c>
      <c r="E148" s="242" t="s">
        <v>35</v>
      </c>
      <c r="F148" s="234" t="s">
        <v>1553</v>
      </c>
      <c r="G148" s="233"/>
      <c r="H148" s="235">
        <v>11.4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232</v>
      </c>
      <c r="AU148" s="241" t="s">
        <v>92</v>
      </c>
      <c r="AV148" s="13" t="s">
        <v>92</v>
      </c>
      <c r="AW148" s="13" t="s">
        <v>42</v>
      </c>
      <c r="AX148" s="13" t="s">
        <v>90</v>
      </c>
      <c r="AY148" s="241" t="s">
        <v>197</v>
      </c>
    </row>
    <row r="149" s="2" customFormat="1" ht="16.5" customHeight="1">
      <c r="A149" s="43"/>
      <c r="B149" s="44"/>
      <c r="C149" s="243" t="s">
        <v>292</v>
      </c>
      <c r="D149" s="243" t="s">
        <v>305</v>
      </c>
      <c r="E149" s="244" t="s">
        <v>1110</v>
      </c>
      <c r="F149" s="245" t="s">
        <v>1111</v>
      </c>
      <c r="G149" s="246" t="s">
        <v>269</v>
      </c>
      <c r="H149" s="247">
        <v>24.419</v>
      </c>
      <c r="I149" s="248"/>
      <c r="J149" s="249">
        <f>ROUND(I149*H149,2)</f>
        <v>0</v>
      </c>
      <c r="K149" s="245" t="s">
        <v>205</v>
      </c>
      <c r="L149" s="250"/>
      <c r="M149" s="251" t="s">
        <v>35</v>
      </c>
      <c r="N149" s="252" t="s">
        <v>53</v>
      </c>
      <c r="O149" s="89"/>
      <c r="P149" s="220">
        <f>O149*H149</f>
        <v>0</v>
      </c>
      <c r="Q149" s="220">
        <v>1</v>
      </c>
      <c r="R149" s="220">
        <f>Q149*H149</f>
        <v>24.419</v>
      </c>
      <c r="S149" s="220">
        <v>0</v>
      </c>
      <c r="T149" s="221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2" t="s">
        <v>253</v>
      </c>
      <c r="AT149" s="222" t="s">
        <v>305</v>
      </c>
      <c r="AU149" s="222" t="s">
        <v>92</v>
      </c>
      <c r="AY149" s="21" t="s">
        <v>197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1" t="s">
        <v>90</v>
      </c>
      <c r="BK149" s="223">
        <f>ROUND(I149*H149,2)</f>
        <v>0</v>
      </c>
      <c r="BL149" s="21" t="s">
        <v>206</v>
      </c>
      <c r="BM149" s="222" t="s">
        <v>1554</v>
      </c>
    </row>
    <row r="150" s="2" customFormat="1">
      <c r="A150" s="43"/>
      <c r="B150" s="44"/>
      <c r="C150" s="45"/>
      <c r="D150" s="224" t="s">
        <v>209</v>
      </c>
      <c r="E150" s="45"/>
      <c r="F150" s="225" t="s">
        <v>1111</v>
      </c>
      <c r="G150" s="45"/>
      <c r="H150" s="45"/>
      <c r="I150" s="226"/>
      <c r="J150" s="45"/>
      <c r="K150" s="45"/>
      <c r="L150" s="49"/>
      <c r="M150" s="227"/>
      <c r="N150" s="228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209</v>
      </c>
      <c r="AU150" s="21" t="s">
        <v>92</v>
      </c>
    </row>
    <row r="151" s="13" customFormat="1">
      <c r="A151" s="13"/>
      <c r="B151" s="232"/>
      <c r="C151" s="233"/>
      <c r="D151" s="224" t="s">
        <v>232</v>
      </c>
      <c r="E151" s="233"/>
      <c r="F151" s="234" t="s">
        <v>1555</v>
      </c>
      <c r="G151" s="233"/>
      <c r="H151" s="235">
        <v>24.419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232</v>
      </c>
      <c r="AU151" s="241" t="s">
        <v>92</v>
      </c>
      <c r="AV151" s="13" t="s">
        <v>92</v>
      </c>
      <c r="AW151" s="13" t="s">
        <v>4</v>
      </c>
      <c r="AX151" s="13" t="s">
        <v>90</v>
      </c>
      <c r="AY151" s="241" t="s">
        <v>197</v>
      </c>
    </row>
    <row r="152" s="12" customFormat="1" ht="22.8" customHeight="1">
      <c r="A152" s="12"/>
      <c r="B152" s="195"/>
      <c r="C152" s="196"/>
      <c r="D152" s="197" t="s">
        <v>81</v>
      </c>
      <c r="E152" s="209" t="s">
        <v>234</v>
      </c>
      <c r="F152" s="209" t="s">
        <v>337</v>
      </c>
      <c r="G152" s="196"/>
      <c r="H152" s="196"/>
      <c r="I152" s="199"/>
      <c r="J152" s="210">
        <f>BK152</f>
        <v>0</v>
      </c>
      <c r="K152" s="196"/>
      <c r="L152" s="201"/>
      <c r="M152" s="202"/>
      <c r="N152" s="203"/>
      <c r="O152" s="203"/>
      <c r="P152" s="204">
        <f>SUM(P153:P157)</f>
        <v>0</v>
      </c>
      <c r="Q152" s="203"/>
      <c r="R152" s="204">
        <f>SUM(R153:R157)</f>
        <v>0.0078119999999999986</v>
      </c>
      <c r="S152" s="203"/>
      <c r="T152" s="205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6" t="s">
        <v>90</v>
      </c>
      <c r="AT152" s="207" t="s">
        <v>81</v>
      </c>
      <c r="AU152" s="207" t="s">
        <v>90</v>
      </c>
      <c r="AY152" s="206" t="s">
        <v>197</v>
      </c>
      <c r="BK152" s="208">
        <f>SUM(BK153:BK157)</f>
        <v>0</v>
      </c>
    </row>
    <row r="153" s="2" customFormat="1" ht="24.15" customHeight="1">
      <c r="A153" s="43"/>
      <c r="B153" s="44"/>
      <c r="C153" s="211" t="s">
        <v>298</v>
      </c>
      <c r="D153" s="211" t="s">
        <v>201</v>
      </c>
      <c r="E153" s="212" t="s">
        <v>1114</v>
      </c>
      <c r="F153" s="213" t="s">
        <v>1115</v>
      </c>
      <c r="G153" s="214" t="s">
        <v>409</v>
      </c>
      <c r="H153" s="215">
        <v>55.799999999999997</v>
      </c>
      <c r="I153" s="216"/>
      <c r="J153" s="217">
        <f>ROUND(I153*H153,2)</f>
        <v>0</v>
      </c>
      <c r="K153" s="213" t="s">
        <v>205</v>
      </c>
      <c r="L153" s="49"/>
      <c r="M153" s="218" t="s">
        <v>35</v>
      </c>
      <c r="N153" s="219" t="s">
        <v>53</v>
      </c>
      <c r="O153" s="89"/>
      <c r="P153" s="220">
        <f>O153*H153</f>
        <v>0</v>
      </c>
      <c r="Q153" s="220">
        <v>0.00013999999999999999</v>
      </c>
      <c r="R153" s="220">
        <f>Q153*H153</f>
        <v>0.0078119999999999986</v>
      </c>
      <c r="S153" s="220">
        <v>0</v>
      </c>
      <c r="T153" s="221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2" t="s">
        <v>206</v>
      </c>
      <c r="AT153" s="222" t="s">
        <v>201</v>
      </c>
      <c r="AU153" s="222" t="s">
        <v>92</v>
      </c>
      <c r="AY153" s="21" t="s">
        <v>197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1" t="s">
        <v>90</v>
      </c>
      <c r="BK153" s="223">
        <f>ROUND(I153*H153,2)</f>
        <v>0</v>
      </c>
      <c r="BL153" s="21" t="s">
        <v>206</v>
      </c>
      <c r="BM153" s="222" t="s">
        <v>1556</v>
      </c>
    </row>
    <row r="154" s="2" customFormat="1">
      <c r="A154" s="43"/>
      <c r="B154" s="44"/>
      <c r="C154" s="45"/>
      <c r="D154" s="224" t="s">
        <v>209</v>
      </c>
      <c r="E154" s="45"/>
      <c r="F154" s="225" t="s">
        <v>1117</v>
      </c>
      <c r="G154" s="45"/>
      <c r="H154" s="45"/>
      <c r="I154" s="226"/>
      <c r="J154" s="45"/>
      <c r="K154" s="45"/>
      <c r="L154" s="49"/>
      <c r="M154" s="227"/>
      <c r="N154" s="228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209</v>
      </c>
      <c r="AU154" s="21" t="s">
        <v>92</v>
      </c>
    </row>
    <row r="155" s="2" customFormat="1">
      <c r="A155" s="43"/>
      <c r="B155" s="44"/>
      <c r="C155" s="45"/>
      <c r="D155" s="229" t="s">
        <v>211</v>
      </c>
      <c r="E155" s="45"/>
      <c r="F155" s="230" t="s">
        <v>1118</v>
      </c>
      <c r="G155" s="45"/>
      <c r="H155" s="45"/>
      <c r="I155" s="226"/>
      <c r="J155" s="45"/>
      <c r="K155" s="45"/>
      <c r="L155" s="49"/>
      <c r="M155" s="227"/>
      <c r="N155" s="228"/>
      <c r="O155" s="89"/>
      <c r="P155" s="89"/>
      <c r="Q155" s="89"/>
      <c r="R155" s="89"/>
      <c r="S155" s="89"/>
      <c r="T155" s="90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T155" s="21" t="s">
        <v>211</v>
      </c>
      <c r="AU155" s="21" t="s">
        <v>92</v>
      </c>
    </row>
    <row r="156" s="2" customFormat="1">
      <c r="A156" s="43"/>
      <c r="B156" s="44"/>
      <c r="C156" s="45"/>
      <c r="D156" s="224" t="s">
        <v>219</v>
      </c>
      <c r="E156" s="45"/>
      <c r="F156" s="231" t="s">
        <v>1119</v>
      </c>
      <c r="G156" s="45"/>
      <c r="H156" s="45"/>
      <c r="I156" s="226"/>
      <c r="J156" s="45"/>
      <c r="K156" s="45"/>
      <c r="L156" s="49"/>
      <c r="M156" s="227"/>
      <c r="N156" s="228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219</v>
      </c>
      <c r="AU156" s="21" t="s">
        <v>92</v>
      </c>
    </row>
    <row r="157" s="13" customFormat="1">
      <c r="A157" s="13"/>
      <c r="B157" s="232"/>
      <c r="C157" s="233"/>
      <c r="D157" s="224" t="s">
        <v>232</v>
      </c>
      <c r="E157" s="242" t="s">
        <v>35</v>
      </c>
      <c r="F157" s="234" t="s">
        <v>1557</v>
      </c>
      <c r="G157" s="233"/>
      <c r="H157" s="235">
        <v>55.799999999999997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232</v>
      </c>
      <c r="AU157" s="241" t="s">
        <v>92</v>
      </c>
      <c r="AV157" s="13" t="s">
        <v>92</v>
      </c>
      <c r="AW157" s="13" t="s">
        <v>42</v>
      </c>
      <c r="AX157" s="13" t="s">
        <v>90</v>
      </c>
      <c r="AY157" s="241" t="s">
        <v>197</v>
      </c>
    </row>
    <row r="158" s="12" customFormat="1" ht="22.8" customHeight="1">
      <c r="A158" s="12"/>
      <c r="B158" s="195"/>
      <c r="C158" s="196"/>
      <c r="D158" s="197" t="s">
        <v>81</v>
      </c>
      <c r="E158" s="209" t="s">
        <v>1121</v>
      </c>
      <c r="F158" s="209" t="s">
        <v>1558</v>
      </c>
      <c r="G158" s="196"/>
      <c r="H158" s="196"/>
      <c r="I158" s="199"/>
      <c r="J158" s="210">
        <f>BK158</f>
        <v>0</v>
      </c>
      <c r="K158" s="196"/>
      <c r="L158" s="201"/>
      <c r="M158" s="202"/>
      <c r="N158" s="203"/>
      <c r="O158" s="203"/>
      <c r="P158" s="204">
        <f>SUM(P159:P192)</f>
        <v>0</v>
      </c>
      <c r="Q158" s="203"/>
      <c r="R158" s="204">
        <f>SUM(R159:R192)</f>
        <v>60.921300000000002</v>
      </c>
      <c r="S158" s="203"/>
      <c r="T158" s="205">
        <f>SUM(T159:T192)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6" t="s">
        <v>90</v>
      </c>
      <c r="AT158" s="207" t="s">
        <v>81</v>
      </c>
      <c r="AU158" s="207" t="s">
        <v>90</v>
      </c>
      <c r="AY158" s="206" t="s">
        <v>197</v>
      </c>
      <c r="BK158" s="208">
        <f>SUM(BK159:BK192)</f>
        <v>0</v>
      </c>
    </row>
    <row r="159" s="2" customFormat="1" ht="24.15" customHeight="1">
      <c r="A159" s="43"/>
      <c r="B159" s="44"/>
      <c r="C159" s="211" t="s">
        <v>304</v>
      </c>
      <c r="D159" s="211" t="s">
        <v>201</v>
      </c>
      <c r="E159" s="212" t="s">
        <v>1143</v>
      </c>
      <c r="F159" s="213" t="s">
        <v>1144</v>
      </c>
      <c r="G159" s="214" t="s">
        <v>204</v>
      </c>
      <c r="H159" s="215">
        <v>274</v>
      </c>
      <c r="I159" s="216"/>
      <c r="J159" s="217">
        <f>ROUND(I159*H159,2)</f>
        <v>0</v>
      </c>
      <c r="K159" s="213" t="s">
        <v>205</v>
      </c>
      <c r="L159" s="49"/>
      <c r="M159" s="218" t="s">
        <v>35</v>
      </c>
      <c r="N159" s="219" t="s">
        <v>53</v>
      </c>
      <c r="O159" s="89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2" t="s">
        <v>206</v>
      </c>
      <c r="AT159" s="222" t="s">
        <v>201</v>
      </c>
      <c r="AU159" s="222" t="s">
        <v>92</v>
      </c>
      <c r="AY159" s="21" t="s">
        <v>197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21" t="s">
        <v>90</v>
      </c>
      <c r="BK159" s="223">
        <f>ROUND(I159*H159,2)</f>
        <v>0</v>
      </c>
      <c r="BL159" s="21" t="s">
        <v>206</v>
      </c>
      <c r="BM159" s="222" t="s">
        <v>1559</v>
      </c>
    </row>
    <row r="160" s="2" customFormat="1">
      <c r="A160" s="43"/>
      <c r="B160" s="44"/>
      <c r="C160" s="45"/>
      <c r="D160" s="224" t="s">
        <v>209</v>
      </c>
      <c r="E160" s="45"/>
      <c r="F160" s="225" t="s">
        <v>1146</v>
      </c>
      <c r="G160" s="45"/>
      <c r="H160" s="45"/>
      <c r="I160" s="226"/>
      <c r="J160" s="45"/>
      <c r="K160" s="45"/>
      <c r="L160" s="49"/>
      <c r="M160" s="227"/>
      <c r="N160" s="228"/>
      <c r="O160" s="89"/>
      <c r="P160" s="89"/>
      <c r="Q160" s="89"/>
      <c r="R160" s="89"/>
      <c r="S160" s="89"/>
      <c r="T160" s="90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T160" s="21" t="s">
        <v>209</v>
      </c>
      <c r="AU160" s="21" t="s">
        <v>92</v>
      </c>
    </row>
    <row r="161" s="2" customFormat="1">
      <c r="A161" s="43"/>
      <c r="B161" s="44"/>
      <c r="C161" s="45"/>
      <c r="D161" s="229" t="s">
        <v>211</v>
      </c>
      <c r="E161" s="45"/>
      <c r="F161" s="230" t="s">
        <v>1147</v>
      </c>
      <c r="G161" s="45"/>
      <c r="H161" s="45"/>
      <c r="I161" s="226"/>
      <c r="J161" s="45"/>
      <c r="K161" s="45"/>
      <c r="L161" s="49"/>
      <c r="M161" s="227"/>
      <c r="N161" s="228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211</v>
      </c>
      <c r="AU161" s="21" t="s">
        <v>92</v>
      </c>
    </row>
    <row r="162" s="13" customFormat="1">
      <c r="A162" s="13"/>
      <c r="B162" s="232"/>
      <c r="C162" s="233"/>
      <c r="D162" s="224" t="s">
        <v>232</v>
      </c>
      <c r="E162" s="242" t="s">
        <v>35</v>
      </c>
      <c r="F162" s="234" t="s">
        <v>1560</v>
      </c>
      <c r="G162" s="233"/>
      <c r="H162" s="235">
        <v>274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232</v>
      </c>
      <c r="AU162" s="241" t="s">
        <v>92</v>
      </c>
      <c r="AV162" s="13" t="s">
        <v>92</v>
      </c>
      <c r="AW162" s="13" t="s">
        <v>42</v>
      </c>
      <c r="AX162" s="13" t="s">
        <v>90</v>
      </c>
      <c r="AY162" s="241" t="s">
        <v>197</v>
      </c>
    </row>
    <row r="163" s="2" customFormat="1" ht="24.15" customHeight="1">
      <c r="A163" s="43"/>
      <c r="B163" s="44"/>
      <c r="C163" s="211" t="s">
        <v>311</v>
      </c>
      <c r="D163" s="211" t="s">
        <v>201</v>
      </c>
      <c r="E163" s="212" t="s">
        <v>1149</v>
      </c>
      <c r="F163" s="213" t="s">
        <v>1150</v>
      </c>
      <c r="G163" s="214" t="s">
        <v>204</v>
      </c>
      <c r="H163" s="215">
        <v>274</v>
      </c>
      <c r="I163" s="216"/>
      <c r="J163" s="217">
        <f>ROUND(I163*H163,2)</f>
        <v>0</v>
      </c>
      <c r="K163" s="213" t="s">
        <v>205</v>
      </c>
      <c r="L163" s="49"/>
      <c r="M163" s="218" t="s">
        <v>35</v>
      </c>
      <c r="N163" s="219" t="s">
        <v>53</v>
      </c>
      <c r="O163" s="89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2" t="s">
        <v>206</v>
      </c>
      <c r="AT163" s="222" t="s">
        <v>201</v>
      </c>
      <c r="AU163" s="222" t="s">
        <v>92</v>
      </c>
      <c r="AY163" s="21" t="s">
        <v>197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1" t="s">
        <v>90</v>
      </c>
      <c r="BK163" s="223">
        <f>ROUND(I163*H163,2)</f>
        <v>0</v>
      </c>
      <c r="BL163" s="21" t="s">
        <v>206</v>
      </c>
      <c r="BM163" s="222" t="s">
        <v>1561</v>
      </c>
    </row>
    <row r="164" s="2" customFormat="1">
      <c r="A164" s="43"/>
      <c r="B164" s="44"/>
      <c r="C164" s="45"/>
      <c r="D164" s="224" t="s">
        <v>209</v>
      </c>
      <c r="E164" s="45"/>
      <c r="F164" s="225" t="s">
        <v>1152</v>
      </c>
      <c r="G164" s="45"/>
      <c r="H164" s="45"/>
      <c r="I164" s="226"/>
      <c r="J164" s="45"/>
      <c r="K164" s="45"/>
      <c r="L164" s="49"/>
      <c r="M164" s="227"/>
      <c r="N164" s="228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209</v>
      </c>
      <c r="AU164" s="21" t="s">
        <v>92</v>
      </c>
    </row>
    <row r="165" s="2" customFormat="1">
      <c r="A165" s="43"/>
      <c r="B165" s="44"/>
      <c r="C165" s="45"/>
      <c r="D165" s="229" t="s">
        <v>211</v>
      </c>
      <c r="E165" s="45"/>
      <c r="F165" s="230" t="s">
        <v>1153</v>
      </c>
      <c r="G165" s="45"/>
      <c r="H165" s="45"/>
      <c r="I165" s="226"/>
      <c r="J165" s="45"/>
      <c r="K165" s="45"/>
      <c r="L165" s="49"/>
      <c r="M165" s="227"/>
      <c r="N165" s="228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211</v>
      </c>
      <c r="AU165" s="21" t="s">
        <v>92</v>
      </c>
    </row>
    <row r="166" s="13" customFormat="1">
      <c r="A166" s="13"/>
      <c r="B166" s="232"/>
      <c r="C166" s="233"/>
      <c r="D166" s="224" t="s">
        <v>232</v>
      </c>
      <c r="E166" s="242" t="s">
        <v>35</v>
      </c>
      <c r="F166" s="234" t="s">
        <v>1562</v>
      </c>
      <c r="G166" s="233"/>
      <c r="H166" s="235">
        <v>274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232</v>
      </c>
      <c r="AU166" s="241" t="s">
        <v>92</v>
      </c>
      <c r="AV166" s="13" t="s">
        <v>92</v>
      </c>
      <c r="AW166" s="13" t="s">
        <v>42</v>
      </c>
      <c r="AX166" s="13" t="s">
        <v>90</v>
      </c>
      <c r="AY166" s="241" t="s">
        <v>197</v>
      </c>
    </row>
    <row r="167" s="2" customFormat="1" ht="24.15" customHeight="1">
      <c r="A167" s="43"/>
      <c r="B167" s="44"/>
      <c r="C167" s="211" t="s">
        <v>317</v>
      </c>
      <c r="D167" s="211" t="s">
        <v>201</v>
      </c>
      <c r="E167" s="212" t="s">
        <v>1155</v>
      </c>
      <c r="F167" s="213" t="s">
        <v>1156</v>
      </c>
      <c r="G167" s="214" t="s">
        <v>204</v>
      </c>
      <c r="H167" s="215">
        <v>274</v>
      </c>
      <c r="I167" s="216"/>
      <c r="J167" s="217">
        <f>ROUND(I167*H167,2)</f>
        <v>0</v>
      </c>
      <c r="K167" s="213" t="s">
        <v>205</v>
      </c>
      <c r="L167" s="49"/>
      <c r="M167" s="218" t="s">
        <v>35</v>
      </c>
      <c r="N167" s="219" t="s">
        <v>53</v>
      </c>
      <c r="O167" s="89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2" t="s">
        <v>206</v>
      </c>
      <c r="AT167" s="222" t="s">
        <v>201</v>
      </c>
      <c r="AU167" s="222" t="s">
        <v>92</v>
      </c>
      <c r="AY167" s="21" t="s">
        <v>197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21" t="s">
        <v>90</v>
      </c>
      <c r="BK167" s="223">
        <f>ROUND(I167*H167,2)</f>
        <v>0</v>
      </c>
      <c r="BL167" s="21" t="s">
        <v>206</v>
      </c>
      <c r="BM167" s="222" t="s">
        <v>1563</v>
      </c>
    </row>
    <row r="168" s="2" customFormat="1">
      <c r="A168" s="43"/>
      <c r="B168" s="44"/>
      <c r="C168" s="45"/>
      <c r="D168" s="224" t="s">
        <v>209</v>
      </c>
      <c r="E168" s="45"/>
      <c r="F168" s="225" t="s">
        <v>1158</v>
      </c>
      <c r="G168" s="45"/>
      <c r="H168" s="45"/>
      <c r="I168" s="226"/>
      <c r="J168" s="45"/>
      <c r="K168" s="45"/>
      <c r="L168" s="49"/>
      <c r="M168" s="227"/>
      <c r="N168" s="228"/>
      <c r="O168" s="89"/>
      <c r="P168" s="89"/>
      <c r="Q168" s="89"/>
      <c r="R168" s="89"/>
      <c r="S168" s="89"/>
      <c r="T168" s="90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T168" s="21" t="s">
        <v>209</v>
      </c>
      <c r="AU168" s="21" t="s">
        <v>92</v>
      </c>
    </row>
    <row r="169" s="2" customFormat="1">
      <c r="A169" s="43"/>
      <c r="B169" s="44"/>
      <c r="C169" s="45"/>
      <c r="D169" s="229" t="s">
        <v>211</v>
      </c>
      <c r="E169" s="45"/>
      <c r="F169" s="230" t="s">
        <v>1159</v>
      </c>
      <c r="G169" s="45"/>
      <c r="H169" s="45"/>
      <c r="I169" s="226"/>
      <c r="J169" s="45"/>
      <c r="K169" s="45"/>
      <c r="L169" s="49"/>
      <c r="M169" s="227"/>
      <c r="N169" s="228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211</v>
      </c>
      <c r="AU169" s="21" t="s">
        <v>92</v>
      </c>
    </row>
    <row r="170" s="13" customFormat="1">
      <c r="A170" s="13"/>
      <c r="B170" s="232"/>
      <c r="C170" s="233"/>
      <c r="D170" s="224" t="s">
        <v>232</v>
      </c>
      <c r="E170" s="242" t="s">
        <v>35</v>
      </c>
      <c r="F170" s="234" t="s">
        <v>1564</v>
      </c>
      <c r="G170" s="233"/>
      <c r="H170" s="235">
        <v>274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232</v>
      </c>
      <c r="AU170" s="241" t="s">
        <v>92</v>
      </c>
      <c r="AV170" s="13" t="s">
        <v>92</v>
      </c>
      <c r="AW170" s="13" t="s">
        <v>42</v>
      </c>
      <c r="AX170" s="13" t="s">
        <v>90</v>
      </c>
      <c r="AY170" s="241" t="s">
        <v>197</v>
      </c>
    </row>
    <row r="171" s="2" customFormat="1" ht="24.15" customHeight="1">
      <c r="A171" s="43"/>
      <c r="B171" s="44"/>
      <c r="C171" s="211" t="s">
        <v>327</v>
      </c>
      <c r="D171" s="211" t="s">
        <v>201</v>
      </c>
      <c r="E171" s="212" t="s">
        <v>1161</v>
      </c>
      <c r="F171" s="213" t="s">
        <v>1162</v>
      </c>
      <c r="G171" s="214" t="s">
        <v>204</v>
      </c>
      <c r="H171" s="215">
        <v>274</v>
      </c>
      <c r="I171" s="216"/>
      <c r="J171" s="217">
        <f>ROUND(I171*H171,2)</f>
        <v>0</v>
      </c>
      <c r="K171" s="213" t="s">
        <v>205</v>
      </c>
      <c r="L171" s="49"/>
      <c r="M171" s="218" t="s">
        <v>35</v>
      </c>
      <c r="N171" s="219" t="s">
        <v>53</v>
      </c>
      <c r="O171" s="89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2" t="s">
        <v>206</v>
      </c>
      <c r="AT171" s="222" t="s">
        <v>201</v>
      </c>
      <c r="AU171" s="222" t="s">
        <v>92</v>
      </c>
      <c r="AY171" s="21" t="s">
        <v>197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21" t="s">
        <v>90</v>
      </c>
      <c r="BK171" s="223">
        <f>ROUND(I171*H171,2)</f>
        <v>0</v>
      </c>
      <c r="BL171" s="21" t="s">
        <v>206</v>
      </c>
      <c r="BM171" s="222" t="s">
        <v>1565</v>
      </c>
    </row>
    <row r="172" s="2" customFormat="1">
      <c r="A172" s="43"/>
      <c r="B172" s="44"/>
      <c r="C172" s="45"/>
      <c r="D172" s="224" t="s">
        <v>209</v>
      </c>
      <c r="E172" s="45"/>
      <c r="F172" s="225" t="s">
        <v>1164</v>
      </c>
      <c r="G172" s="45"/>
      <c r="H172" s="45"/>
      <c r="I172" s="226"/>
      <c r="J172" s="45"/>
      <c r="K172" s="45"/>
      <c r="L172" s="49"/>
      <c r="M172" s="227"/>
      <c r="N172" s="228"/>
      <c r="O172" s="89"/>
      <c r="P172" s="89"/>
      <c r="Q172" s="89"/>
      <c r="R172" s="89"/>
      <c r="S172" s="89"/>
      <c r="T172" s="90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T172" s="21" t="s">
        <v>209</v>
      </c>
      <c r="AU172" s="21" t="s">
        <v>92</v>
      </c>
    </row>
    <row r="173" s="2" customFormat="1">
      <c r="A173" s="43"/>
      <c r="B173" s="44"/>
      <c r="C173" s="45"/>
      <c r="D173" s="229" t="s">
        <v>211</v>
      </c>
      <c r="E173" s="45"/>
      <c r="F173" s="230" t="s">
        <v>1165</v>
      </c>
      <c r="G173" s="45"/>
      <c r="H173" s="45"/>
      <c r="I173" s="226"/>
      <c r="J173" s="45"/>
      <c r="K173" s="45"/>
      <c r="L173" s="49"/>
      <c r="M173" s="227"/>
      <c r="N173" s="228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211</v>
      </c>
      <c r="AU173" s="21" t="s">
        <v>92</v>
      </c>
    </row>
    <row r="174" s="2" customFormat="1" ht="24.15" customHeight="1">
      <c r="A174" s="43"/>
      <c r="B174" s="44"/>
      <c r="C174" s="211" t="s">
        <v>333</v>
      </c>
      <c r="D174" s="211" t="s">
        <v>201</v>
      </c>
      <c r="E174" s="212" t="s">
        <v>1297</v>
      </c>
      <c r="F174" s="213" t="s">
        <v>1298</v>
      </c>
      <c r="G174" s="214" t="s">
        <v>204</v>
      </c>
      <c r="H174" s="215">
        <v>261</v>
      </c>
      <c r="I174" s="216"/>
      <c r="J174" s="217">
        <f>ROUND(I174*H174,2)</f>
        <v>0</v>
      </c>
      <c r="K174" s="213" t="s">
        <v>205</v>
      </c>
      <c r="L174" s="49"/>
      <c r="M174" s="218" t="s">
        <v>35</v>
      </c>
      <c r="N174" s="219" t="s">
        <v>53</v>
      </c>
      <c r="O174" s="89"/>
      <c r="P174" s="220">
        <f>O174*H174</f>
        <v>0</v>
      </c>
      <c r="Q174" s="220">
        <v>0.1837</v>
      </c>
      <c r="R174" s="220">
        <f>Q174*H174</f>
        <v>47.945700000000002</v>
      </c>
      <c r="S174" s="220">
        <v>0</v>
      </c>
      <c r="T174" s="221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2" t="s">
        <v>206</v>
      </c>
      <c r="AT174" s="222" t="s">
        <v>201</v>
      </c>
      <c r="AU174" s="222" t="s">
        <v>92</v>
      </c>
      <c r="AY174" s="21" t="s">
        <v>197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1" t="s">
        <v>90</v>
      </c>
      <c r="BK174" s="223">
        <f>ROUND(I174*H174,2)</f>
        <v>0</v>
      </c>
      <c r="BL174" s="21" t="s">
        <v>206</v>
      </c>
      <c r="BM174" s="222" t="s">
        <v>1566</v>
      </c>
    </row>
    <row r="175" s="2" customFormat="1">
      <c r="A175" s="43"/>
      <c r="B175" s="44"/>
      <c r="C175" s="45"/>
      <c r="D175" s="224" t="s">
        <v>209</v>
      </c>
      <c r="E175" s="45"/>
      <c r="F175" s="225" t="s">
        <v>1300</v>
      </c>
      <c r="G175" s="45"/>
      <c r="H175" s="45"/>
      <c r="I175" s="226"/>
      <c r="J175" s="45"/>
      <c r="K175" s="45"/>
      <c r="L175" s="49"/>
      <c r="M175" s="227"/>
      <c r="N175" s="228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209</v>
      </c>
      <c r="AU175" s="21" t="s">
        <v>92</v>
      </c>
    </row>
    <row r="176" s="2" customFormat="1">
      <c r="A176" s="43"/>
      <c r="B176" s="44"/>
      <c r="C176" s="45"/>
      <c r="D176" s="229" t="s">
        <v>211</v>
      </c>
      <c r="E176" s="45"/>
      <c r="F176" s="230" t="s">
        <v>1301</v>
      </c>
      <c r="G176" s="45"/>
      <c r="H176" s="45"/>
      <c r="I176" s="226"/>
      <c r="J176" s="45"/>
      <c r="K176" s="45"/>
      <c r="L176" s="49"/>
      <c r="M176" s="227"/>
      <c r="N176" s="228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211</v>
      </c>
      <c r="AU176" s="21" t="s">
        <v>92</v>
      </c>
    </row>
    <row r="177" s="2" customFormat="1">
      <c r="A177" s="43"/>
      <c r="B177" s="44"/>
      <c r="C177" s="45"/>
      <c r="D177" s="224" t="s">
        <v>219</v>
      </c>
      <c r="E177" s="45"/>
      <c r="F177" s="231" t="s">
        <v>1240</v>
      </c>
      <c r="G177" s="45"/>
      <c r="H177" s="45"/>
      <c r="I177" s="226"/>
      <c r="J177" s="45"/>
      <c r="K177" s="45"/>
      <c r="L177" s="49"/>
      <c r="M177" s="227"/>
      <c r="N177" s="228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219</v>
      </c>
      <c r="AU177" s="21" t="s">
        <v>92</v>
      </c>
    </row>
    <row r="178" s="13" customFormat="1">
      <c r="A178" s="13"/>
      <c r="B178" s="232"/>
      <c r="C178" s="233"/>
      <c r="D178" s="224" t="s">
        <v>232</v>
      </c>
      <c r="E178" s="242" t="s">
        <v>35</v>
      </c>
      <c r="F178" s="234" t="s">
        <v>1567</v>
      </c>
      <c r="G178" s="233"/>
      <c r="H178" s="235">
        <v>261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232</v>
      </c>
      <c r="AU178" s="241" t="s">
        <v>92</v>
      </c>
      <c r="AV178" s="13" t="s">
        <v>92</v>
      </c>
      <c r="AW178" s="13" t="s">
        <v>42</v>
      </c>
      <c r="AX178" s="13" t="s">
        <v>90</v>
      </c>
      <c r="AY178" s="241" t="s">
        <v>197</v>
      </c>
    </row>
    <row r="179" s="2" customFormat="1" ht="16.5" customHeight="1">
      <c r="A179" s="43"/>
      <c r="B179" s="44"/>
      <c r="C179" s="243" t="s">
        <v>7</v>
      </c>
      <c r="D179" s="243" t="s">
        <v>305</v>
      </c>
      <c r="E179" s="244" t="s">
        <v>1110</v>
      </c>
      <c r="F179" s="245" t="s">
        <v>1111</v>
      </c>
      <c r="G179" s="246" t="s">
        <v>269</v>
      </c>
      <c r="H179" s="247">
        <v>0.39200000000000002</v>
      </c>
      <c r="I179" s="248"/>
      <c r="J179" s="249">
        <f>ROUND(I179*H179,2)</f>
        <v>0</v>
      </c>
      <c r="K179" s="245" t="s">
        <v>205</v>
      </c>
      <c r="L179" s="250"/>
      <c r="M179" s="251" t="s">
        <v>35</v>
      </c>
      <c r="N179" s="252" t="s">
        <v>53</v>
      </c>
      <c r="O179" s="89"/>
      <c r="P179" s="220">
        <f>O179*H179</f>
        <v>0</v>
      </c>
      <c r="Q179" s="220">
        <v>1</v>
      </c>
      <c r="R179" s="220">
        <f>Q179*H179</f>
        <v>0.39200000000000002</v>
      </c>
      <c r="S179" s="220">
        <v>0</v>
      </c>
      <c r="T179" s="221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2" t="s">
        <v>253</v>
      </c>
      <c r="AT179" s="222" t="s">
        <v>305</v>
      </c>
      <c r="AU179" s="222" t="s">
        <v>92</v>
      </c>
      <c r="AY179" s="21" t="s">
        <v>197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1" t="s">
        <v>90</v>
      </c>
      <c r="BK179" s="223">
        <f>ROUND(I179*H179,2)</f>
        <v>0</v>
      </c>
      <c r="BL179" s="21" t="s">
        <v>206</v>
      </c>
      <c r="BM179" s="222" t="s">
        <v>1568</v>
      </c>
    </row>
    <row r="180" s="2" customFormat="1">
      <c r="A180" s="43"/>
      <c r="B180" s="44"/>
      <c r="C180" s="45"/>
      <c r="D180" s="224" t="s">
        <v>209</v>
      </c>
      <c r="E180" s="45"/>
      <c r="F180" s="225" t="s">
        <v>1111</v>
      </c>
      <c r="G180" s="45"/>
      <c r="H180" s="45"/>
      <c r="I180" s="226"/>
      <c r="J180" s="45"/>
      <c r="K180" s="45"/>
      <c r="L180" s="49"/>
      <c r="M180" s="227"/>
      <c r="N180" s="228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209</v>
      </c>
      <c r="AU180" s="21" t="s">
        <v>92</v>
      </c>
    </row>
    <row r="181" s="13" customFormat="1">
      <c r="A181" s="13"/>
      <c r="B181" s="232"/>
      <c r="C181" s="233"/>
      <c r="D181" s="224" t="s">
        <v>232</v>
      </c>
      <c r="E181" s="242" t="s">
        <v>35</v>
      </c>
      <c r="F181" s="234" t="s">
        <v>1569</v>
      </c>
      <c r="G181" s="233"/>
      <c r="H181" s="235">
        <v>0.39200000000000002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232</v>
      </c>
      <c r="AU181" s="241" t="s">
        <v>92</v>
      </c>
      <c r="AV181" s="13" t="s">
        <v>92</v>
      </c>
      <c r="AW181" s="13" t="s">
        <v>42</v>
      </c>
      <c r="AX181" s="13" t="s">
        <v>90</v>
      </c>
      <c r="AY181" s="241" t="s">
        <v>197</v>
      </c>
    </row>
    <row r="182" s="2" customFormat="1" ht="21.75" customHeight="1">
      <c r="A182" s="43"/>
      <c r="B182" s="44"/>
      <c r="C182" s="243" t="s">
        <v>346</v>
      </c>
      <c r="D182" s="243" t="s">
        <v>305</v>
      </c>
      <c r="E182" s="244" t="s">
        <v>1180</v>
      </c>
      <c r="F182" s="245" t="s">
        <v>1181</v>
      </c>
      <c r="G182" s="246" t="s">
        <v>269</v>
      </c>
      <c r="H182" s="247">
        <v>0.46200000000000002</v>
      </c>
      <c r="I182" s="248"/>
      <c r="J182" s="249">
        <f>ROUND(I182*H182,2)</f>
        <v>0</v>
      </c>
      <c r="K182" s="245" t="s">
        <v>205</v>
      </c>
      <c r="L182" s="250"/>
      <c r="M182" s="251" t="s">
        <v>35</v>
      </c>
      <c r="N182" s="252" t="s">
        <v>53</v>
      </c>
      <c r="O182" s="89"/>
      <c r="P182" s="220">
        <f>O182*H182</f>
        <v>0</v>
      </c>
      <c r="Q182" s="220">
        <v>1</v>
      </c>
      <c r="R182" s="220">
        <f>Q182*H182</f>
        <v>0.46200000000000002</v>
      </c>
      <c r="S182" s="220">
        <v>0</v>
      </c>
      <c r="T182" s="221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2" t="s">
        <v>253</v>
      </c>
      <c r="AT182" s="222" t="s">
        <v>305</v>
      </c>
      <c r="AU182" s="222" t="s">
        <v>92</v>
      </c>
      <c r="AY182" s="21" t="s">
        <v>197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1" t="s">
        <v>90</v>
      </c>
      <c r="BK182" s="223">
        <f>ROUND(I182*H182,2)</f>
        <v>0</v>
      </c>
      <c r="BL182" s="21" t="s">
        <v>206</v>
      </c>
      <c r="BM182" s="222" t="s">
        <v>1570</v>
      </c>
    </row>
    <row r="183" s="2" customFormat="1">
      <c r="A183" s="43"/>
      <c r="B183" s="44"/>
      <c r="C183" s="45"/>
      <c r="D183" s="224" t="s">
        <v>209</v>
      </c>
      <c r="E183" s="45"/>
      <c r="F183" s="225" t="s">
        <v>1181</v>
      </c>
      <c r="G183" s="45"/>
      <c r="H183" s="45"/>
      <c r="I183" s="226"/>
      <c r="J183" s="45"/>
      <c r="K183" s="45"/>
      <c r="L183" s="49"/>
      <c r="M183" s="227"/>
      <c r="N183" s="228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209</v>
      </c>
      <c r="AU183" s="21" t="s">
        <v>92</v>
      </c>
    </row>
    <row r="184" s="13" customFormat="1">
      <c r="A184" s="13"/>
      <c r="B184" s="232"/>
      <c r="C184" s="233"/>
      <c r="D184" s="224" t="s">
        <v>232</v>
      </c>
      <c r="E184" s="242" t="s">
        <v>35</v>
      </c>
      <c r="F184" s="234" t="s">
        <v>1571</v>
      </c>
      <c r="G184" s="233"/>
      <c r="H184" s="235">
        <v>0.46200000000000002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232</v>
      </c>
      <c r="AU184" s="241" t="s">
        <v>92</v>
      </c>
      <c r="AV184" s="13" t="s">
        <v>92</v>
      </c>
      <c r="AW184" s="13" t="s">
        <v>42</v>
      </c>
      <c r="AX184" s="13" t="s">
        <v>90</v>
      </c>
      <c r="AY184" s="241" t="s">
        <v>197</v>
      </c>
    </row>
    <row r="185" s="2" customFormat="1" ht="24.15" customHeight="1">
      <c r="A185" s="43"/>
      <c r="B185" s="44"/>
      <c r="C185" s="211" t="s">
        <v>356</v>
      </c>
      <c r="D185" s="211" t="s">
        <v>201</v>
      </c>
      <c r="E185" s="212" t="s">
        <v>1572</v>
      </c>
      <c r="F185" s="213" t="s">
        <v>1573</v>
      </c>
      <c r="G185" s="214" t="s">
        <v>409</v>
      </c>
      <c r="H185" s="215">
        <v>128</v>
      </c>
      <c r="I185" s="216"/>
      <c r="J185" s="217">
        <f>ROUND(I185*H185,2)</f>
        <v>0</v>
      </c>
      <c r="K185" s="213" t="s">
        <v>205</v>
      </c>
      <c r="L185" s="49"/>
      <c r="M185" s="218" t="s">
        <v>35</v>
      </c>
      <c r="N185" s="219" t="s">
        <v>53</v>
      </c>
      <c r="O185" s="89"/>
      <c r="P185" s="220">
        <f>O185*H185</f>
        <v>0</v>
      </c>
      <c r="Q185" s="220">
        <v>0.071900000000000006</v>
      </c>
      <c r="R185" s="220">
        <f>Q185*H185</f>
        <v>9.2032000000000007</v>
      </c>
      <c r="S185" s="220">
        <v>0</v>
      </c>
      <c r="T185" s="221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2" t="s">
        <v>206</v>
      </c>
      <c r="AT185" s="222" t="s">
        <v>201</v>
      </c>
      <c r="AU185" s="222" t="s">
        <v>92</v>
      </c>
      <c r="AY185" s="21" t="s">
        <v>197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1" t="s">
        <v>90</v>
      </c>
      <c r="BK185" s="223">
        <f>ROUND(I185*H185,2)</f>
        <v>0</v>
      </c>
      <c r="BL185" s="21" t="s">
        <v>206</v>
      </c>
      <c r="BM185" s="222" t="s">
        <v>1574</v>
      </c>
    </row>
    <row r="186" s="2" customFormat="1">
      <c r="A186" s="43"/>
      <c r="B186" s="44"/>
      <c r="C186" s="45"/>
      <c r="D186" s="224" t="s">
        <v>209</v>
      </c>
      <c r="E186" s="45"/>
      <c r="F186" s="225" t="s">
        <v>1575</v>
      </c>
      <c r="G186" s="45"/>
      <c r="H186" s="45"/>
      <c r="I186" s="226"/>
      <c r="J186" s="45"/>
      <c r="K186" s="45"/>
      <c r="L186" s="49"/>
      <c r="M186" s="227"/>
      <c r="N186" s="228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209</v>
      </c>
      <c r="AU186" s="21" t="s">
        <v>92</v>
      </c>
    </row>
    <row r="187" s="2" customFormat="1">
      <c r="A187" s="43"/>
      <c r="B187" s="44"/>
      <c r="C187" s="45"/>
      <c r="D187" s="229" t="s">
        <v>211</v>
      </c>
      <c r="E187" s="45"/>
      <c r="F187" s="230" t="s">
        <v>1576</v>
      </c>
      <c r="G187" s="45"/>
      <c r="H187" s="45"/>
      <c r="I187" s="226"/>
      <c r="J187" s="45"/>
      <c r="K187" s="45"/>
      <c r="L187" s="49"/>
      <c r="M187" s="227"/>
      <c r="N187" s="228"/>
      <c r="O187" s="89"/>
      <c r="P187" s="89"/>
      <c r="Q187" s="89"/>
      <c r="R187" s="89"/>
      <c r="S187" s="89"/>
      <c r="T187" s="90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T187" s="21" t="s">
        <v>211</v>
      </c>
      <c r="AU187" s="21" t="s">
        <v>92</v>
      </c>
    </row>
    <row r="188" s="2" customFormat="1">
      <c r="A188" s="43"/>
      <c r="B188" s="44"/>
      <c r="C188" s="45"/>
      <c r="D188" s="224" t="s">
        <v>219</v>
      </c>
      <c r="E188" s="45"/>
      <c r="F188" s="231" t="s">
        <v>1577</v>
      </c>
      <c r="G188" s="45"/>
      <c r="H188" s="45"/>
      <c r="I188" s="226"/>
      <c r="J188" s="45"/>
      <c r="K188" s="45"/>
      <c r="L188" s="49"/>
      <c r="M188" s="227"/>
      <c r="N188" s="228"/>
      <c r="O188" s="89"/>
      <c r="P188" s="89"/>
      <c r="Q188" s="89"/>
      <c r="R188" s="89"/>
      <c r="S188" s="89"/>
      <c r="T188" s="90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T188" s="21" t="s">
        <v>219</v>
      </c>
      <c r="AU188" s="21" t="s">
        <v>92</v>
      </c>
    </row>
    <row r="189" s="13" customFormat="1">
      <c r="A189" s="13"/>
      <c r="B189" s="232"/>
      <c r="C189" s="233"/>
      <c r="D189" s="224" t="s">
        <v>232</v>
      </c>
      <c r="E189" s="242" t="s">
        <v>35</v>
      </c>
      <c r="F189" s="234" t="s">
        <v>1578</v>
      </c>
      <c r="G189" s="233"/>
      <c r="H189" s="235">
        <v>128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232</v>
      </c>
      <c r="AU189" s="241" t="s">
        <v>92</v>
      </c>
      <c r="AV189" s="13" t="s">
        <v>92</v>
      </c>
      <c r="AW189" s="13" t="s">
        <v>42</v>
      </c>
      <c r="AX189" s="13" t="s">
        <v>90</v>
      </c>
      <c r="AY189" s="241" t="s">
        <v>197</v>
      </c>
    </row>
    <row r="190" s="2" customFormat="1" ht="16.5" customHeight="1">
      <c r="A190" s="43"/>
      <c r="B190" s="44"/>
      <c r="C190" s="243" t="s">
        <v>363</v>
      </c>
      <c r="D190" s="243" t="s">
        <v>305</v>
      </c>
      <c r="E190" s="244" t="s">
        <v>1579</v>
      </c>
      <c r="F190" s="245" t="s">
        <v>1580</v>
      </c>
      <c r="G190" s="246" t="s">
        <v>204</v>
      </c>
      <c r="H190" s="247">
        <v>12.800000000000001</v>
      </c>
      <c r="I190" s="248"/>
      <c r="J190" s="249">
        <f>ROUND(I190*H190,2)</f>
        <v>0</v>
      </c>
      <c r="K190" s="245" t="s">
        <v>205</v>
      </c>
      <c r="L190" s="250"/>
      <c r="M190" s="251" t="s">
        <v>35</v>
      </c>
      <c r="N190" s="252" t="s">
        <v>53</v>
      </c>
      <c r="O190" s="89"/>
      <c r="P190" s="220">
        <f>O190*H190</f>
        <v>0</v>
      </c>
      <c r="Q190" s="220">
        <v>0.22800000000000001</v>
      </c>
      <c r="R190" s="220">
        <f>Q190*H190</f>
        <v>2.9184000000000001</v>
      </c>
      <c r="S190" s="220">
        <v>0</v>
      </c>
      <c r="T190" s="221">
        <f>S190*H190</f>
        <v>0</v>
      </c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R190" s="222" t="s">
        <v>253</v>
      </c>
      <c r="AT190" s="222" t="s">
        <v>305</v>
      </c>
      <c r="AU190" s="222" t="s">
        <v>92</v>
      </c>
      <c r="AY190" s="21" t="s">
        <v>197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21" t="s">
        <v>90</v>
      </c>
      <c r="BK190" s="223">
        <f>ROUND(I190*H190,2)</f>
        <v>0</v>
      </c>
      <c r="BL190" s="21" t="s">
        <v>206</v>
      </c>
      <c r="BM190" s="222" t="s">
        <v>1581</v>
      </c>
    </row>
    <row r="191" s="2" customFormat="1">
      <c r="A191" s="43"/>
      <c r="B191" s="44"/>
      <c r="C191" s="45"/>
      <c r="D191" s="224" t="s">
        <v>209</v>
      </c>
      <c r="E191" s="45"/>
      <c r="F191" s="225" t="s">
        <v>1580</v>
      </c>
      <c r="G191" s="45"/>
      <c r="H191" s="45"/>
      <c r="I191" s="226"/>
      <c r="J191" s="45"/>
      <c r="K191" s="45"/>
      <c r="L191" s="49"/>
      <c r="M191" s="227"/>
      <c r="N191" s="228"/>
      <c r="O191" s="89"/>
      <c r="P191" s="89"/>
      <c r="Q191" s="89"/>
      <c r="R191" s="89"/>
      <c r="S191" s="89"/>
      <c r="T191" s="90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T191" s="21" t="s">
        <v>209</v>
      </c>
      <c r="AU191" s="21" t="s">
        <v>92</v>
      </c>
    </row>
    <row r="192" s="13" customFormat="1">
      <c r="A192" s="13"/>
      <c r="B192" s="232"/>
      <c r="C192" s="233"/>
      <c r="D192" s="224" t="s">
        <v>232</v>
      </c>
      <c r="E192" s="233"/>
      <c r="F192" s="234" t="s">
        <v>1582</v>
      </c>
      <c r="G192" s="233"/>
      <c r="H192" s="235">
        <v>12.800000000000001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232</v>
      </c>
      <c r="AU192" s="241" t="s">
        <v>92</v>
      </c>
      <c r="AV192" s="13" t="s">
        <v>92</v>
      </c>
      <c r="AW192" s="13" t="s">
        <v>4</v>
      </c>
      <c r="AX192" s="13" t="s">
        <v>90</v>
      </c>
      <c r="AY192" s="241" t="s">
        <v>197</v>
      </c>
    </row>
    <row r="193" s="12" customFormat="1" ht="22.8" customHeight="1">
      <c r="A193" s="12"/>
      <c r="B193" s="195"/>
      <c r="C193" s="196"/>
      <c r="D193" s="197" t="s">
        <v>81</v>
      </c>
      <c r="E193" s="209" t="s">
        <v>1141</v>
      </c>
      <c r="F193" s="209" t="s">
        <v>1211</v>
      </c>
      <c r="G193" s="196"/>
      <c r="H193" s="196"/>
      <c r="I193" s="199"/>
      <c r="J193" s="210">
        <f>BK193</f>
        <v>0</v>
      </c>
      <c r="K193" s="196"/>
      <c r="L193" s="201"/>
      <c r="M193" s="202"/>
      <c r="N193" s="203"/>
      <c r="O193" s="203"/>
      <c r="P193" s="204">
        <f>SUM(P194:P252)</f>
        <v>0</v>
      </c>
      <c r="Q193" s="203"/>
      <c r="R193" s="204">
        <f>SUM(R194:R252)</f>
        <v>92.840370000000007</v>
      </c>
      <c r="S193" s="203"/>
      <c r="T193" s="205">
        <f>SUM(T194:T252)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6" t="s">
        <v>90</v>
      </c>
      <c r="AT193" s="207" t="s">
        <v>81</v>
      </c>
      <c r="AU193" s="207" t="s">
        <v>90</v>
      </c>
      <c r="AY193" s="206" t="s">
        <v>197</v>
      </c>
      <c r="BK193" s="208">
        <f>SUM(BK194:BK252)</f>
        <v>0</v>
      </c>
    </row>
    <row r="194" s="2" customFormat="1" ht="33" customHeight="1">
      <c r="A194" s="43"/>
      <c r="B194" s="44"/>
      <c r="C194" s="211" t="s">
        <v>370</v>
      </c>
      <c r="D194" s="211" t="s">
        <v>201</v>
      </c>
      <c r="E194" s="212" t="s">
        <v>1583</v>
      </c>
      <c r="F194" s="213" t="s">
        <v>1584</v>
      </c>
      <c r="G194" s="214" t="s">
        <v>204</v>
      </c>
      <c r="H194" s="215">
        <v>11</v>
      </c>
      <c r="I194" s="216"/>
      <c r="J194" s="217">
        <f>ROUND(I194*H194,2)</f>
        <v>0</v>
      </c>
      <c r="K194" s="213" t="s">
        <v>205</v>
      </c>
      <c r="L194" s="49"/>
      <c r="M194" s="218" t="s">
        <v>35</v>
      </c>
      <c r="N194" s="219" t="s">
        <v>53</v>
      </c>
      <c r="O194" s="89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2" t="s">
        <v>206</v>
      </c>
      <c r="AT194" s="222" t="s">
        <v>201</v>
      </c>
      <c r="AU194" s="222" t="s">
        <v>92</v>
      </c>
      <c r="AY194" s="21" t="s">
        <v>197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1" t="s">
        <v>90</v>
      </c>
      <c r="BK194" s="223">
        <f>ROUND(I194*H194,2)</f>
        <v>0</v>
      </c>
      <c r="BL194" s="21" t="s">
        <v>206</v>
      </c>
      <c r="BM194" s="222" t="s">
        <v>1585</v>
      </c>
    </row>
    <row r="195" s="2" customFormat="1">
      <c r="A195" s="43"/>
      <c r="B195" s="44"/>
      <c r="C195" s="45"/>
      <c r="D195" s="224" t="s">
        <v>209</v>
      </c>
      <c r="E195" s="45"/>
      <c r="F195" s="225" t="s">
        <v>1586</v>
      </c>
      <c r="G195" s="45"/>
      <c r="H195" s="45"/>
      <c r="I195" s="226"/>
      <c r="J195" s="45"/>
      <c r="K195" s="45"/>
      <c r="L195" s="49"/>
      <c r="M195" s="227"/>
      <c r="N195" s="228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T195" s="21" t="s">
        <v>209</v>
      </c>
      <c r="AU195" s="21" t="s">
        <v>92</v>
      </c>
    </row>
    <row r="196" s="2" customFormat="1">
      <c r="A196" s="43"/>
      <c r="B196" s="44"/>
      <c r="C196" s="45"/>
      <c r="D196" s="229" t="s">
        <v>211</v>
      </c>
      <c r="E196" s="45"/>
      <c r="F196" s="230" t="s">
        <v>1587</v>
      </c>
      <c r="G196" s="45"/>
      <c r="H196" s="45"/>
      <c r="I196" s="226"/>
      <c r="J196" s="45"/>
      <c r="K196" s="45"/>
      <c r="L196" s="49"/>
      <c r="M196" s="227"/>
      <c r="N196" s="228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211</v>
      </c>
      <c r="AU196" s="21" t="s">
        <v>92</v>
      </c>
    </row>
    <row r="197" s="13" customFormat="1">
      <c r="A197" s="13"/>
      <c r="B197" s="232"/>
      <c r="C197" s="233"/>
      <c r="D197" s="224" t="s">
        <v>232</v>
      </c>
      <c r="E197" s="242" t="s">
        <v>35</v>
      </c>
      <c r="F197" s="234" t="s">
        <v>1588</v>
      </c>
      <c r="G197" s="233"/>
      <c r="H197" s="235">
        <v>11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232</v>
      </c>
      <c r="AU197" s="241" t="s">
        <v>92</v>
      </c>
      <c r="AV197" s="13" t="s">
        <v>92</v>
      </c>
      <c r="AW197" s="13" t="s">
        <v>42</v>
      </c>
      <c r="AX197" s="13" t="s">
        <v>90</v>
      </c>
      <c r="AY197" s="241" t="s">
        <v>197</v>
      </c>
    </row>
    <row r="198" s="2" customFormat="1" ht="24.15" customHeight="1">
      <c r="A198" s="43"/>
      <c r="B198" s="44"/>
      <c r="C198" s="211" t="s">
        <v>378</v>
      </c>
      <c r="D198" s="211" t="s">
        <v>201</v>
      </c>
      <c r="E198" s="212" t="s">
        <v>1212</v>
      </c>
      <c r="F198" s="213" t="s">
        <v>1213</v>
      </c>
      <c r="G198" s="214" t="s">
        <v>204</v>
      </c>
      <c r="H198" s="215">
        <v>280</v>
      </c>
      <c r="I198" s="216"/>
      <c r="J198" s="217">
        <f>ROUND(I198*H198,2)</f>
        <v>0</v>
      </c>
      <c r="K198" s="213" t="s">
        <v>205</v>
      </c>
      <c r="L198" s="49"/>
      <c r="M198" s="218" t="s">
        <v>35</v>
      </c>
      <c r="N198" s="219" t="s">
        <v>53</v>
      </c>
      <c r="O198" s="89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R198" s="222" t="s">
        <v>206</v>
      </c>
      <c r="AT198" s="222" t="s">
        <v>201</v>
      </c>
      <c r="AU198" s="222" t="s">
        <v>92</v>
      </c>
      <c r="AY198" s="21" t="s">
        <v>197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21" t="s">
        <v>90</v>
      </c>
      <c r="BK198" s="223">
        <f>ROUND(I198*H198,2)</f>
        <v>0</v>
      </c>
      <c r="BL198" s="21" t="s">
        <v>206</v>
      </c>
      <c r="BM198" s="222" t="s">
        <v>1589</v>
      </c>
    </row>
    <row r="199" s="2" customFormat="1">
      <c r="A199" s="43"/>
      <c r="B199" s="44"/>
      <c r="C199" s="45"/>
      <c r="D199" s="224" t="s">
        <v>209</v>
      </c>
      <c r="E199" s="45"/>
      <c r="F199" s="225" t="s">
        <v>1215</v>
      </c>
      <c r="G199" s="45"/>
      <c r="H199" s="45"/>
      <c r="I199" s="226"/>
      <c r="J199" s="45"/>
      <c r="K199" s="45"/>
      <c r="L199" s="49"/>
      <c r="M199" s="227"/>
      <c r="N199" s="228"/>
      <c r="O199" s="89"/>
      <c r="P199" s="89"/>
      <c r="Q199" s="89"/>
      <c r="R199" s="89"/>
      <c r="S199" s="89"/>
      <c r="T199" s="90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T199" s="21" t="s">
        <v>209</v>
      </c>
      <c r="AU199" s="21" t="s">
        <v>92</v>
      </c>
    </row>
    <row r="200" s="2" customFormat="1">
      <c r="A200" s="43"/>
      <c r="B200" s="44"/>
      <c r="C200" s="45"/>
      <c r="D200" s="229" t="s">
        <v>211</v>
      </c>
      <c r="E200" s="45"/>
      <c r="F200" s="230" t="s">
        <v>1216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211</v>
      </c>
      <c r="AU200" s="21" t="s">
        <v>92</v>
      </c>
    </row>
    <row r="201" s="2" customFormat="1">
      <c r="A201" s="43"/>
      <c r="B201" s="44"/>
      <c r="C201" s="45"/>
      <c r="D201" s="224" t="s">
        <v>219</v>
      </c>
      <c r="E201" s="45"/>
      <c r="F201" s="231" t="s">
        <v>1217</v>
      </c>
      <c r="G201" s="45"/>
      <c r="H201" s="45"/>
      <c r="I201" s="226"/>
      <c r="J201" s="45"/>
      <c r="K201" s="45"/>
      <c r="L201" s="49"/>
      <c r="M201" s="227"/>
      <c r="N201" s="228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219</v>
      </c>
      <c r="AU201" s="21" t="s">
        <v>92</v>
      </c>
    </row>
    <row r="202" s="13" customFormat="1">
      <c r="A202" s="13"/>
      <c r="B202" s="232"/>
      <c r="C202" s="233"/>
      <c r="D202" s="224" t="s">
        <v>232</v>
      </c>
      <c r="E202" s="242" t="s">
        <v>35</v>
      </c>
      <c r="F202" s="234" t="s">
        <v>1590</v>
      </c>
      <c r="G202" s="233"/>
      <c r="H202" s="235">
        <v>280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232</v>
      </c>
      <c r="AU202" s="241" t="s">
        <v>92</v>
      </c>
      <c r="AV202" s="13" t="s">
        <v>92</v>
      </c>
      <c r="AW202" s="13" t="s">
        <v>42</v>
      </c>
      <c r="AX202" s="13" t="s">
        <v>90</v>
      </c>
      <c r="AY202" s="241" t="s">
        <v>197</v>
      </c>
    </row>
    <row r="203" s="2" customFormat="1" ht="24.15" customHeight="1">
      <c r="A203" s="43"/>
      <c r="B203" s="44"/>
      <c r="C203" s="211" t="s">
        <v>383</v>
      </c>
      <c r="D203" s="211" t="s">
        <v>201</v>
      </c>
      <c r="E203" s="212" t="s">
        <v>338</v>
      </c>
      <c r="F203" s="213" t="s">
        <v>339</v>
      </c>
      <c r="G203" s="214" t="s">
        <v>204</v>
      </c>
      <c r="H203" s="215">
        <v>280</v>
      </c>
      <c r="I203" s="216"/>
      <c r="J203" s="217">
        <f>ROUND(I203*H203,2)</f>
        <v>0</v>
      </c>
      <c r="K203" s="213" t="s">
        <v>205</v>
      </c>
      <c r="L203" s="49"/>
      <c r="M203" s="218" t="s">
        <v>35</v>
      </c>
      <c r="N203" s="219" t="s">
        <v>53</v>
      </c>
      <c r="O203" s="89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2" t="s">
        <v>206</v>
      </c>
      <c r="AT203" s="222" t="s">
        <v>201</v>
      </c>
      <c r="AU203" s="222" t="s">
        <v>92</v>
      </c>
      <c r="AY203" s="21" t="s">
        <v>197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21" t="s">
        <v>90</v>
      </c>
      <c r="BK203" s="223">
        <f>ROUND(I203*H203,2)</f>
        <v>0</v>
      </c>
      <c r="BL203" s="21" t="s">
        <v>206</v>
      </c>
      <c r="BM203" s="222" t="s">
        <v>1591</v>
      </c>
    </row>
    <row r="204" s="2" customFormat="1">
      <c r="A204" s="43"/>
      <c r="B204" s="44"/>
      <c r="C204" s="45"/>
      <c r="D204" s="224" t="s">
        <v>209</v>
      </c>
      <c r="E204" s="45"/>
      <c r="F204" s="225" t="s">
        <v>341</v>
      </c>
      <c r="G204" s="45"/>
      <c r="H204" s="45"/>
      <c r="I204" s="226"/>
      <c r="J204" s="45"/>
      <c r="K204" s="45"/>
      <c r="L204" s="49"/>
      <c r="M204" s="227"/>
      <c r="N204" s="228"/>
      <c r="O204" s="89"/>
      <c r="P204" s="89"/>
      <c r="Q204" s="89"/>
      <c r="R204" s="89"/>
      <c r="S204" s="89"/>
      <c r="T204" s="9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T204" s="21" t="s">
        <v>209</v>
      </c>
      <c r="AU204" s="21" t="s">
        <v>92</v>
      </c>
    </row>
    <row r="205" s="2" customFormat="1">
      <c r="A205" s="43"/>
      <c r="B205" s="44"/>
      <c r="C205" s="45"/>
      <c r="D205" s="229" t="s">
        <v>211</v>
      </c>
      <c r="E205" s="45"/>
      <c r="F205" s="230" t="s">
        <v>342</v>
      </c>
      <c r="G205" s="45"/>
      <c r="H205" s="45"/>
      <c r="I205" s="226"/>
      <c r="J205" s="45"/>
      <c r="K205" s="45"/>
      <c r="L205" s="49"/>
      <c r="M205" s="227"/>
      <c r="N205" s="228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211</v>
      </c>
      <c r="AU205" s="21" t="s">
        <v>92</v>
      </c>
    </row>
    <row r="206" s="2" customFormat="1">
      <c r="A206" s="43"/>
      <c r="B206" s="44"/>
      <c r="C206" s="45"/>
      <c r="D206" s="224" t="s">
        <v>219</v>
      </c>
      <c r="E206" s="45"/>
      <c r="F206" s="231" t="s">
        <v>1217</v>
      </c>
      <c r="G206" s="45"/>
      <c r="H206" s="45"/>
      <c r="I206" s="226"/>
      <c r="J206" s="45"/>
      <c r="K206" s="45"/>
      <c r="L206" s="49"/>
      <c r="M206" s="227"/>
      <c r="N206" s="228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219</v>
      </c>
      <c r="AU206" s="21" t="s">
        <v>92</v>
      </c>
    </row>
    <row r="207" s="13" customFormat="1">
      <c r="A207" s="13"/>
      <c r="B207" s="232"/>
      <c r="C207" s="233"/>
      <c r="D207" s="224" t="s">
        <v>232</v>
      </c>
      <c r="E207" s="242" t="s">
        <v>35</v>
      </c>
      <c r="F207" s="234" t="s">
        <v>1590</v>
      </c>
      <c r="G207" s="233"/>
      <c r="H207" s="235">
        <v>280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232</v>
      </c>
      <c r="AU207" s="241" t="s">
        <v>92</v>
      </c>
      <c r="AV207" s="13" t="s">
        <v>92</v>
      </c>
      <c r="AW207" s="13" t="s">
        <v>42</v>
      </c>
      <c r="AX207" s="13" t="s">
        <v>90</v>
      </c>
      <c r="AY207" s="241" t="s">
        <v>197</v>
      </c>
    </row>
    <row r="208" s="2" customFormat="1" ht="24.15" customHeight="1">
      <c r="A208" s="43"/>
      <c r="B208" s="44"/>
      <c r="C208" s="211" t="s">
        <v>389</v>
      </c>
      <c r="D208" s="211" t="s">
        <v>201</v>
      </c>
      <c r="E208" s="212" t="s">
        <v>1149</v>
      </c>
      <c r="F208" s="213" t="s">
        <v>1150</v>
      </c>
      <c r="G208" s="214" t="s">
        <v>204</v>
      </c>
      <c r="H208" s="215">
        <v>318</v>
      </c>
      <c r="I208" s="216"/>
      <c r="J208" s="217">
        <f>ROUND(I208*H208,2)</f>
        <v>0</v>
      </c>
      <c r="K208" s="213" t="s">
        <v>205</v>
      </c>
      <c r="L208" s="49"/>
      <c r="M208" s="218" t="s">
        <v>35</v>
      </c>
      <c r="N208" s="219" t="s">
        <v>53</v>
      </c>
      <c r="O208" s="89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2" t="s">
        <v>206</v>
      </c>
      <c r="AT208" s="222" t="s">
        <v>201</v>
      </c>
      <c r="AU208" s="222" t="s">
        <v>92</v>
      </c>
      <c r="AY208" s="21" t="s">
        <v>197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21" t="s">
        <v>90</v>
      </c>
      <c r="BK208" s="223">
        <f>ROUND(I208*H208,2)</f>
        <v>0</v>
      </c>
      <c r="BL208" s="21" t="s">
        <v>206</v>
      </c>
      <c r="BM208" s="222" t="s">
        <v>1592</v>
      </c>
    </row>
    <row r="209" s="2" customFormat="1">
      <c r="A209" s="43"/>
      <c r="B209" s="44"/>
      <c r="C209" s="45"/>
      <c r="D209" s="224" t="s">
        <v>209</v>
      </c>
      <c r="E209" s="45"/>
      <c r="F209" s="225" t="s">
        <v>1152</v>
      </c>
      <c r="G209" s="45"/>
      <c r="H209" s="45"/>
      <c r="I209" s="226"/>
      <c r="J209" s="45"/>
      <c r="K209" s="45"/>
      <c r="L209" s="49"/>
      <c r="M209" s="227"/>
      <c r="N209" s="228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209</v>
      </c>
      <c r="AU209" s="21" t="s">
        <v>92</v>
      </c>
    </row>
    <row r="210" s="2" customFormat="1">
      <c r="A210" s="43"/>
      <c r="B210" s="44"/>
      <c r="C210" s="45"/>
      <c r="D210" s="229" t="s">
        <v>211</v>
      </c>
      <c r="E210" s="45"/>
      <c r="F210" s="230" t="s">
        <v>1153</v>
      </c>
      <c r="G210" s="45"/>
      <c r="H210" s="45"/>
      <c r="I210" s="226"/>
      <c r="J210" s="45"/>
      <c r="K210" s="45"/>
      <c r="L210" s="49"/>
      <c r="M210" s="227"/>
      <c r="N210" s="228"/>
      <c r="O210" s="89"/>
      <c r="P210" s="89"/>
      <c r="Q210" s="89"/>
      <c r="R210" s="89"/>
      <c r="S210" s="89"/>
      <c r="T210" s="90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T210" s="21" t="s">
        <v>211</v>
      </c>
      <c r="AU210" s="21" t="s">
        <v>92</v>
      </c>
    </row>
    <row r="211" s="13" customFormat="1">
      <c r="A211" s="13"/>
      <c r="B211" s="232"/>
      <c r="C211" s="233"/>
      <c r="D211" s="224" t="s">
        <v>232</v>
      </c>
      <c r="E211" s="242" t="s">
        <v>35</v>
      </c>
      <c r="F211" s="234" t="s">
        <v>1593</v>
      </c>
      <c r="G211" s="233"/>
      <c r="H211" s="235">
        <v>318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232</v>
      </c>
      <c r="AU211" s="241" t="s">
        <v>92</v>
      </c>
      <c r="AV211" s="13" t="s">
        <v>92</v>
      </c>
      <c r="AW211" s="13" t="s">
        <v>42</v>
      </c>
      <c r="AX211" s="13" t="s">
        <v>90</v>
      </c>
      <c r="AY211" s="241" t="s">
        <v>197</v>
      </c>
    </row>
    <row r="212" s="2" customFormat="1" ht="24.15" customHeight="1">
      <c r="A212" s="43"/>
      <c r="B212" s="44"/>
      <c r="C212" s="211" t="s">
        <v>399</v>
      </c>
      <c r="D212" s="211" t="s">
        <v>201</v>
      </c>
      <c r="E212" s="212" t="s">
        <v>1222</v>
      </c>
      <c r="F212" s="213" t="s">
        <v>1223</v>
      </c>
      <c r="G212" s="214" t="s">
        <v>204</v>
      </c>
      <c r="H212" s="215">
        <v>131</v>
      </c>
      <c r="I212" s="216"/>
      <c r="J212" s="217">
        <f>ROUND(I212*H212,2)</f>
        <v>0</v>
      </c>
      <c r="K212" s="213" t="s">
        <v>205</v>
      </c>
      <c r="L212" s="49"/>
      <c r="M212" s="218" t="s">
        <v>35</v>
      </c>
      <c r="N212" s="219" t="s">
        <v>53</v>
      </c>
      <c r="O212" s="89"/>
      <c r="P212" s="220">
        <f>O212*H212</f>
        <v>0</v>
      </c>
      <c r="Q212" s="220">
        <v>0.16700000000000001</v>
      </c>
      <c r="R212" s="220">
        <f>Q212*H212</f>
        <v>21.877000000000002</v>
      </c>
      <c r="S212" s="220">
        <v>0</v>
      </c>
      <c r="T212" s="221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2" t="s">
        <v>206</v>
      </c>
      <c r="AT212" s="222" t="s">
        <v>201</v>
      </c>
      <c r="AU212" s="222" t="s">
        <v>92</v>
      </c>
      <c r="AY212" s="21" t="s">
        <v>197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1" t="s">
        <v>90</v>
      </c>
      <c r="BK212" s="223">
        <f>ROUND(I212*H212,2)</f>
        <v>0</v>
      </c>
      <c r="BL212" s="21" t="s">
        <v>206</v>
      </c>
      <c r="BM212" s="222" t="s">
        <v>1594</v>
      </c>
    </row>
    <row r="213" s="2" customFormat="1">
      <c r="A213" s="43"/>
      <c r="B213" s="44"/>
      <c r="C213" s="45"/>
      <c r="D213" s="224" t="s">
        <v>209</v>
      </c>
      <c r="E213" s="45"/>
      <c r="F213" s="225" t="s">
        <v>1225</v>
      </c>
      <c r="G213" s="45"/>
      <c r="H213" s="45"/>
      <c r="I213" s="226"/>
      <c r="J213" s="45"/>
      <c r="K213" s="45"/>
      <c r="L213" s="49"/>
      <c r="M213" s="227"/>
      <c r="N213" s="228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209</v>
      </c>
      <c r="AU213" s="21" t="s">
        <v>92</v>
      </c>
    </row>
    <row r="214" s="2" customFormat="1">
      <c r="A214" s="43"/>
      <c r="B214" s="44"/>
      <c r="C214" s="45"/>
      <c r="D214" s="229" t="s">
        <v>211</v>
      </c>
      <c r="E214" s="45"/>
      <c r="F214" s="230" t="s">
        <v>1226</v>
      </c>
      <c r="G214" s="45"/>
      <c r="H214" s="45"/>
      <c r="I214" s="226"/>
      <c r="J214" s="45"/>
      <c r="K214" s="45"/>
      <c r="L214" s="49"/>
      <c r="M214" s="227"/>
      <c r="N214" s="228"/>
      <c r="O214" s="89"/>
      <c r="P214" s="89"/>
      <c r="Q214" s="89"/>
      <c r="R214" s="89"/>
      <c r="S214" s="89"/>
      <c r="T214" s="90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T214" s="21" t="s">
        <v>211</v>
      </c>
      <c r="AU214" s="21" t="s">
        <v>92</v>
      </c>
    </row>
    <row r="215" s="13" customFormat="1">
      <c r="A215" s="13"/>
      <c r="B215" s="232"/>
      <c r="C215" s="233"/>
      <c r="D215" s="224" t="s">
        <v>232</v>
      </c>
      <c r="E215" s="242" t="s">
        <v>35</v>
      </c>
      <c r="F215" s="234" t="s">
        <v>1595</v>
      </c>
      <c r="G215" s="233"/>
      <c r="H215" s="235">
        <v>116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232</v>
      </c>
      <c r="AU215" s="241" t="s">
        <v>92</v>
      </c>
      <c r="AV215" s="13" t="s">
        <v>92</v>
      </c>
      <c r="AW215" s="13" t="s">
        <v>42</v>
      </c>
      <c r="AX215" s="13" t="s">
        <v>82</v>
      </c>
      <c r="AY215" s="241" t="s">
        <v>197</v>
      </c>
    </row>
    <row r="216" s="13" customFormat="1">
      <c r="A216" s="13"/>
      <c r="B216" s="232"/>
      <c r="C216" s="233"/>
      <c r="D216" s="224" t="s">
        <v>232</v>
      </c>
      <c r="E216" s="242" t="s">
        <v>35</v>
      </c>
      <c r="F216" s="234" t="s">
        <v>1596</v>
      </c>
      <c r="G216" s="233"/>
      <c r="H216" s="235">
        <v>15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232</v>
      </c>
      <c r="AU216" s="241" t="s">
        <v>92</v>
      </c>
      <c r="AV216" s="13" t="s">
        <v>92</v>
      </c>
      <c r="AW216" s="13" t="s">
        <v>42</v>
      </c>
      <c r="AX216" s="13" t="s">
        <v>82</v>
      </c>
      <c r="AY216" s="241" t="s">
        <v>197</v>
      </c>
    </row>
    <row r="217" s="14" customFormat="1">
      <c r="A217" s="14"/>
      <c r="B217" s="253"/>
      <c r="C217" s="254"/>
      <c r="D217" s="224" t="s">
        <v>232</v>
      </c>
      <c r="E217" s="255" t="s">
        <v>35</v>
      </c>
      <c r="F217" s="256" t="s">
        <v>355</v>
      </c>
      <c r="G217" s="254"/>
      <c r="H217" s="257">
        <v>131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232</v>
      </c>
      <c r="AU217" s="263" t="s">
        <v>92</v>
      </c>
      <c r="AV217" s="14" t="s">
        <v>206</v>
      </c>
      <c r="AW217" s="14" t="s">
        <v>42</v>
      </c>
      <c r="AX217" s="14" t="s">
        <v>90</v>
      </c>
      <c r="AY217" s="263" t="s">
        <v>197</v>
      </c>
    </row>
    <row r="218" s="2" customFormat="1" ht="16.5" customHeight="1">
      <c r="A218" s="43"/>
      <c r="B218" s="44"/>
      <c r="C218" s="243" t="s">
        <v>406</v>
      </c>
      <c r="D218" s="243" t="s">
        <v>305</v>
      </c>
      <c r="E218" s="244" t="s">
        <v>1229</v>
      </c>
      <c r="F218" s="245" t="s">
        <v>1230</v>
      </c>
      <c r="G218" s="246" t="s">
        <v>204</v>
      </c>
      <c r="H218" s="247">
        <v>15.300000000000001</v>
      </c>
      <c r="I218" s="248"/>
      <c r="J218" s="249">
        <f>ROUND(I218*H218,2)</f>
        <v>0</v>
      </c>
      <c r="K218" s="245" t="s">
        <v>205</v>
      </c>
      <c r="L218" s="250"/>
      <c r="M218" s="251" t="s">
        <v>35</v>
      </c>
      <c r="N218" s="252" t="s">
        <v>53</v>
      </c>
      <c r="O218" s="89"/>
      <c r="P218" s="220">
        <f>O218*H218</f>
        <v>0</v>
      </c>
      <c r="Q218" s="220">
        <v>0.11799999999999999</v>
      </c>
      <c r="R218" s="220">
        <f>Q218*H218</f>
        <v>1.8053999999999999</v>
      </c>
      <c r="S218" s="220">
        <v>0</v>
      </c>
      <c r="T218" s="221">
        <f>S218*H218</f>
        <v>0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R218" s="222" t="s">
        <v>253</v>
      </c>
      <c r="AT218" s="222" t="s">
        <v>305</v>
      </c>
      <c r="AU218" s="222" t="s">
        <v>92</v>
      </c>
      <c r="AY218" s="21" t="s">
        <v>197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21" t="s">
        <v>90</v>
      </c>
      <c r="BK218" s="223">
        <f>ROUND(I218*H218,2)</f>
        <v>0</v>
      </c>
      <c r="BL218" s="21" t="s">
        <v>206</v>
      </c>
      <c r="BM218" s="222" t="s">
        <v>1597</v>
      </c>
    </row>
    <row r="219" s="2" customFormat="1">
      <c r="A219" s="43"/>
      <c r="B219" s="44"/>
      <c r="C219" s="45"/>
      <c r="D219" s="224" t="s">
        <v>209</v>
      </c>
      <c r="E219" s="45"/>
      <c r="F219" s="225" t="s">
        <v>1230</v>
      </c>
      <c r="G219" s="45"/>
      <c r="H219" s="45"/>
      <c r="I219" s="226"/>
      <c r="J219" s="45"/>
      <c r="K219" s="45"/>
      <c r="L219" s="49"/>
      <c r="M219" s="227"/>
      <c r="N219" s="228"/>
      <c r="O219" s="89"/>
      <c r="P219" s="89"/>
      <c r="Q219" s="89"/>
      <c r="R219" s="89"/>
      <c r="S219" s="89"/>
      <c r="T219" s="90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T219" s="21" t="s">
        <v>209</v>
      </c>
      <c r="AU219" s="21" t="s">
        <v>92</v>
      </c>
    </row>
    <row r="220" s="2" customFormat="1">
      <c r="A220" s="43"/>
      <c r="B220" s="44"/>
      <c r="C220" s="45"/>
      <c r="D220" s="224" t="s">
        <v>219</v>
      </c>
      <c r="E220" s="45"/>
      <c r="F220" s="231" t="s">
        <v>1232</v>
      </c>
      <c r="G220" s="45"/>
      <c r="H220" s="45"/>
      <c r="I220" s="226"/>
      <c r="J220" s="45"/>
      <c r="K220" s="45"/>
      <c r="L220" s="49"/>
      <c r="M220" s="227"/>
      <c r="N220" s="228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219</v>
      </c>
      <c r="AU220" s="21" t="s">
        <v>92</v>
      </c>
    </row>
    <row r="221" s="13" customFormat="1">
      <c r="A221" s="13"/>
      <c r="B221" s="232"/>
      <c r="C221" s="233"/>
      <c r="D221" s="224" t="s">
        <v>232</v>
      </c>
      <c r="E221" s="242" t="s">
        <v>35</v>
      </c>
      <c r="F221" s="234" t="s">
        <v>298</v>
      </c>
      <c r="G221" s="233"/>
      <c r="H221" s="235">
        <v>15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232</v>
      </c>
      <c r="AU221" s="241" t="s">
        <v>92</v>
      </c>
      <c r="AV221" s="13" t="s">
        <v>92</v>
      </c>
      <c r="AW221" s="13" t="s">
        <v>42</v>
      </c>
      <c r="AX221" s="13" t="s">
        <v>90</v>
      </c>
      <c r="AY221" s="241" t="s">
        <v>197</v>
      </c>
    </row>
    <row r="222" s="13" customFormat="1">
      <c r="A222" s="13"/>
      <c r="B222" s="232"/>
      <c r="C222" s="233"/>
      <c r="D222" s="224" t="s">
        <v>232</v>
      </c>
      <c r="E222" s="233"/>
      <c r="F222" s="234" t="s">
        <v>1598</v>
      </c>
      <c r="G222" s="233"/>
      <c r="H222" s="235">
        <v>15.300000000000001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232</v>
      </c>
      <c r="AU222" s="241" t="s">
        <v>92</v>
      </c>
      <c r="AV222" s="13" t="s">
        <v>92</v>
      </c>
      <c r="AW222" s="13" t="s">
        <v>4</v>
      </c>
      <c r="AX222" s="13" t="s">
        <v>90</v>
      </c>
      <c r="AY222" s="241" t="s">
        <v>197</v>
      </c>
    </row>
    <row r="223" s="2" customFormat="1" ht="16.5" customHeight="1">
      <c r="A223" s="43"/>
      <c r="B223" s="44"/>
      <c r="C223" s="243" t="s">
        <v>415</v>
      </c>
      <c r="D223" s="243" t="s">
        <v>305</v>
      </c>
      <c r="E223" s="244" t="s">
        <v>1599</v>
      </c>
      <c r="F223" s="245" t="s">
        <v>1600</v>
      </c>
      <c r="G223" s="246" t="s">
        <v>204</v>
      </c>
      <c r="H223" s="247">
        <v>118.31999999999999</v>
      </c>
      <c r="I223" s="248"/>
      <c r="J223" s="249">
        <f>ROUND(I223*H223,2)</f>
        <v>0</v>
      </c>
      <c r="K223" s="245" t="s">
        <v>35</v>
      </c>
      <c r="L223" s="250"/>
      <c r="M223" s="251" t="s">
        <v>35</v>
      </c>
      <c r="N223" s="252" t="s">
        <v>53</v>
      </c>
      <c r="O223" s="89"/>
      <c r="P223" s="220">
        <f>O223*H223</f>
        <v>0</v>
      </c>
      <c r="Q223" s="220">
        <v>0.11799999999999999</v>
      </c>
      <c r="R223" s="220">
        <f>Q223*H223</f>
        <v>13.961759999999998</v>
      </c>
      <c r="S223" s="220">
        <v>0</v>
      </c>
      <c r="T223" s="221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2" t="s">
        <v>253</v>
      </c>
      <c r="AT223" s="222" t="s">
        <v>305</v>
      </c>
      <c r="AU223" s="222" t="s">
        <v>92</v>
      </c>
      <c r="AY223" s="21" t="s">
        <v>197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21" t="s">
        <v>90</v>
      </c>
      <c r="BK223" s="223">
        <f>ROUND(I223*H223,2)</f>
        <v>0</v>
      </c>
      <c r="BL223" s="21" t="s">
        <v>206</v>
      </c>
      <c r="BM223" s="222" t="s">
        <v>1601</v>
      </c>
    </row>
    <row r="224" s="2" customFormat="1">
      <c r="A224" s="43"/>
      <c r="B224" s="44"/>
      <c r="C224" s="45"/>
      <c r="D224" s="224" t="s">
        <v>209</v>
      </c>
      <c r="E224" s="45"/>
      <c r="F224" s="225" t="s">
        <v>1600</v>
      </c>
      <c r="G224" s="45"/>
      <c r="H224" s="45"/>
      <c r="I224" s="226"/>
      <c r="J224" s="45"/>
      <c r="K224" s="45"/>
      <c r="L224" s="49"/>
      <c r="M224" s="227"/>
      <c r="N224" s="228"/>
      <c r="O224" s="89"/>
      <c r="P224" s="89"/>
      <c r="Q224" s="89"/>
      <c r="R224" s="89"/>
      <c r="S224" s="89"/>
      <c r="T224" s="90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T224" s="21" t="s">
        <v>209</v>
      </c>
      <c r="AU224" s="21" t="s">
        <v>92</v>
      </c>
    </row>
    <row r="225" s="13" customFormat="1">
      <c r="A225" s="13"/>
      <c r="B225" s="232"/>
      <c r="C225" s="233"/>
      <c r="D225" s="224" t="s">
        <v>232</v>
      </c>
      <c r="E225" s="242" t="s">
        <v>35</v>
      </c>
      <c r="F225" s="234" t="s">
        <v>846</v>
      </c>
      <c r="G225" s="233"/>
      <c r="H225" s="235">
        <v>116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232</v>
      </c>
      <c r="AU225" s="241" t="s">
        <v>92</v>
      </c>
      <c r="AV225" s="13" t="s">
        <v>92</v>
      </c>
      <c r="AW225" s="13" t="s">
        <v>42</v>
      </c>
      <c r="AX225" s="13" t="s">
        <v>90</v>
      </c>
      <c r="AY225" s="241" t="s">
        <v>197</v>
      </c>
    </row>
    <row r="226" s="13" customFormat="1">
      <c r="A226" s="13"/>
      <c r="B226" s="232"/>
      <c r="C226" s="233"/>
      <c r="D226" s="224" t="s">
        <v>232</v>
      </c>
      <c r="E226" s="233"/>
      <c r="F226" s="234" t="s">
        <v>1602</v>
      </c>
      <c r="G226" s="233"/>
      <c r="H226" s="235">
        <v>118.31999999999999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232</v>
      </c>
      <c r="AU226" s="241" t="s">
        <v>92</v>
      </c>
      <c r="AV226" s="13" t="s">
        <v>92</v>
      </c>
      <c r="AW226" s="13" t="s">
        <v>4</v>
      </c>
      <c r="AX226" s="13" t="s">
        <v>90</v>
      </c>
      <c r="AY226" s="241" t="s">
        <v>197</v>
      </c>
    </row>
    <row r="227" s="2" customFormat="1" ht="24.15" customHeight="1">
      <c r="A227" s="43"/>
      <c r="B227" s="44"/>
      <c r="C227" s="211" t="s">
        <v>422</v>
      </c>
      <c r="D227" s="211" t="s">
        <v>201</v>
      </c>
      <c r="E227" s="212" t="s">
        <v>1235</v>
      </c>
      <c r="F227" s="213" t="s">
        <v>1236</v>
      </c>
      <c r="G227" s="214" t="s">
        <v>204</v>
      </c>
      <c r="H227" s="215">
        <v>176</v>
      </c>
      <c r="I227" s="216"/>
      <c r="J227" s="217">
        <f>ROUND(I227*H227,2)</f>
        <v>0</v>
      </c>
      <c r="K227" s="213" t="s">
        <v>205</v>
      </c>
      <c r="L227" s="49"/>
      <c r="M227" s="218" t="s">
        <v>35</v>
      </c>
      <c r="N227" s="219" t="s">
        <v>53</v>
      </c>
      <c r="O227" s="89"/>
      <c r="P227" s="220">
        <f>O227*H227</f>
        <v>0</v>
      </c>
      <c r="Q227" s="220">
        <v>0.16703000000000001</v>
      </c>
      <c r="R227" s="220">
        <f>Q227*H227</f>
        <v>29.397280000000002</v>
      </c>
      <c r="S227" s="220">
        <v>0</v>
      </c>
      <c r="T227" s="221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2" t="s">
        <v>206</v>
      </c>
      <c r="AT227" s="222" t="s">
        <v>201</v>
      </c>
      <c r="AU227" s="222" t="s">
        <v>92</v>
      </c>
      <c r="AY227" s="21" t="s">
        <v>197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21" t="s">
        <v>90</v>
      </c>
      <c r="BK227" s="223">
        <f>ROUND(I227*H227,2)</f>
        <v>0</v>
      </c>
      <c r="BL227" s="21" t="s">
        <v>206</v>
      </c>
      <c r="BM227" s="222" t="s">
        <v>1603</v>
      </c>
    </row>
    <row r="228" s="2" customFormat="1">
      <c r="A228" s="43"/>
      <c r="B228" s="44"/>
      <c r="C228" s="45"/>
      <c r="D228" s="224" t="s">
        <v>209</v>
      </c>
      <c r="E228" s="45"/>
      <c r="F228" s="225" t="s">
        <v>1238</v>
      </c>
      <c r="G228" s="45"/>
      <c r="H228" s="45"/>
      <c r="I228" s="226"/>
      <c r="J228" s="45"/>
      <c r="K228" s="45"/>
      <c r="L228" s="49"/>
      <c r="M228" s="227"/>
      <c r="N228" s="228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T228" s="21" t="s">
        <v>209</v>
      </c>
      <c r="AU228" s="21" t="s">
        <v>92</v>
      </c>
    </row>
    <row r="229" s="2" customFormat="1">
      <c r="A229" s="43"/>
      <c r="B229" s="44"/>
      <c r="C229" s="45"/>
      <c r="D229" s="229" t="s">
        <v>211</v>
      </c>
      <c r="E229" s="45"/>
      <c r="F229" s="230" t="s">
        <v>1239</v>
      </c>
      <c r="G229" s="45"/>
      <c r="H229" s="45"/>
      <c r="I229" s="226"/>
      <c r="J229" s="45"/>
      <c r="K229" s="45"/>
      <c r="L229" s="49"/>
      <c r="M229" s="227"/>
      <c r="N229" s="228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T229" s="21" t="s">
        <v>211</v>
      </c>
      <c r="AU229" s="21" t="s">
        <v>92</v>
      </c>
    </row>
    <row r="230" s="2" customFormat="1">
      <c r="A230" s="43"/>
      <c r="B230" s="44"/>
      <c r="C230" s="45"/>
      <c r="D230" s="224" t="s">
        <v>219</v>
      </c>
      <c r="E230" s="45"/>
      <c r="F230" s="231" t="s">
        <v>1240</v>
      </c>
      <c r="G230" s="45"/>
      <c r="H230" s="45"/>
      <c r="I230" s="226"/>
      <c r="J230" s="45"/>
      <c r="K230" s="45"/>
      <c r="L230" s="49"/>
      <c r="M230" s="227"/>
      <c r="N230" s="228"/>
      <c r="O230" s="89"/>
      <c r="P230" s="89"/>
      <c r="Q230" s="89"/>
      <c r="R230" s="89"/>
      <c r="S230" s="89"/>
      <c r="T230" s="90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T230" s="21" t="s">
        <v>219</v>
      </c>
      <c r="AU230" s="21" t="s">
        <v>92</v>
      </c>
    </row>
    <row r="231" s="13" customFormat="1">
      <c r="A231" s="13"/>
      <c r="B231" s="232"/>
      <c r="C231" s="233"/>
      <c r="D231" s="224" t="s">
        <v>232</v>
      </c>
      <c r="E231" s="242" t="s">
        <v>35</v>
      </c>
      <c r="F231" s="234" t="s">
        <v>1604</v>
      </c>
      <c r="G231" s="233"/>
      <c r="H231" s="235">
        <v>176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232</v>
      </c>
      <c r="AU231" s="241" t="s">
        <v>92</v>
      </c>
      <c r="AV231" s="13" t="s">
        <v>92</v>
      </c>
      <c r="AW231" s="13" t="s">
        <v>42</v>
      </c>
      <c r="AX231" s="13" t="s">
        <v>90</v>
      </c>
      <c r="AY231" s="241" t="s">
        <v>197</v>
      </c>
    </row>
    <row r="232" s="2" customFormat="1" ht="16.5" customHeight="1">
      <c r="A232" s="43"/>
      <c r="B232" s="44"/>
      <c r="C232" s="243" t="s">
        <v>432</v>
      </c>
      <c r="D232" s="243" t="s">
        <v>305</v>
      </c>
      <c r="E232" s="244" t="s">
        <v>1242</v>
      </c>
      <c r="F232" s="245" t="s">
        <v>1243</v>
      </c>
      <c r="G232" s="246" t="s">
        <v>204</v>
      </c>
      <c r="H232" s="247">
        <v>179.52000000000001</v>
      </c>
      <c r="I232" s="248"/>
      <c r="J232" s="249">
        <f>ROUND(I232*H232,2)</f>
        <v>0</v>
      </c>
      <c r="K232" s="245" t="s">
        <v>205</v>
      </c>
      <c r="L232" s="250"/>
      <c r="M232" s="251" t="s">
        <v>35</v>
      </c>
      <c r="N232" s="252" t="s">
        <v>53</v>
      </c>
      <c r="O232" s="89"/>
      <c r="P232" s="220">
        <f>O232*H232</f>
        <v>0</v>
      </c>
      <c r="Q232" s="220">
        <v>0.11799999999999999</v>
      </c>
      <c r="R232" s="220">
        <f>Q232*H232</f>
        <v>21.18336</v>
      </c>
      <c r="S232" s="220">
        <v>0</v>
      </c>
      <c r="T232" s="221">
        <f>S232*H232</f>
        <v>0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R232" s="222" t="s">
        <v>253</v>
      </c>
      <c r="AT232" s="222" t="s">
        <v>305</v>
      </c>
      <c r="AU232" s="222" t="s">
        <v>92</v>
      </c>
      <c r="AY232" s="21" t="s">
        <v>197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21" t="s">
        <v>90</v>
      </c>
      <c r="BK232" s="223">
        <f>ROUND(I232*H232,2)</f>
        <v>0</v>
      </c>
      <c r="BL232" s="21" t="s">
        <v>206</v>
      </c>
      <c r="BM232" s="222" t="s">
        <v>1605</v>
      </c>
    </row>
    <row r="233" s="2" customFormat="1">
      <c r="A233" s="43"/>
      <c r="B233" s="44"/>
      <c r="C233" s="45"/>
      <c r="D233" s="224" t="s">
        <v>209</v>
      </c>
      <c r="E233" s="45"/>
      <c r="F233" s="225" t="s">
        <v>1243</v>
      </c>
      <c r="G233" s="45"/>
      <c r="H233" s="45"/>
      <c r="I233" s="226"/>
      <c r="J233" s="45"/>
      <c r="K233" s="45"/>
      <c r="L233" s="49"/>
      <c r="M233" s="227"/>
      <c r="N233" s="228"/>
      <c r="O233" s="89"/>
      <c r="P233" s="89"/>
      <c r="Q233" s="89"/>
      <c r="R233" s="89"/>
      <c r="S233" s="89"/>
      <c r="T233" s="90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T233" s="21" t="s">
        <v>209</v>
      </c>
      <c r="AU233" s="21" t="s">
        <v>92</v>
      </c>
    </row>
    <row r="234" s="13" customFormat="1">
      <c r="A234" s="13"/>
      <c r="B234" s="232"/>
      <c r="C234" s="233"/>
      <c r="D234" s="224" t="s">
        <v>232</v>
      </c>
      <c r="E234" s="242" t="s">
        <v>35</v>
      </c>
      <c r="F234" s="234" t="s">
        <v>1604</v>
      </c>
      <c r="G234" s="233"/>
      <c r="H234" s="235">
        <v>176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232</v>
      </c>
      <c r="AU234" s="241" t="s">
        <v>92</v>
      </c>
      <c r="AV234" s="13" t="s">
        <v>92</v>
      </c>
      <c r="AW234" s="13" t="s">
        <v>42</v>
      </c>
      <c r="AX234" s="13" t="s">
        <v>90</v>
      </c>
      <c r="AY234" s="241" t="s">
        <v>197</v>
      </c>
    </row>
    <row r="235" s="13" customFormat="1">
      <c r="A235" s="13"/>
      <c r="B235" s="232"/>
      <c r="C235" s="233"/>
      <c r="D235" s="224" t="s">
        <v>232</v>
      </c>
      <c r="E235" s="233"/>
      <c r="F235" s="234" t="s">
        <v>1606</v>
      </c>
      <c r="G235" s="233"/>
      <c r="H235" s="235">
        <v>179.52000000000001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232</v>
      </c>
      <c r="AU235" s="241" t="s">
        <v>92</v>
      </c>
      <c r="AV235" s="13" t="s">
        <v>92</v>
      </c>
      <c r="AW235" s="13" t="s">
        <v>4</v>
      </c>
      <c r="AX235" s="13" t="s">
        <v>90</v>
      </c>
      <c r="AY235" s="241" t="s">
        <v>197</v>
      </c>
    </row>
    <row r="236" s="2" customFormat="1" ht="16.5" customHeight="1">
      <c r="A236" s="43"/>
      <c r="B236" s="44"/>
      <c r="C236" s="243" t="s">
        <v>440</v>
      </c>
      <c r="D236" s="243" t="s">
        <v>305</v>
      </c>
      <c r="E236" s="244" t="s">
        <v>1110</v>
      </c>
      <c r="F236" s="245" t="s">
        <v>1111</v>
      </c>
      <c r="G236" s="246" t="s">
        <v>269</v>
      </c>
      <c r="H236" s="247">
        <v>0.438</v>
      </c>
      <c r="I236" s="248"/>
      <c r="J236" s="249">
        <f>ROUND(I236*H236,2)</f>
        <v>0</v>
      </c>
      <c r="K236" s="245" t="s">
        <v>205</v>
      </c>
      <c r="L236" s="250"/>
      <c r="M236" s="251" t="s">
        <v>35</v>
      </c>
      <c r="N236" s="252" t="s">
        <v>53</v>
      </c>
      <c r="O236" s="89"/>
      <c r="P236" s="220">
        <f>O236*H236</f>
        <v>0</v>
      </c>
      <c r="Q236" s="220">
        <v>1</v>
      </c>
      <c r="R236" s="220">
        <f>Q236*H236</f>
        <v>0.438</v>
      </c>
      <c r="S236" s="220">
        <v>0</v>
      </c>
      <c r="T236" s="221">
        <f>S236*H236</f>
        <v>0</v>
      </c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R236" s="222" t="s">
        <v>253</v>
      </c>
      <c r="AT236" s="222" t="s">
        <v>305</v>
      </c>
      <c r="AU236" s="222" t="s">
        <v>92</v>
      </c>
      <c r="AY236" s="21" t="s">
        <v>197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21" t="s">
        <v>90</v>
      </c>
      <c r="BK236" s="223">
        <f>ROUND(I236*H236,2)</f>
        <v>0</v>
      </c>
      <c r="BL236" s="21" t="s">
        <v>206</v>
      </c>
      <c r="BM236" s="222" t="s">
        <v>1607</v>
      </c>
    </row>
    <row r="237" s="2" customFormat="1">
      <c r="A237" s="43"/>
      <c r="B237" s="44"/>
      <c r="C237" s="45"/>
      <c r="D237" s="224" t="s">
        <v>209</v>
      </c>
      <c r="E237" s="45"/>
      <c r="F237" s="225" t="s">
        <v>1111</v>
      </c>
      <c r="G237" s="45"/>
      <c r="H237" s="45"/>
      <c r="I237" s="226"/>
      <c r="J237" s="45"/>
      <c r="K237" s="45"/>
      <c r="L237" s="49"/>
      <c r="M237" s="227"/>
      <c r="N237" s="228"/>
      <c r="O237" s="89"/>
      <c r="P237" s="89"/>
      <c r="Q237" s="89"/>
      <c r="R237" s="89"/>
      <c r="S237" s="89"/>
      <c r="T237" s="90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T237" s="21" t="s">
        <v>209</v>
      </c>
      <c r="AU237" s="21" t="s">
        <v>92</v>
      </c>
    </row>
    <row r="238" s="13" customFormat="1">
      <c r="A238" s="13"/>
      <c r="B238" s="232"/>
      <c r="C238" s="233"/>
      <c r="D238" s="224" t="s">
        <v>232</v>
      </c>
      <c r="E238" s="242" t="s">
        <v>35</v>
      </c>
      <c r="F238" s="234" t="s">
        <v>1608</v>
      </c>
      <c r="G238" s="233"/>
      <c r="H238" s="235">
        <v>0.438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232</v>
      </c>
      <c r="AU238" s="241" t="s">
        <v>92</v>
      </c>
      <c r="AV238" s="13" t="s">
        <v>92</v>
      </c>
      <c r="AW238" s="13" t="s">
        <v>42</v>
      </c>
      <c r="AX238" s="13" t="s">
        <v>90</v>
      </c>
      <c r="AY238" s="241" t="s">
        <v>197</v>
      </c>
    </row>
    <row r="239" s="2" customFormat="1" ht="37.8" customHeight="1">
      <c r="A239" s="43"/>
      <c r="B239" s="44"/>
      <c r="C239" s="211" t="s">
        <v>447</v>
      </c>
      <c r="D239" s="211" t="s">
        <v>201</v>
      </c>
      <c r="E239" s="212" t="s">
        <v>1246</v>
      </c>
      <c r="F239" s="213" t="s">
        <v>1247</v>
      </c>
      <c r="G239" s="214" t="s">
        <v>204</v>
      </c>
      <c r="H239" s="215">
        <v>11</v>
      </c>
      <c r="I239" s="216"/>
      <c r="J239" s="217">
        <f>ROUND(I239*H239,2)</f>
        <v>0</v>
      </c>
      <c r="K239" s="213" t="s">
        <v>205</v>
      </c>
      <c r="L239" s="49"/>
      <c r="M239" s="218" t="s">
        <v>35</v>
      </c>
      <c r="N239" s="219" t="s">
        <v>53</v>
      </c>
      <c r="O239" s="89"/>
      <c r="P239" s="220">
        <f>O239*H239</f>
        <v>0</v>
      </c>
      <c r="Q239" s="220">
        <v>0.14610000000000001</v>
      </c>
      <c r="R239" s="220">
        <f>Q239*H239</f>
        <v>1.6071</v>
      </c>
      <c r="S239" s="220">
        <v>0</v>
      </c>
      <c r="T239" s="221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2" t="s">
        <v>206</v>
      </c>
      <c r="AT239" s="222" t="s">
        <v>201</v>
      </c>
      <c r="AU239" s="222" t="s">
        <v>92</v>
      </c>
      <c r="AY239" s="21" t="s">
        <v>197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21" t="s">
        <v>90</v>
      </c>
      <c r="BK239" s="223">
        <f>ROUND(I239*H239,2)</f>
        <v>0</v>
      </c>
      <c r="BL239" s="21" t="s">
        <v>206</v>
      </c>
      <c r="BM239" s="222" t="s">
        <v>1609</v>
      </c>
    </row>
    <row r="240" s="2" customFormat="1">
      <c r="A240" s="43"/>
      <c r="B240" s="44"/>
      <c r="C240" s="45"/>
      <c r="D240" s="224" t="s">
        <v>209</v>
      </c>
      <c r="E240" s="45"/>
      <c r="F240" s="225" t="s">
        <v>1249</v>
      </c>
      <c r="G240" s="45"/>
      <c r="H240" s="45"/>
      <c r="I240" s="226"/>
      <c r="J240" s="45"/>
      <c r="K240" s="45"/>
      <c r="L240" s="49"/>
      <c r="M240" s="227"/>
      <c r="N240" s="228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209</v>
      </c>
      <c r="AU240" s="21" t="s">
        <v>92</v>
      </c>
    </row>
    <row r="241" s="2" customFormat="1">
      <c r="A241" s="43"/>
      <c r="B241" s="44"/>
      <c r="C241" s="45"/>
      <c r="D241" s="229" t="s">
        <v>211</v>
      </c>
      <c r="E241" s="45"/>
      <c r="F241" s="230" t="s">
        <v>1250</v>
      </c>
      <c r="G241" s="45"/>
      <c r="H241" s="45"/>
      <c r="I241" s="226"/>
      <c r="J241" s="45"/>
      <c r="K241" s="45"/>
      <c r="L241" s="49"/>
      <c r="M241" s="227"/>
      <c r="N241" s="228"/>
      <c r="O241" s="89"/>
      <c r="P241" s="89"/>
      <c r="Q241" s="89"/>
      <c r="R241" s="89"/>
      <c r="S241" s="89"/>
      <c r="T241" s="90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T241" s="21" t="s">
        <v>211</v>
      </c>
      <c r="AU241" s="21" t="s">
        <v>92</v>
      </c>
    </row>
    <row r="242" s="13" customFormat="1">
      <c r="A242" s="13"/>
      <c r="B242" s="232"/>
      <c r="C242" s="233"/>
      <c r="D242" s="224" t="s">
        <v>232</v>
      </c>
      <c r="E242" s="242" t="s">
        <v>35</v>
      </c>
      <c r="F242" s="234" t="s">
        <v>1588</v>
      </c>
      <c r="G242" s="233"/>
      <c r="H242" s="235">
        <v>11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232</v>
      </c>
      <c r="AU242" s="241" t="s">
        <v>92</v>
      </c>
      <c r="AV242" s="13" t="s">
        <v>92</v>
      </c>
      <c r="AW242" s="13" t="s">
        <v>42</v>
      </c>
      <c r="AX242" s="13" t="s">
        <v>90</v>
      </c>
      <c r="AY242" s="241" t="s">
        <v>197</v>
      </c>
    </row>
    <row r="243" s="2" customFormat="1" ht="24.15" customHeight="1">
      <c r="A243" s="43"/>
      <c r="B243" s="44"/>
      <c r="C243" s="211" t="s">
        <v>452</v>
      </c>
      <c r="D243" s="211" t="s">
        <v>201</v>
      </c>
      <c r="E243" s="212" t="s">
        <v>1334</v>
      </c>
      <c r="F243" s="213" t="s">
        <v>1253</v>
      </c>
      <c r="G243" s="214" t="s">
        <v>204</v>
      </c>
      <c r="H243" s="215">
        <v>11</v>
      </c>
      <c r="I243" s="216"/>
      <c r="J243" s="217">
        <f>ROUND(I243*H243,2)</f>
        <v>0</v>
      </c>
      <c r="K243" s="213" t="s">
        <v>205</v>
      </c>
      <c r="L243" s="49"/>
      <c r="M243" s="218" t="s">
        <v>35</v>
      </c>
      <c r="N243" s="219" t="s">
        <v>53</v>
      </c>
      <c r="O243" s="89"/>
      <c r="P243" s="220">
        <f>O243*H243</f>
        <v>0</v>
      </c>
      <c r="Q243" s="220">
        <v>0.053719999999999997</v>
      </c>
      <c r="R243" s="220">
        <f>Q243*H243</f>
        <v>0.59092</v>
      </c>
      <c r="S243" s="220">
        <v>0</v>
      </c>
      <c r="T243" s="221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2" t="s">
        <v>206</v>
      </c>
      <c r="AT243" s="222" t="s">
        <v>201</v>
      </c>
      <c r="AU243" s="222" t="s">
        <v>92</v>
      </c>
      <c r="AY243" s="21" t="s">
        <v>197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21" t="s">
        <v>90</v>
      </c>
      <c r="BK243" s="223">
        <f>ROUND(I243*H243,2)</f>
        <v>0</v>
      </c>
      <c r="BL243" s="21" t="s">
        <v>206</v>
      </c>
      <c r="BM243" s="222" t="s">
        <v>1610</v>
      </c>
    </row>
    <row r="244" s="2" customFormat="1">
      <c r="A244" s="43"/>
      <c r="B244" s="44"/>
      <c r="C244" s="45"/>
      <c r="D244" s="224" t="s">
        <v>209</v>
      </c>
      <c r="E244" s="45"/>
      <c r="F244" s="225" t="s">
        <v>1611</v>
      </c>
      <c r="G244" s="45"/>
      <c r="H244" s="45"/>
      <c r="I244" s="226"/>
      <c r="J244" s="45"/>
      <c r="K244" s="45"/>
      <c r="L244" s="49"/>
      <c r="M244" s="227"/>
      <c r="N244" s="228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209</v>
      </c>
      <c r="AU244" s="21" t="s">
        <v>92</v>
      </c>
    </row>
    <row r="245" s="2" customFormat="1">
      <c r="A245" s="43"/>
      <c r="B245" s="44"/>
      <c r="C245" s="45"/>
      <c r="D245" s="229" t="s">
        <v>211</v>
      </c>
      <c r="E245" s="45"/>
      <c r="F245" s="230" t="s">
        <v>1336</v>
      </c>
      <c r="G245" s="45"/>
      <c r="H245" s="45"/>
      <c r="I245" s="226"/>
      <c r="J245" s="45"/>
      <c r="K245" s="45"/>
      <c r="L245" s="49"/>
      <c r="M245" s="227"/>
      <c r="N245" s="228"/>
      <c r="O245" s="89"/>
      <c r="P245" s="89"/>
      <c r="Q245" s="89"/>
      <c r="R245" s="89"/>
      <c r="S245" s="89"/>
      <c r="T245" s="90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T245" s="21" t="s">
        <v>211</v>
      </c>
      <c r="AU245" s="21" t="s">
        <v>92</v>
      </c>
    </row>
    <row r="246" s="2" customFormat="1" ht="16.5" customHeight="1">
      <c r="A246" s="43"/>
      <c r="B246" s="44"/>
      <c r="C246" s="243" t="s">
        <v>461</v>
      </c>
      <c r="D246" s="243" t="s">
        <v>305</v>
      </c>
      <c r="E246" s="244" t="s">
        <v>1256</v>
      </c>
      <c r="F246" s="245" t="s">
        <v>1257</v>
      </c>
      <c r="G246" s="246" t="s">
        <v>204</v>
      </c>
      <c r="H246" s="247">
        <v>11.33</v>
      </c>
      <c r="I246" s="248"/>
      <c r="J246" s="249">
        <f>ROUND(I246*H246,2)</f>
        <v>0</v>
      </c>
      <c r="K246" s="245" t="s">
        <v>205</v>
      </c>
      <c r="L246" s="250"/>
      <c r="M246" s="251" t="s">
        <v>35</v>
      </c>
      <c r="N246" s="252" t="s">
        <v>53</v>
      </c>
      <c r="O246" s="89"/>
      <c r="P246" s="220">
        <f>O246*H246</f>
        <v>0</v>
      </c>
      <c r="Q246" s="220">
        <v>0.13500000000000001</v>
      </c>
      <c r="R246" s="220">
        <f>Q246*H246</f>
        <v>1.5295500000000002</v>
      </c>
      <c r="S246" s="220">
        <v>0</v>
      </c>
      <c r="T246" s="221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2" t="s">
        <v>253</v>
      </c>
      <c r="AT246" s="222" t="s">
        <v>305</v>
      </c>
      <c r="AU246" s="222" t="s">
        <v>92</v>
      </c>
      <c r="AY246" s="21" t="s">
        <v>197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21" t="s">
        <v>90</v>
      </c>
      <c r="BK246" s="223">
        <f>ROUND(I246*H246,2)</f>
        <v>0</v>
      </c>
      <c r="BL246" s="21" t="s">
        <v>206</v>
      </c>
      <c r="BM246" s="222" t="s">
        <v>1612</v>
      </c>
    </row>
    <row r="247" s="2" customFormat="1">
      <c r="A247" s="43"/>
      <c r="B247" s="44"/>
      <c r="C247" s="45"/>
      <c r="D247" s="224" t="s">
        <v>209</v>
      </c>
      <c r="E247" s="45"/>
      <c r="F247" s="225" t="s">
        <v>1257</v>
      </c>
      <c r="G247" s="45"/>
      <c r="H247" s="45"/>
      <c r="I247" s="226"/>
      <c r="J247" s="45"/>
      <c r="K247" s="45"/>
      <c r="L247" s="49"/>
      <c r="M247" s="227"/>
      <c r="N247" s="228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209</v>
      </c>
      <c r="AU247" s="21" t="s">
        <v>92</v>
      </c>
    </row>
    <row r="248" s="2" customFormat="1">
      <c r="A248" s="43"/>
      <c r="B248" s="44"/>
      <c r="C248" s="45"/>
      <c r="D248" s="224" t="s">
        <v>219</v>
      </c>
      <c r="E248" s="45"/>
      <c r="F248" s="231" t="s">
        <v>1232</v>
      </c>
      <c r="G248" s="45"/>
      <c r="H248" s="45"/>
      <c r="I248" s="226"/>
      <c r="J248" s="45"/>
      <c r="K248" s="45"/>
      <c r="L248" s="49"/>
      <c r="M248" s="227"/>
      <c r="N248" s="228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T248" s="21" t="s">
        <v>219</v>
      </c>
      <c r="AU248" s="21" t="s">
        <v>92</v>
      </c>
    </row>
    <row r="249" s="13" customFormat="1">
      <c r="A249" s="13"/>
      <c r="B249" s="232"/>
      <c r="C249" s="233"/>
      <c r="D249" s="224" t="s">
        <v>232</v>
      </c>
      <c r="E249" s="233"/>
      <c r="F249" s="234" t="s">
        <v>1613</v>
      </c>
      <c r="G249" s="233"/>
      <c r="H249" s="235">
        <v>11.33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232</v>
      </c>
      <c r="AU249" s="241" t="s">
        <v>92</v>
      </c>
      <c r="AV249" s="13" t="s">
        <v>92</v>
      </c>
      <c r="AW249" s="13" t="s">
        <v>4</v>
      </c>
      <c r="AX249" s="13" t="s">
        <v>90</v>
      </c>
      <c r="AY249" s="241" t="s">
        <v>197</v>
      </c>
    </row>
    <row r="250" s="2" customFormat="1" ht="21.75" customHeight="1">
      <c r="A250" s="43"/>
      <c r="B250" s="44"/>
      <c r="C250" s="243" t="s">
        <v>469</v>
      </c>
      <c r="D250" s="243" t="s">
        <v>305</v>
      </c>
      <c r="E250" s="244" t="s">
        <v>1180</v>
      </c>
      <c r="F250" s="245" t="s">
        <v>1181</v>
      </c>
      <c r="G250" s="246" t="s">
        <v>269</v>
      </c>
      <c r="H250" s="247">
        <v>0.45000000000000001</v>
      </c>
      <c r="I250" s="248"/>
      <c r="J250" s="249">
        <f>ROUND(I250*H250,2)</f>
        <v>0</v>
      </c>
      <c r="K250" s="245" t="s">
        <v>205</v>
      </c>
      <c r="L250" s="250"/>
      <c r="M250" s="251" t="s">
        <v>35</v>
      </c>
      <c r="N250" s="252" t="s">
        <v>53</v>
      </c>
      <c r="O250" s="89"/>
      <c r="P250" s="220">
        <f>O250*H250</f>
        <v>0</v>
      </c>
      <c r="Q250" s="220">
        <v>1</v>
      </c>
      <c r="R250" s="220">
        <f>Q250*H250</f>
        <v>0.45000000000000001</v>
      </c>
      <c r="S250" s="220">
        <v>0</v>
      </c>
      <c r="T250" s="221">
        <f>S250*H250</f>
        <v>0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R250" s="222" t="s">
        <v>253</v>
      </c>
      <c r="AT250" s="222" t="s">
        <v>305</v>
      </c>
      <c r="AU250" s="222" t="s">
        <v>92</v>
      </c>
      <c r="AY250" s="21" t="s">
        <v>197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21" t="s">
        <v>90</v>
      </c>
      <c r="BK250" s="223">
        <f>ROUND(I250*H250,2)</f>
        <v>0</v>
      </c>
      <c r="BL250" s="21" t="s">
        <v>206</v>
      </c>
      <c r="BM250" s="222" t="s">
        <v>1614</v>
      </c>
    </row>
    <row r="251" s="2" customFormat="1">
      <c r="A251" s="43"/>
      <c r="B251" s="44"/>
      <c r="C251" s="45"/>
      <c r="D251" s="224" t="s">
        <v>209</v>
      </c>
      <c r="E251" s="45"/>
      <c r="F251" s="225" t="s">
        <v>1181</v>
      </c>
      <c r="G251" s="45"/>
      <c r="H251" s="45"/>
      <c r="I251" s="226"/>
      <c r="J251" s="45"/>
      <c r="K251" s="45"/>
      <c r="L251" s="49"/>
      <c r="M251" s="227"/>
      <c r="N251" s="228"/>
      <c r="O251" s="89"/>
      <c r="P251" s="89"/>
      <c r="Q251" s="89"/>
      <c r="R251" s="89"/>
      <c r="S251" s="89"/>
      <c r="T251" s="90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T251" s="21" t="s">
        <v>209</v>
      </c>
      <c r="AU251" s="21" t="s">
        <v>92</v>
      </c>
    </row>
    <row r="252" s="13" customFormat="1">
      <c r="A252" s="13"/>
      <c r="B252" s="232"/>
      <c r="C252" s="233"/>
      <c r="D252" s="224" t="s">
        <v>232</v>
      </c>
      <c r="E252" s="242" t="s">
        <v>35</v>
      </c>
      <c r="F252" s="234" t="s">
        <v>1615</v>
      </c>
      <c r="G252" s="233"/>
      <c r="H252" s="235">
        <v>0.45000000000000001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232</v>
      </c>
      <c r="AU252" s="241" t="s">
        <v>92</v>
      </c>
      <c r="AV252" s="13" t="s">
        <v>92</v>
      </c>
      <c r="AW252" s="13" t="s">
        <v>42</v>
      </c>
      <c r="AX252" s="13" t="s">
        <v>90</v>
      </c>
      <c r="AY252" s="241" t="s">
        <v>197</v>
      </c>
    </row>
    <row r="253" s="12" customFormat="1" ht="22.8" customHeight="1">
      <c r="A253" s="12"/>
      <c r="B253" s="195"/>
      <c r="C253" s="196"/>
      <c r="D253" s="197" t="s">
        <v>81</v>
      </c>
      <c r="E253" s="209" t="s">
        <v>1195</v>
      </c>
      <c r="F253" s="209" t="s">
        <v>1616</v>
      </c>
      <c r="G253" s="196"/>
      <c r="H253" s="196"/>
      <c r="I253" s="199"/>
      <c r="J253" s="210">
        <f>BK253</f>
        <v>0</v>
      </c>
      <c r="K253" s="196"/>
      <c r="L253" s="201"/>
      <c r="M253" s="202"/>
      <c r="N253" s="203"/>
      <c r="O253" s="203"/>
      <c r="P253" s="204">
        <f>SUM(P254:P266)</f>
        <v>0</v>
      </c>
      <c r="Q253" s="203"/>
      <c r="R253" s="204">
        <f>SUM(R254:R266)</f>
        <v>22.962499999999999</v>
      </c>
      <c r="S253" s="203"/>
      <c r="T253" s="205">
        <f>SUM(T254:T266)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6" t="s">
        <v>90</v>
      </c>
      <c r="AT253" s="207" t="s">
        <v>81</v>
      </c>
      <c r="AU253" s="207" t="s">
        <v>90</v>
      </c>
      <c r="AY253" s="206" t="s">
        <v>197</v>
      </c>
      <c r="BK253" s="208">
        <f>SUM(BK254:BK266)</f>
        <v>0</v>
      </c>
    </row>
    <row r="254" s="2" customFormat="1" ht="24.15" customHeight="1">
      <c r="A254" s="43"/>
      <c r="B254" s="44"/>
      <c r="C254" s="211" t="s">
        <v>475</v>
      </c>
      <c r="D254" s="211" t="s">
        <v>201</v>
      </c>
      <c r="E254" s="212" t="s">
        <v>338</v>
      </c>
      <c r="F254" s="213" t="s">
        <v>339</v>
      </c>
      <c r="G254" s="214" t="s">
        <v>204</v>
      </c>
      <c r="H254" s="215">
        <v>125</v>
      </c>
      <c r="I254" s="216"/>
      <c r="J254" s="217">
        <f>ROUND(I254*H254,2)</f>
        <v>0</v>
      </c>
      <c r="K254" s="213" t="s">
        <v>205</v>
      </c>
      <c r="L254" s="49"/>
      <c r="M254" s="218" t="s">
        <v>35</v>
      </c>
      <c r="N254" s="219" t="s">
        <v>53</v>
      </c>
      <c r="O254" s="89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R254" s="222" t="s">
        <v>206</v>
      </c>
      <c r="AT254" s="222" t="s">
        <v>201</v>
      </c>
      <c r="AU254" s="222" t="s">
        <v>92</v>
      </c>
      <c r="AY254" s="21" t="s">
        <v>197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21" t="s">
        <v>90</v>
      </c>
      <c r="BK254" s="223">
        <f>ROUND(I254*H254,2)</f>
        <v>0</v>
      </c>
      <c r="BL254" s="21" t="s">
        <v>206</v>
      </c>
      <c r="BM254" s="222" t="s">
        <v>1617</v>
      </c>
    </row>
    <row r="255" s="2" customFormat="1">
      <c r="A255" s="43"/>
      <c r="B255" s="44"/>
      <c r="C255" s="45"/>
      <c r="D255" s="224" t="s">
        <v>209</v>
      </c>
      <c r="E255" s="45"/>
      <c r="F255" s="225" t="s">
        <v>341</v>
      </c>
      <c r="G255" s="45"/>
      <c r="H255" s="45"/>
      <c r="I255" s="226"/>
      <c r="J255" s="45"/>
      <c r="K255" s="45"/>
      <c r="L255" s="49"/>
      <c r="M255" s="227"/>
      <c r="N255" s="228"/>
      <c r="O255" s="89"/>
      <c r="P255" s="89"/>
      <c r="Q255" s="89"/>
      <c r="R255" s="89"/>
      <c r="S255" s="89"/>
      <c r="T255" s="90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T255" s="21" t="s">
        <v>209</v>
      </c>
      <c r="AU255" s="21" t="s">
        <v>92</v>
      </c>
    </row>
    <row r="256" s="2" customFormat="1">
      <c r="A256" s="43"/>
      <c r="B256" s="44"/>
      <c r="C256" s="45"/>
      <c r="D256" s="229" t="s">
        <v>211</v>
      </c>
      <c r="E256" s="45"/>
      <c r="F256" s="230" t="s">
        <v>342</v>
      </c>
      <c r="G256" s="45"/>
      <c r="H256" s="45"/>
      <c r="I256" s="226"/>
      <c r="J256" s="45"/>
      <c r="K256" s="45"/>
      <c r="L256" s="49"/>
      <c r="M256" s="227"/>
      <c r="N256" s="228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211</v>
      </c>
      <c r="AU256" s="21" t="s">
        <v>92</v>
      </c>
    </row>
    <row r="257" s="2" customFormat="1">
      <c r="A257" s="43"/>
      <c r="B257" s="44"/>
      <c r="C257" s="45"/>
      <c r="D257" s="224" t="s">
        <v>219</v>
      </c>
      <c r="E257" s="45"/>
      <c r="F257" s="231" t="s">
        <v>1217</v>
      </c>
      <c r="G257" s="45"/>
      <c r="H257" s="45"/>
      <c r="I257" s="226"/>
      <c r="J257" s="45"/>
      <c r="K257" s="45"/>
      <c r="L257" s="49"/>
      <c r="M257" s="227"/>
      <c r="N257" s="228"/>
      <c r="O257" s="89"/>
      <c r="P257" s="89"/>
      <c r="Q257" s="89"/>
      <c r="R257" s="89"/>
      <c r="S257" s="89"/>
      <c r="T257" s="90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T257" s="21" t="s">
        <v>219</v>
      </c>
      <c r="AU257" s="21" t="s">
        <v>92</v>
      </c>
    </row>
    <row r="258" s="2" customFormat="1" ht="24.15" customHeight="1">
      <c r="A258" s="43"/>
      <c r="B258" s="44"/>
      <c r="C258" s="211" t="s">
        <v>481</v>
      </c>
      <c r="D258" s="211" t="s">
        <v>201</v>
      </c>
      <c r="E258" s="212" t="s">
        <v>1618</v>
      </c>
      <c r="F258" s="213" t="s">
        <v>1619</v>
      </c>
      <c r="G258" s="214" t="s">
        <v>204</v>
      </c>
      <c r="H258" s="215">
        <v>125</v>
      </c>
      <c r="I258" s="216"/>
      <c r="J258" s="217">
        <f>ROUND(I258*H258,2)</f>
        <v>0</v>
      </c>
      <c r="K258" s="213" t="s">
        <v>205</v>
      </c>
      <c r="L258" s="49"/>
      <c r="M258" s="218" t="s">
        <v>35</v>
      </c>
      <c r="N258" s="219" t="s">
        <v>53</v>
      </c>
      <c r="O258" s="89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2" t="s">
        <v>206</v>
      </c>
      <c r="AT258" s="222" t="s">
        <v>201</v>
      </c>
      <c r="AU258" s="222" t="s">
        <v>92</v>
      </c>
      <c r="AY258" s="21" t="s">
        <v>197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1" t="s">
        <v>90</v>
      </c>
      <c r="BK258" s="223">
        <f>ROUND(I258*H258,2)</f>
        <v>0</v>
      </c>
      <c r="BL258" s="21" t="s">
        <v>206</v>
      </c>
      <c r="BM258" s="222" t="s">
        <v>1620</v>
      </c>
    </row>
    <row r="259" s="2" customFormat="1">
      <c r="A259" s="43"/>
      <c r="B259" s="44"/>
      <c r="C259" s="45"/>
      <c r="D259" s="224" t="s">
        <v>209</v>
      </c>
      <c r="E259" s="45"/>
      <c r="F259" s="225" t="s">
        <v>1621</v>
      </c>
      <c r="G259" s="45"/>
      <c r="H259" s="45"/>
      <c r="I259" s="226"/>
      <c r="J259" s="45"/>
      <c r="K259" s="45"/>
      <c r="L259" s="49"/>
      <c r="M259" s="227"/>
      <c r="N259" s="228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T259" s="21" t="s">
        <v>209</v>
      </c>
      <c r="AU259" s="21" t="s">
        <v>92</v>
      </c>
    </row>
    <row r="260" s="2" customFormat="1">
      <c r="A260" s="43"/>
      <c r="B260" s="44"/>
      <c r="C260" s="45"/>
      <c r="D260" s="229" t="s">
        <v>211</v>
      </c>
      <c r="E260" s="45"/>
      <c r="F260" s="230" t="s">
        <v>1622</v>
      </c>
      <c r="G260" s="45"/>
      <c r="H260" s="45"/>
      <c r="I260" s="226"/>
      <c r="J260" s="45"/>
      <c r="K260" s="45"/>
      <c r="L260" s="49"/>
      <c r="M260" s="227"/>
      <c r="N260" s="228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T260" s="21" t="s">
        <v>211</v>
      </c>
      <c r="AU260" s="21" t="s">
        <v>92</v>
      </c>
    </row>
    <row r="261" s="2" customFormat="1">
      <c r="A261" s="43"/>
      <c r="B261" s="44"/>
      <c r="C261" s="45"/>
      <c r="D261" s="224" t="s">
        <v>219</v>
      </c>
      <c r="E261" s="45"/>
      <c r="F261" s="231" t="s">
        <v>1623</v>
      </c>
      <c r="G261" s="45"/>
      <c r="H261" s="45"/>
      <c r="I261" s="226"/>
      <c r="J261" s="45"/>
      <c r="K261" s="45"/>
      <c r="L261" s="49"/>
      <c r="M261" s="227"/>
      <c r="N261" s="228"/>
      <c r="O261" s="89"/>
      <c r="P261" s="89"/>
      <c r="Q261" s="89"/>
      <c r="R261" s="89"/>
      <c r="S261" s="89"/>
      <c r="T261" s="90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T261" s="21" t="s">
        <v>219</v>
      </c>
      <c r="AU261" s="21" t="s">
        <v>92</v>
      </c>
    </row>
    <row r="262" s="2" customFormat="1" ht="24.15" customHeight="1">
      <c r="A262" s="43"/>
      <c r="B262" s="44"/>
      <c r="C262" s="211" t="s">
        <v>487</v>
      </c>
      <c r="D262" s="211" t="s">
        <v>201</v>
      </c>
      <c r="E262" s="212" t="s">
        <v>1297</v>
      </c>
      <c r="F262" s="213" t="s">
        <v>1298</v>
      </c>
      <c r="G262" s="214" t="s">
        <v>204</v>
      </c>
      <c r="H262" s="215">
        <v>125</v>
      </c>
      <c r="I262" s="216"/>
      <c r="J262" s="217">
        <f>ROUND(I262*H262,2)</f>
        <v>0</v>
      </c>
      <c r="K262" s="213" t="s">
        <v>205</v>
      </c>
      <c r="L262" s="49"/>
      <c r="M262" s="218" t="s">
        <v>35</v>
      </c>
      <c r="N262" s="219" t="s">
        <v>53</v>
      </c>
      <c r="O262" s="89"/>
      <c r="P262" s="220">
        <f>O262*H262</f>
        <v>0</v>
      </c>
      <c r="Q262" s="220">
        <v>0.1837</v>
      </c>
      <c r="R262" s="220">
        <f>Q262*H262</f>
        <v>22.962499999999999</v>
      </c>
      <c r="S262" s="220">
        <v>0</v>
      </c>
      <c r="T262" s="221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2" t="s">
        <v>206</v>
      </c>
      <c r="AT262" s="222" t="s">
        <v>201</v>
      </c>
      <c r="AU262" s="222" t="s">
        <v>92</v>
      </c>
      <c r="AY262" s="21" t="s">
        <v>197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1" t="s">
        <v>90</v>
      </c>
      <c r="BK262" s="223">
        <f>ROUND(I262*H262,2)</f>
        <v>0</v>
      </c>
      <c r="BL262" s="21" t="s">
        <v>206</v>
      </c>
      <c r="BM262" s="222" t="s">
        <v>1624</v>
      </c>
    </row>
    <row r="263" s="2" customFormat="1">
      <c r="A263" s="43"/>
      <c r="B263" s="44"/>
      <c r="C263" s="45"/>
      <c r="D263" s="224" t="s">
        <v>209</v>
      </c>
      <c r="E263" s="45"/>
      <c r="F263" s="225" t="s">
        <v>1300</v>
      </c>
      <c r="G263" s="45"/>
      <c r="H263" s="45"/>
      <c r="I263" s="226"/>
      <c r="J263" s="45"/>
      <c r="K263" s="45"/>
      <c r="L263" s="49"/>
      <c r="M263" s="227"/>
      <c r="N263" s="228"/>
      <c r="O263" s="89"/>
      <c r="P263" s="89"/>
      <c r="Q263" s="89"/>
      <c r="R263" s="89"/>
      <c r="S263" s="89"/>
      <c r="T263" s="90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T263" s="21" t="s">
        <v>209</v>
      </c>
      <c r="AU263" s="21" t="s">
        <v>92</v>
      </c>
    </row>
    <row r="264" s="2" customFormat="1">
      <c r="A264" s="43"/>
      <c r="B264" s="44"/>
      <c r="C264" s="45"/>
      <c r="D264" s="229" t="s">
        <v>211</v>
      </c>
      <c r="E264" s="45"/>
      <c r="F264" s="230" t="s">
        <v>1301</v>
      </c>
      <c r="G264" s="45"/>
      <c r="H264" s="45"/>
      <c r="I264" s="226"/>
      <c r="J264" s="45"/>
      <c r="K264" s="45"/>
      <c r="L264" s="49"/>
      <c r="M264" s="227"/>
      <c r="N264" s="228"/>
      <c r="O264" s="89"/>
      <c r="P264" s="89"/>
      <c r="Q264" s="89"/>
      <c r="R264" s="89"/>
      <c r="S264" s="89"/>
      <c r="T264" s="90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T264" s="21" t="s">
        <v>211</v>
      </c>
      <c r="AU264" s="21" t="s">
        <v>92</v>
      </c>
    </row>
    <row r="265" s="2" customFormat="1">
      <c r="A265" s="43"/>
      <c r="B265" s="44"/>
      <c r="C265" s="45"/>
      <c r="D265" s="224" t="s">
        <v>219</v>
      </c>
      <c r="E265" s="45"/>
      <c r="F265" s="231" t="s">
        <v>1625</v>
      </c>
      <c r="G265" s="45"/>
      <c r="H265" s="45"/>
      <c r="I265" s="226"/>
      <c r="J265" s="45"/>
      <c r="K265" s="45"/>
      <c r="L265" s="49"/>
      <c r="M265" s="227"/>
      <c r="N265" s="228"/>
      <c r="O265" s="89"/>
      <c r="P265" s="89"/>
      <c r="Q265" s="89"/>
      <c r="R265" s="89"/>
      <c r="S265" s="89"/>
      <c r="T265" s="90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T265" s="21" t="s">
        <v>219</v>
      </c>
      <c r="AU265" s="21" t="s">
        <v>92</v>
      </c>
    </row>
    <row r="266" s="13" customFormat="1">
      <c r="A266" s="13"/>
      <c r="B266" s="232"/>
      <c r="C266" s="233"/>
      <c r="D266" s="224" t="s">
        <v>232</v>
      </c>
      <c r="E266" s="242" t="s">
        <v>35</v>
      </c>
      <c r="F266" s="234" t="s">
        <v>1626</v>
      </c>
      <c r="G266" s="233"/>
      <c r="H266" s="235">
        <v>125</v>
      </c>
      <c r="I266" s="236"/>
      <c r="J266" s="233"/>
      <c r="K266" s="233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232</v>
      </c>
      <c r="AU266" s="241" t="s">
        <v>92</v>
      </c>
      <c r="AV266" s="13" t="s">
        <v>92</v>
      </c>
      <c r="AW266" s="13" t="s">
        <v>42</v>
      </c>
      <c r="AX266" s="13" t="s">
        <v>90</v>
      </c>
      <c r="AY266" s="241" t="s">
        <v>197</v>
      </c>
    </row>
    <row r="267" s="12" customFormat="1" ht="22.8" customHeight="1">
      <c r="A267" s="12"/>
      <c r="B267" s="195"/>
      <c r="C267" s="196"/>
      <c r="D267" s="197" t="s">
        <v>81</v>
      </c>
      <c r="E267" s="209" t="s">
        <v>1210</v>
      </c>
      <c r="F267" s="209" t="s">
        <v>1627</v>
      </c>
      <c r="G267" s="196"/>
      <c r="H267" s="196"/>
      <c r="I267" s="199"/>
      <c r="J267" s="210">
        <f>BK267</f>
        <v>0</v>
      </c>
      <c r="K267" s="196"/>
      <c r="L267" s="201"/>
      <c r="M267" s="202"/>
      <c r="N267" s="203"/>
      <c r="O267" s="203"/>
      <c r="P267" s="204">
        <f>SUM(P268:P312)</f>
        <v>0</v>
      </c>
      <c r="Q267" s="203"/>
      <c r="R267" s="204">
        <f>SUM(R268:R312)</f>
        <v>3.8282600000000002</v>
      </c>
      <c r="S267" s="203"/>
      <c r="T267" s="205">
        <f>SUM(T268:T312)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6" t="s">
        <v>90</v>
      </c>
      <c r="AT267" s="207" t="s">
        <v>81</v>
      </c>
      <c r="AU267" s="207" t="s">
        <v>90</v>
      </c>
      <c r="AY267" s="206" t="s">
        <v>197</v>
      </c>
      <c r="BK267" s="208">
        <f>SUM(BK268:BK312)</f>
        <v>0</v>
      </c>
    </row>
    <row r="268" s="2" customFormat="1" ht="24.15" customHeight="1">
      <c r="A268" s="43"/>
      <c r="B268" s="44"/>
      <c r="C268" s="211" t="s">
        <v>29</v>
      </c>
      <c r="D268" s="211" t="s">
        <v>201</v>
      </c>
      <c r="E268" s="212" t="s">
        <v>1628</v>
      </c>
      <c r="F268" s="213" t="s">
        <v>1629</v>
      </c>
      <c r="G268" s="214" t="s">
        <v>204</v>
      </c>
      <c r="H268" s="215">
        <v>15</v>
      </c>
      <c r="I268" s="216"/>
      <c r="J268" s="217">
        <f>ROUND(I268*H268,2)</f>
        <v>0</v>
      </c>
      <c r="K268" s="213" t="s">
        <v>205</v>
      </c>
      <c r="L268" s="49"/>
      <c r="M268" s="218" t="s">
        <v>35</v>
      </c>
      <c r="N268" s="219" t="s">
        <v>53</v>
      </c>
      <c r="O268" s="89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R268" s="222" t="s">
        <v>206</v>
      </c>
      <c r="AT268" s="222" t="s">
        <v>201</v>
      </c>
      <c r="AU268" s="222" t="s">
        <v>92</v>
      </c>
      <c r="AY268" s="21" t="s">
        <v>197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21" t="s">
        <v>90</v>
      </c>
      <c r="BK268" s="223">
        <f>ROUND(I268*H268,2)</f>
        <v>0</v>
      </c>
      <c r="BL268" s="21" t="s">
        <v>206</v>
      </c>
      <c r="BM268" s="222" t="s">
        <v>1630</v>
      </c>
    </row>
    <row r="269" s="2" customFormat="1">
      <c r="A269" s="43"/>
      <c r="B269" s="44"/>
      <c r="C269" s="45"/>
      <c r="D269" s="224" t="s">
        <v>209</v>
      </c>
      <c r="E269" s="45"/>
      <c r="F269" s="225" t="s">
        <v>1631</v>
      </c>
      <c r="G269" s="45"/>
      <c r="H269" s="45"/>
      <c r="I269" s="226"/>
      <c r="J269" s="45"/>
      <c r="K269" s="45"/>
      <c r="L269" s="49"/>
      <c r="M269" s="227"/>
      <c r="N269" s="228"/>
      <c r="O269" s="89"/>
      <c r="P269" s="89"/>
      <c r="Q269" s="89"/>
      <c r="R269" s="89"/>
      <c r="S269" s="89"/>
      <c r="T269" s="90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T269" s="21" t="s">
        <v>209</v>
      </c>
      <c r="AU269" s="21" t="s">
        <v>92</v>
      </c>
    </row>
    <row r="270" s="2" customFormat="1">
      <c r="A270" s="43"/>
      <c r="B270" s="44"/>
      <c r="C270" s="45"/>
      <c r="D270" s="229" t="s">
        <v>211</v>
      </c>
      <c r="E270" s="45"/>
      <c r="F270" s="230" t="s">
        <v>1632</v>
      </c>
      <c r="G270" s="45"/>
      <c r="H270" s="45"/>
      <c r="I270" s="226"/>
      <c r="J270" s="45"/>
      <c r="K270" s="45"/>
      <c r="L270" s="49"/>
      <c r="M270" s="227"/>
      <c r="N270" s="228"/>
      <c r="O270" s="89"/>
      <c r="P270" s="89"/>
      <c r="Q270" s="89"/>
      <c r="R270" s="89"/>
      <c r="S270" s="89"/>
      <c r="T270" s="90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T270" s="21" t="s">
        <v>211</v>
      </c>
      <c r="AU270" s="21" t="s">
        <v>92</v>
      </c>
    </row>
    <row r="271" s="2" customFormat="1">
      <c r="A271" s="43"/>
      <c r="B271" s="44"/>
      <c r="C271" s="45"/>
      <c r="D271" s="224" t="s">
        <v>219</v>
      </c>
      <c r="E271" s="45"/>
      <c r="F271" s="231" t="s">
        <v>1633</v>
      </c>
      <c r="G271" s="45"/>
      <c r="H271" s="45"/>
      <c r="I271" s="226"/>
      <c r="J271" s="45"/>
      <c r="K271" s="45"/>
      <c r="L271" s="49"/>
      <c r="M271" s="227"/>
      <c r="N271" s="228"/>
      <c r="O271" s="89"/>
      <c r="P271" s="89"/>
      <c r="Q271" s="89"/>
      <c r="R271" s="89"/>
      <c r="S271" s="89"/>
      <c r="T271" s="90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T271" s="21" t="s">
        <v>219</v>
      </c>
      <c r="AU271" s="21" t="s">
        <v>92</v>
      </c>
    </row>
    <row r="272" s="13" customFormat="1">
      <c r="A272" s="13"/>
      <c r="B272" s="232"/>
      <c r="C272" s="233"/>
      <c r="D272" s="224" t="s">
        <v>232</v>
      </c>
      <c r="E272" s="233"/>
      <c r="F272" s="234" t="s">
        <v>1634</v>
      </c>
      <c r="G272" s="233"/>
      <c r="H272" s="235">
        <v>15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232</v>
      </c>
      <c r="AU272" s="241" t="s">
        <v>92</v>
      </c>
      <c r="AV272" s="13" t="s">
        <v>92</v>
      </c>
      <c r="AW272" s="13" t="s">
        <v>4</v>
      </c>
      <c r="AX272" s="13" t="s">
        <v>90</v>
      </c>
      <c r="AY272" s="241" t="s">
        <v>197</v>
      </c>
    </row>
    <row r="273" s="2" customFormat="1" ht="24.15" customHeight="1">
      <c r="A273" s="43"/>
      <c r="B273" s="44"/>
      <c r="C273" s="211" t="s">
        <v>502</v>
      </c>
      <c r="D273" s="211" t="s">
        <v>201</v>
      </c>
      <c r="E273" s="212" t="s">
        <v>1357</v>
      </c>
      <c r="F273" s="213" t="s">
        <v>1358</v>
      </c>
      <c r="G273" s="214" t="s">
        <v>204</v>
      </c>
      <c r="H273" s="215">
        <v>9.5</v>
      </c>
      <c r="I273" s="216"/>
      <c r="J273" s="217">
        <f>ROUND(I273*H273,2)</f>
        <v>0</v>
      </c>
      <c r="K273" s="213" t="s">
        <v>205</v>
      </c>
      <c r="L273" s="49"/>
      <c r="M273" s="218" t="s">
        <v>35</v>
      </c>
      <c r="N273" s="219" t="s">
        <v>53</v>
      </c>
      <c r="O273" s="89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R273" s="222" t="s">
        <v>206</v>
      </c>
      <c r="AT273" s="222" t="s">
        <v>201</v>
      </c>
      <c r="AU273" s="222" t="s">
        <v>92</v>
      </c>
      <c r="AY273" s="21" t="s">
        <v>197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21" t="s">
        <v>90</v>
      </c>
      <c r="BK273" s="223">
        <f>ROUND(I273*H273,2)</f>
        <v>0</v>
      </c>
      <c r="BL273" s="21" t="s">
        <v>206</v>
      </c>
      <c r="BM273" s="222" t="s">
        <v>1635</v>
      </c>
    </row>
    <row r="274" s="2" customFormat="1">
      <c r="A274" s="43"/>
      <c r="B274" s="44"/>
      <c r="C274" s="45"/>
      <c r="D274" s="224" t="s">
        <v>209</v>
      </c>
      <c r="E274" s="45"/>
      <c r="F274" s="225" t="s">
        <v>1360</v>
      </c>
      <c r="G274" s="45"/>
      <c r="H274" s="45"/>
      <c r="I274" s="226"/>
      <c r="J274" s="45"/>
      <c r="K274" s="45"/>
      <c r="L274" s="49"/>
      <c r="M274" s="227"/>
      <c r="N274" s="228"/>
      <c r="O274" s="89"/>
      <c r="P274" s="89"/>
      <c r="Q274" s="89"/>
      <c r="R274" s="89"/>
      <c r="S274" s="89"/>
      <c r="T274" s="90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T274" s="21" t="s">
        <v>209</v>
      </c>
      <c r="AU274" s="21" t="s">
        <v>92</v>
      </c>
    </row>
    <row r="275" s="2" customFormat="1">
      <c r="A275" s="43"/>
      <c r="B275" s="44"/>
      <c r="C275" s="45"/>
      <c r="D275" s="229" t="s">
        <v>211</v>
      </c>
      <c r="E275" s="45"/>
      <c r="F275" s="230" t="s">
        <v>1361</v>
      </c>
      <c r="G275" s="45"/>
      <c r="H275" s="45"/>
      <c r="I275" s="226"/>
      <c r="J275" s="45"/>
      <c r="K275" s="45"/>
      <c r="L275" s="49"/>
      <c r="M275" s="227"/>
      <c r="N275" s="228"/>
      <c r="O275" s="89"/>
      <c r="P275" s="89"/>
      <c r="Q275" s="89"/>
      <c r="R275" s="89"/>
      <c r="S275" s="89"/>
      <c r="T275" s="90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T275" s="21" t="s">
        <v>211</v>
      </c>
      <c r="AU275" s="21" t="s">
        <v>92</v>
      </c>
    </row>
    <row r="276" s="13" customFormat="1">
      <c r="A276" s="13"/>
      <c r="B276" s="232"/>
      <c r="C276" s="233"/>
      <c r="D276" s="224" t="s">
        <v>232</v>
      </c>
      <c r="E276" s="242" t="s">
        <v>35</v>
      </c>
      <c r="F276" s="234" t="s">
        <v>1636</v>
      </c>
      <c r="G276" s="233"/>
      <c r="H276" s="235">
        <v>9.5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232</v>
      </c>
      <c r="AU276" s="241" t="s">
        <v>92</v>
      </c>
      <c r="AV276" s="13" t="s">
        <v>92</v>
      </c>
      <c r="AW276" s="13" t="s">
        <v>42</v>
      </c>
      <c r="AX276" s="13" t="s">
        <v>90</v>
      </c>
      <c r="AY276" s="241" t="s">
        <v>197</v>
      </c>
    </row>
    <row r="277" s="2" customFormat="1" ht="21.75" customHeight="1">
      <c r="A277" s="43"/>
      <c r="B277" s="44"/>
      <c r="C277" s="211" t="s">
        <v>509</v>
      </c>
      <c r="D277" s="211" t="s">
        <v>201</v>
      </c>
      <c r="E277" s="212" t="s">
        <v>1363</v>
      </c>
      <c r="F277" s="213" t="s">
        <v>1364</v>
      </c>
      <c r="G277" s="214" t="s">
        <v>204</v>
      </c>
      <c r="H277" s="215">
        <v>9.5</v>
      </c>
      <c r="I277" s="216"/>
      <c r="J277" s="217">
        <f>ROUND(I277*H277,2)</f>
        <v>0</v>
      </c>
      <c r="K277" s="213" t="s">
        <v>205</v>
      </c>
      <c r="L277" s="49"/>
      <c r="M277" s="218" t="s">
        <v>35</v>
      </c>
      <c r="N277" s="219" t="s">
        <v>53</v>
      </c>
      <c r="O277" s="89"/>
      <c r="P277" s="220">
        <f>O277*H277</f>
        <v>0</v>
      </c>
      <c r="Q277" s="220">
        <v>0</v>
      </c>
      <c r="R277" s="220">
        <f>Q277*H277</f>
        <v>0</v>
      </c>
      <c r="S277" s="220">
        <v>0</v>
      </c>
      <c r="T277" s="221">
        <f>S277*H277</f>
        <v>0</v>
      </c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R277" s="222" t="s">
        <v>206</v>
      </c>
      <c r="AT277" s="222" t="s">
        <v>201</v>
      </c>
      <c r="AU277" s="222" t="s">
        <v>92</v>
      </c>
      <c r="AY277" s="21" t="s">
        <v>197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21" t="s">
        <v>90</v>
      </c>
      <c r="BK277" s="223">
        <f>ROUND(I277*H277,2)</f>
        <v>0</v>
      </c>
      <c r="BL277" s="21" t="s">
        <v>206</v>
      </c>
      <c r="BM277" s="222" t="s">
        <v>1637</v>
      </c>
    </row>
    <row r="278" s="2" customFormat="1">
      <c r="A278" s="43"/>
      <c r="B278" s="44"/>
      <c r="C278" s="45"/>
      <c r="D278" s="224" t="s">
        <v>209</v>
      </c>
      <c r="E278" s="45"/>
      <c r="F278" s="225" t="s">
        <v>1366</v>
      </c>
      <c r="G278" s="45"/>
      <c r="H278" s="45"/>
      <c r="I278" s="226"/>
      <c r="J278" s="45"/>
      <c r="K278" s="45"/>
      <c r="L278" s="49"/>
      <c r="M278" s="227"/>
      <c r="N278" s="228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T278" s="21" t="s">
        <v>209</v>
      </c>
      <c r="AU278" s="21" t="s">
        <v>92</v>
      </c>
    </row>
    <row r="279" s="2" customFormat="1">
      <c r="A279" s="43"/>
      <c r="B279" s="44"/>
      <c r="C279" s="45"/>
      <c r="D279" s="229" t="s">
        <v>211</v>
      </c>
      <c r="E279" s="45"/>
      <c r="F279" s="230" t="s">
        <v>1367</v>
      </c>
      <c r="G279" s="45"/>
      <c r="H279" s="45"/>
      <c r="I279" s="226"/>
      <c r="J279" s="45"/>
      <c r="K279" s="45"/>
      <c r="L279" s="49"/>
      <c r="M279" s="227"/>
      <c r="N279" s="228"/>
      <c r="O279" s="89"/>
      <c r="P279" s="89"/>
      <c r="Q279" s="89"/>
      <c r="R279" s="89"/>
      <c r="S279" s="89"/>
      <c r="T279" s="90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T279" s="21" t="s">
        <v>211</v>
      </c>
      <c r="AU279" s="21" t="s">
        <v>92</v>
      </c>
    </row>
    <row r="280" s="13" customFormat="1">
      <c r="A280" s="13"/>
      <c r="B280" s="232"/>
      <c r="C280" s="233"/>
      <c r="D280" s="224" t="s">
        <v>232</v>
      </c>
      <c r="E280" s="242" t="s">
        <v>35</v>
      </c>
      <c r="F280" s="234" t="s">
        <v>1638</v>
      </c>
      <c r="G280" s="233"/>
      <c r="H280" s="235">
        <v>9.5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232</v>
      </c>
      <c r="AU280" s="241" t="s">
        <v>92</v>
      </c>
      <c r="AV280" s="13" t="s">
        <v>92</v>
      </c>
      <c r="AW280" s="13" t="s">
        <v>42</v>
      </c>
      <c r="AX280" s="13" t="s">
        <v>90</v>
      </c>
      <c r="AY280" s="241" t="s">
        <v>197</v>
      </c>
    </row>
    <row r="281" s="2" customFormat="1" ht="21.75" customHeight="1">
      <c r="A281" s="43"/>
      <c r="B281" s="44"/>
      <c r="C281" s="211" t="s">
        <v>515</v>
      </c>
      <c r="D281" s="211" t="s">
        <v>201</v>
      </c>
      <c r="E281" s="212" t="s">
        <v>1290</v>
      </c>
      <c r="F281" s="213" t="s">
        <v>1291</v>
      </c>
      <c r="G281" s="214" t="s">
        <v>204</v>
      </c>
      <c r="H281" s="215">
        <v>9.5</v>
      </c>
      <c r="I281" s="216"/>
      <c r="J281" s="217">
        <f>ROUND(I281*H281,2)</f>
        <v>0</v>
      </c>
      <c r="K281" s="213" t="s">
        <v>205</v>
      </c>
      <c r="L281" s="49"/>
      <c r="M281" s="218" t="s">
        <v>35</v>
      </c>
      <c r="N281" s="219" t="s">
        <v>53</v>
      </c>
      <c r="O281" s="89"/>
      <c r="P281" s="220">
        <f>O281*H281</f>
        <v>0</v>
      </c>
      <c r="Q281" s="220">
        <v>0</v>
      </c>
      <c r="R281" s="220">
        <f>Q281*H281</f>
        <v>0</v>
      </c>
      <c r="S281" s="220">
        <v>0</v>
      </c>
      <c r="T281" s="221">
        <f>S281*H281</f>
        <v>0</v>
      </c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R281" s="222" t="s">
        <v>206</v>
      </c>
      <c r="AT281" s="222" t="s">
        <v>201</v>
      </c>
      <c r="AU281" s="222" t="s">
        <v>92</v>
      </c>
      <c r="AY281" s="21" t="s">
        <v>197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21" t="s">
        <v>90</v>
      </c>
      <c r="BK281" s="223">
        <f>ROUND(I281*H281,2)</f>
        <v>0</v>
      </c>
      <c r="BL281" s="21" t="s">
        <v>206</v>
      </c>
      <c r="BM281" s="222" t="s">
        <v>1639</v>
      </c>
    </row>
    <row r="282" s="2" customFormat="1">
      <c r="A282" s="43"/>
      <c r="B282" s="44"/>
      <c r="C282" s="45"/>
      <c r="D282" s="224" t="s">
        <v>209</v>
      </c>
      <c r="E282" s="45"/>
      <c r="F282" s="225" t="s">
        <v>1293</v>
      </c>
      <c r="G282" s="45"/>
      <c r="H282" s="45"/>
      <c r="I282" s="226"/>
      <c r="J282" s="45"/>
      <c r="K282" s="45"/>
      <c r="L282" s="49"/>
      <c r="M282" s="227"/>
      <c r="N282" s="228"/>
      <c r="O282" s="89"/>
      <c r="P282" s="89"/>
      <c r="Q282" s="89"/>
      <c r="R282" s="89"/>
      <c r="S282" s="89"/>
      <c r="T282" s="90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T282" s="21" t="s">
        <v>209</v>
      </c>
      <c r="AU282" s="21" t="s">
        <v>92</v>
      </c>
    </row>
    <row r="283" s="2" customFormat="1">
      <c r="A283" s="43"/>
      <c r="B283" s="44"/>
      <c r="C283" s="45"/>
      <c r="D283" s="229" t="s">
        <v>211</v>
      </c>
      <c r="E283" s="45"/>
      <c r="F283" s="230" t="s">
        <v>1294</v>
      </c>
      <c r="G283" s="45"/>
      <c r="H283" s="45"/>
      <c r="I283" s="226"/>
      <c r="J283" s="45"/>
      <c r="K283" s="45"/>
      <c r="L283" s="49"/>
      <c r="M283" s="227"/>
      <c r="N283" s="228"/>
      <c r="O283" s="89"/>
      <c r="P283" s="89"/>
      <c r="Q283" s="89"/>
      <c r="R283" s="89"/>
      <c r="S283" s="89"/>
      <c r="T283" s="90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T283" s="21" t="s">
        <v>211</v>
      </c>
      <c r="AU283" s="21" t="s">
        <v>92</v>
      </c>
    </row>
    <row r="284" s="13" customFormat="1">
      <c r="A284" s="13"/>
      <c r="B284" s="232"/>
      <c r="C284" s="233"/>
      <c r="D284" s="224" t="s">
        <v>232</v>
      </c>
      <c r="E284" s="242" t="s">
        <v>35</v>
      </c>
      <c r="F284" s="234" t="s">
        <v>1640</v>
      </c>
      <c r="G284" s="233"/>
      <c r="H284" s="235">
        <v>9.5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232</v>
      </c>
      <c r="AU284" s="241" t="s">
        <v>92</v>
      </c>
      <c r="AV284" s="13" t="s">
        <v>92</v>
      </c>
      <c r="AW284" s="13" t="s">
        <v>42</v>
      </c>
      <c r="AX284" s="13" t="s">
        <v>90</v>
      </c>
      <c r="AY284" s="241" t="s">
        <v>197</v>
      </c>
    </row>
    <row r="285" s="2" customFormat="1" ht="24.15" customHeight="1">
      <c r="A285" s="43"/>
      <c r="B285" s="44"/>
      <c r="C285" s="211" t="s">
        <v>523</v>
      </c>
      <c r="D285" s="211" t="s">
        <v>201</v>
      </c>
      <c r="E285" s="212" t="s">
        <v>1161</v>
      </c>
      <c r="F285" s="213" t="s">
        <v>1162</v>
      </c>
      <c r="G285" s="214" t="s">
        <v>204</v>
      </c>
      <c r="H285" s="215">
        <v>9.5</v>
      </c>
      <c r="I285" s="216"/>
      <c r="J285" s="217">
        <f>ROUND(I285*H285,2)</f>
        <v>0</v>
      </c>
      <c r="K285" s="213" t="s">
        <v>205</v>
      </c>
      <c r="L285" s="49"/>
      <c r="M285" s="218" t="s">
        <v>35</v>
      </c>
      <c r="N285" s="219" t="s">
        <v>53</v>
      </c>
      <c r="O285" s="89"/>
      <c r="P285" s="220">
        <f>O285*H285</f>
        <v>0</v>
      </c>
      <c r="Q285" s="220">
        <v>0</v>
      </c>
      <c r="R285" s="220">
        <f>Q285*H285</f>
        <v>0</v>
      </c>
      <c r="S285" s="220">
        <v>0</v>
      </c>
      <c r="T285" s="221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2" t="s">
        <v>206</v>
      </c>
      <c r="AT285" s="222" t="s">
        <v>201</v>
      </c>
      <c r="AU285" s="222" t="s">
        <v>92</v>
      </c>
      <c r="AY285" s="21" t="s">
        <v>197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21" t="s">
        <v>90</v>
      </c>
      <c r="BK285" s="223">
        <f>ROUND(I285*H285,2)</f>
        <v>0</v>
      </c>
      <c r="BL285" s="21" t="s">
        <v>206</v>
      </c>
      <c r="BM285" s="222" t="s">
        <v>1641</v>
      </c>
    </row>
    <row r="286" s="2" customFormat="1">
      <c r="A286" s="43"/>
      <c r="B286" s="44"/>
      <c r="C286" s="45"/>
      <c r="D286" s="224" t="s">
        <v>209</v>
      </c>
      <c r="E286" s="45"/>
      <c r="F286" s="225" t="s">
        <v>1164</v>
      </c>
      <c r="G286" s="45"/>
      <c r="H286" s="45"/>
      <c r="I286" s="226"/>
      <c r="J286" s="45"/>
      <c r="K286" s="45"/>
      <c r="L286" s="49"/>
      <c r="M286" s="227"/>
      <c r="N286" s="228"/>
      <c r="O286" s="89"/>
      <c r="P286" s="89"/>
      <c r="Q286" s="89"/>
      <c r="R286" s="89"/>
      <c r="S286" s="89"/>
      <c r="T286" s="90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T286" s="21" t="s">
        <v>209</v>
      </c>
      <c r="AU286" s="21" t="s">
        <v>92</v>
      </c>
    </row>
    <row r="287" s="2" customFormat="1">
      <c r="A287" s="43"/>
      <c r="B287" s="44"/>
      <c r="C287" s="45"/>
      <c r="D287" s="229" t="s">
        <v>211</v>
      </c>
      <c r="E287" s="45"/>
      <c r="F287" s="230" t="s">
        <v>1165</v>
      </c>
      <c r="G287" s="45"/>
      <c r="H287" s="45"/>
      <c r="I287" s="226"/>
      <c r="J287" s="45"/>
      <c r="K287" s="45"/>
      <c r="L287" s="49"/>
      <c r="M287" s="227"/>
      <c r="N287" s="228"/>
      <c r="O287" s="89"/>
      <c r="P287" s="89"/>
      <c r="Q287" s="89"/>
      <c r="R287" s="89"/>
      <c r="S287" s="89"/>
      <c r="T287" s="90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T287" s="21" t="s">
        <v>211</v>
      </c>
      <c r="AU287" s="21" t="s">
        <v>92</v>
      </c>
    </row>
    <row r="288" s="2" customFormat="1" ht="24.15" customHeight="1">
      <c r="A288" s="43"/>
      <c r="B288" s="44"/>
      <c r="C288" s="211" t="s">
        <v>539</v>
      </c>
      <c r="D288" s="211" t="s">
        <v>201</v>
      </c>
      <c r="E288" s="212" t="s">
        <v>1297</v>
      </c>
      <c r="F288" s="213" t="s">
        <v>1298</v>
      </c>
      <c r="G288" s="214" t="s">
        <v>204</v>
      </c>
      <c r="H288" s="215">
        <v>5</v>
      </c>
      <c r="I288" s="216"/>
      <c r="J288" s="217">
        <f>ROUND(I288*H288,2)</f>
        <v>0</v>
      </c>
      <c r="K288" s="213" t="s">
        <v>205</v>
      </c>
      <c r="L288" s="49"/>
      <c r="M288" s="218" t="s">
        <v>35</v>
      </c>
      <c r="N288" s="219" t="s">
        <v>53</v>
      </c>
      <c r="O288" s="89"/>
      <c r="P288" s="220">
        <f>O288*H288</f>
        <v>0</v>
      </c>
      <c r="Q288" s="220">
        <v>0.1837</v>
      </c>
      <c r="R288" s="220">
        <f>Q288*H288</f>
        <v>0.91849999999999998</v>
      </c>
      <c r="S288" s="220">
        <v>0</v>
      </c>
      <c r="T288" s="221">
        <f>S288*H288</f>
        <v>0</v>
      </c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R288" s="222" t="s">
        <v>206</v>
      </c>
      <c r="AT288" s="222" t="s">
        <v>201</v>
      </c>
      <c r="AU288" s="222" t="s">
        <v>92</v>
      </c>
      <c r="AY288" s="21" t="s">
        <v>197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21" t="s">
        <v>90</v>
      </c>
      <c r="BK288" s="223">
        <f>ROUND(I288*H288,2)</f>
        <v>0</v>
      </c>
      <c r="BL288" s="21" t="s">
        <v>206</v>
      </c>
      <c r="BM288" s="222" t="s">
        <v>1642</v>
      </c>
    </row>
    <row r="289" s="2" customFormat="1">
      <c r="A289" s="43"/>
      <c r="B289" s="44"/>
      <c r="C289" s="45"/>
      <c r="D289" s="224" t="s">
        <v>209</v>
      </c>
      <c r="E289" s="45"/>
      <c r="F289" s="225" t="s">
        <v>1300</v>
      </c>
      <c r="G289" s="45"/>
      <c r="H289" s="45"/>
      <c r="I289" s="226"/>
      <c r="J289" s="45"/>
      <c r="K289" s="45"/>
      <c r="L289" s="49"/>
      <c r="M289" s="227"/>
      <c r="N289" s="228"/>
      <c r="O289" s="89"/>
      <c r="P289" s="89"/>
      <c r="Q289" s="89"/>
      <c r="R289" s="89"/>
      <c r="S289" s="89"/>
      <c r="T289" s="90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T289" s="21" t="s">
        <v>209</v>
      </c>
      <c r="AU289" s="21" t="s">
        <v>92</v>
      </c>
    </row>
    <row r="290" s="2" customFormat="1">
      <c r="A290" s="43"/>
      <c r="B290" s="44"/>
      <c r="C290" s="45"/>
      <c r="D290" s="229" t="s">
        <v>211</v>
      </c>
      <c r="E290" s="45"/>
      <c r="F290" s="230" t="s">
        <v>1301</v>
      </c>
      <c r="G290" s="45"/>
      <c r="H290" s="45"/>
      <c r="I290" s="226"/>
      <c r="J290" s="45"/>
      <c r="K290" s="45"/>
      <c r="L290" s="49"/>
      <c r="M290" s="227"/>
      <c r="N290" s="228"/>
      <c r="O290" s="89"/>
      <c r="P290" s="89"/>
      <c r="Q290" s="89"/>
      <c r="R290" s="89"/>
      <c r="S290" s="89"/>
      <c r="T290" s="90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T290" s="21" t="s">
        <v>211</v>
      </c>
      <c r="AU290" s="21" t="s">
        <v>92</v>
      </c>
    </row>
    <row r="291" s="2" customFormat="1">
      <c r="A291" s="43"/>
      <c r="B291" s="44"/>
      <c r="C291" s="45"/>
      <c r="D291" s="224" t="s">
        <v>219</v>
      </c>
      <c r="E291" s="45"/>
      <c r="F291" s="231" t="s">
        <v>1625</v>
      </c>
      <c r="G291" s="45"/>
      <c r="H291" s="45"/>
      <c r="I291" s="226"/>
      <c r="J291" s="45"/>
      <c r="K291" s="45"/>
      <c r="L291" s="49"/>
      <c r="M291" s="227"/>
      <c r="N291" s="228"/>
      <c r="O291" s="89"/>
      <c r="P291" s="89"/>
      <c r="Q291" s="89"/>
      <c r="R291" s="89"/>
      <c r="S291" s="89"/>
      <c r="T291" s="90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T291" s="21" t="s">
        <v>219</v>
      </c>
      <c r="AU291" s="21" t="s">
        <v>92</v>
      </c>
    </row>
    <row r="292" s="13" customFormat="1">
      <c r="A292" s="13"/>
      <c r="B292" s="232"/>
      <c r="C292" s="233"/>
      <c r="D292" s="224" t="s">
        <v>232</v>
      </c>
      <c r="E292" s="242" t="s">
        <v>35</v>
      </c>
      <c r="F292" s="234" t="s">
        <v>1643</v>
      </c>
      <c r="G292" s="233"/>
      <c r="H292" s="235">
        <v>5</v>
      </c>
      <c r="I292" s="236"/>
      <c r="J292" s="233"/>
      <c r="K292" s="233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232</v>
      </c>
      <c r="AU292" s="241" t="s">
        <v>92</v>
      </c>
      <c r="AV292" s="13" t="s">
        <v>92</v>
      </c>
      <c r="AW292" s="13" t="s">
        <v>42</v>
      </c>
      <c r="AX292" s="13" t="s">
        <v>90</v>
      </c>
      <c r="AY292" s="241" t="s">
        <v>197</v>
      </c>
    </row>
    <row r="293" s="2" customFormat="1" ht="16.5" customHeight="1">
      <c r="A293" s="43"/>
      <c r="B293" s="44"/>
      <c r="C293" s="243" t="s">
        <v>545</v>
      </c>
      <c r="D293" s="243" t="s">
        <v>305</v>
      </c>
      <c r="E293" s="244" t="s">
        <v>1579</v>
      </c>
      <c r="F293" s="245" t="s">
        <v>1580</v>
      </c>
      <c r="G293" s="246" t="s">
        <v>204</v>
      </c>
      <c r="H293" s="247">
        <v>5.0999999999999996</v>
      </c>
      <c r="I293" s="248"/>
      <c r="J293" s="249">
        <f>ROUND(I293*H293,2)</f>
        <v>0</v>
      </c>
      <c r="K293" s="245" t="s">
        <v>205</v>
      </c>
      <c r="L293" s="250"/>
      <c r="M293" s="251" t="s">
        <v>35</v>
      </c>
      <c r="N293" s="252" t="s">
        <v>53</v>
      </c>
      <c r="O293" s="89"/>
      <c r="P293" s="220">
        <f>O293*H293</f>
        <v>0</v>
      </c>
      <c r="Q293" s="220">
        <v>0.22800000000000001</v>
      </c>
      <c r="R293" s="220">
        <f>Q293*H293</f>
        <v>1.1628000000000001</v>
      </c>
      <c r="S293" s="220">
        <v>0</v>
      </c>
      <c r="T293" s="221">
        <f>S293*H293</f>
        <v>0</v>
      </c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R293" s="222" t="s">
        <v>253</v>
      </c>
      <c r="AT293" s="222" t="s">
        <v>305</v>
      </c>
      <c r="AU293" s="222" t="s">
        <v>92</v>
      </c>
      <c r="AY293" s="21" t="s">
        <v>197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21" t="s">
        <v>90</v>
      </c>
      <c r="BK293" s="223">
        <f>ROUND(I293*H293,2)</f>
        <v>0</v>
      </c>
      <c r="BL293" s="21" t="s">
        <v>206</v>
      </c>
      <c r="BM293" s="222" t="s">
        <v>1644</v>
      </c>
    </row>
    <row r="294" s="2" customFormat="1">
      <c r="A294" s="43"/>
      <c r="B294" s="44"/>
      <c r="C294" s="45"/>
      <c r="D294" s="224" t="s">
        <v>209</v>
      </c>
      <c r="E294" s="45"/>
      <c r="F294" s="225" t="s">
        <v>1580</v>
      </c>
      <c r="G294" s="45"/>
      <c r="H294" s="45"/>
      <c r="I294" s="226"/>
      <c r="J294" s="45"/>
      <c r="K294" s="45"/>
      <c r="L294" s="49"/>
      <c r="M294" s="227"/>
      <c r="N294" s="228"/>
      <c r="O294" s="89"/>
      <c r="P294" s="89"/>
      <c r="Q294" s="89"/>
      <c r="R294" s="89"/>
      <c r="S294" s="89"/>
      <c r="T294" s="90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T294" s="21" t="s">
        <v>209</v>
      </c>
      <c r="AU294" s="21" t="s">
        <v>92</v>
      </c>
    </row>
    <row r="295" s="13" customFormat="1">
      <c r="A295" s="13"/>
      <c r="B295" s="232"/>
      <c r="C295" s="233"/>
      <c r="D295" s="224" t="s">
        <v>232</v>
      </c>
      <c r="E295" s="233"/>
      <c r="F295" s="234" t="s">
        <v>1645</v>
      </c>
      <c r="G295" s="233"/>
      <c r="H295" s="235">
        <v>5.0999999999999996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232</v>
      </c>
      <c r="AU295" s="241" t="s">
        <v>92</v>
      </c>
      <c r="AV295" s="13" t="s">
        <v>92</v>
      </c>
      <c r="AW295" s="13" t="s">
        <v>4</v>
      </c>
      <c r="AX295" s="13" t="s">
        <v>90</v>
      </c>
      <c r="AY295" s="241" t="s">
        <v>197</v>
      </c>
    </row>
    <row r="296" s="2" customFormat="1" ht="24.15" customHeight="1">
      <c r="A296" s="43"/>
      <c r="B296" s="44"/>
      <c r="C296" s="211" t="s">
        <v>557</v>
      </c>
      <c r="D296" s="211" t="s">
        <v>201</v>
      </c>
      <c r="E296" s="212" t="s">
        <v>1321</v>
      </c>
      <c r="F296" s="213" t="s">
        <v>1322</v>
      </c>
      <c r="G296" s="214" t="s">
        <v>204</v>
      </c>
      <c r="H296" s="215">
        <v>3</v>
      </c>
      <c r="I296" s="216"/>
      <c r="J296" s="217">
        <f>ROUND(I296*H296,2)</f>
        <v>0</v>
      </c>
      <c r="K296" s="213" t="s">
        <v>205</v>
      </c>
      <c r="L296" s="49"/>
      <c r="M296" s="218" t="s">
        <v>35</v>
      </c>
      <c r="N296" s="219" t="s">
        <v>53</v>
      </c>
      <c r="O296" s="89"/>
      <c r="P296" s="220">
        <f>O296*H296</f>
        <v>0</v>
      </c>
      <c r="Q296" s="220">
        <v>0.25080999999999998</v>
      </c>
      <c r="R296" s="220">
        <f>Q296*H296</f>
        <v>0.75242999999999993</v>
      </c>
      <c r="S296" s="220">
        <v>0</v>
      </c>
      <c r="T296" s="221">
        <f>S296*H296</f>
        <v>0</v>
      </c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R296" s="222" t="s">
        <v>206</v>
      </c>
      <c r="AT296" s="222" t="s">
        <v>201</v>
      </c>
      <c r="AU296" s="222" t="s">
        <v>92</v>
      </c>
      <c r="AY296" s="21" t="s">
        <v>197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21" t="s">
        <v>90</v>
      </c>
      <c r="BK296" s="223">
        <f>ROUND(I296*H296,2)</f>
        <v>0</v>
      </c>
      <c r="BL296" s="21" t="s">
        <v>206</v>
      </c>
      <c r="BM296" s="222" t="s">
        <v>1646</v>
      </c>
    </row>
    <row r="297" s="2" customFormat="1">
      <c r="A297" s="43"/>
      <c r="B297" s="44"/>
      <c r="C297" s="45"/>
      <c r="D297" s="224" t="s">
        <v>209</v>
      </c>
      <c r="E297" s="45"/>
      <c r="F297" s="225" t="s">
        <v>1324</v>
      </c>
      <c r="G297" s="45"/>
      <c r="H297" s="45"/>
      <c r="I297" s="226"/>
      <c r="J297" s="45"/>
      <c r="K297" s="45"/>
      <c r="L297" s="49"/>
      <c r="M297" s="227"/>
      <c r="N297" s="228"/>
      <c r="O297" s="89"/>
      <c r="P297" s="89"/>
      <c r="Q297" s="89"/>
      <c r="R297" s="89"/>
      <c r="S297" s="89"/>
      <c r="T297" s="90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T297" s="21" t="s">
        <v>209</v>
      </c>
      <c r="AU297" s="21" t="s">
        <v>92</v>
      </c>
    </row>
    <row r="298" s="2" customFormat="1">
      <c r="A298" s="43"/>
      <c r="B298" s="44"/>
      <c r="C298" s="45"/>
      <c r="D298" s="229" t="s">
        <v>211</v>
      </c>
      <c r="E298" s="45"/>
      <c r="F298" s="230" t="s">
        <v>1325</v>
      </c>
      <c r="G298" s="45"/>
      <c r="H298" s="45"/>
      <c r="I298" s="226"/>
      <c r="J298" s="45"/>
      <c r="K298" s="45"/>
      <c r="L298" s="49"/>
      <c r="M298" s="227"/>
      <c r="N298" s="228"/>
      <c r="O298" s="89"/>
      <c r="P298" s="89"/>
      <c r="Q298" s="89"/>
      <c r="R298" s="89"/>
      <c r="S298" s="89"/>
      <c r="T298" s="90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T298" s="21" t="s">
        <v>211</v>
      </c>
      <c r="AU298" s="21" t="s">
        <v>92</v>
      </c>
    </row>
    <row r="299" s="2" customFormat="1">
      <c r="A299" s="43"/>
      <c r="B299" s="44"/>
      <c r="C299" s="45"/>
      <c r="D299" s="224" t="s">
        <v>219</v>
      </c>
      <c r="E299" s="45"/>
      <c r="F299" s="231" t="s">
        <v>1326</v>
      </c>
      <c r="G299" s="45"/>
      <c r="H299" s="45"/>
      <c r="I299" s="226"/>
      <c r="J299" s="45"/>
      <c r="K299" s="45"/>
      <c r="L299" s="49"/>
      <c r="M299" s="227"/>
      <c r="N299" s="228"/>
      <c r="O299" s="89"/>
      <c r="P299" s="89"/>
      <c r="Q299" s="89"/>
      <c r="R299" s="89"/>
      <c r="S299" s="89"/>
      <c r="T299" s="90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T299" s="21" t="s">
        <v>219</v>
      </c>
      <c r="AU299" s="21" t="s">
        <v>92</v>
      </c>
    </row>
    <row r="300" s="2" customFormat="1" ht="16.5" customHeight="1">
      <c r="A300" s="43"/>
      <c r="B300" s="44"/>
      <c r="C300" s="243" t="s">
        <v>563</v>
      </c>
      <c r="D300" s="243" t="s">
        <v>305</v>
      </c>
      <c r="E300" s="244" t="s">
        <v>1328</v>
      </c>
      <c r="F300" s="245" t="s">
        <v>1329</v>
      </c>
      <c r="G300" s="246" t="s">
        <v>204</v>
      </c>
      <c r="H300" s="247">
        <v>3.0600000000000001</v>
      </c>
      <c r="I300" s="248"/>
      <c r="J300" s="249">
        <f>ROUND(I300*H300,2)</f>
        <v>0</v>
      </c>
      <c r="K300" s="245" t="s">
        <v>205</v>
      </c>
      <c r="L300" s="250"/>
      <c r="M300" s="251" t="s">
        <v>35</v>
      </c>
      <c r="N300" s="252" t="s">
        <v>53</v>
      </c>
      <c r="O300" s="89"/>
      <c r="P300" s="220">
        <f>O300*H300</f>
        <v>0</v>
      </c>
      <c r="Q300" s="220">
        <v>0.11799999999999999</v>
      </c>
      <c r="R300" s="220">
        <f>Q300*H300</f>
        <v>0.36108000000000001</v>
      </c>
      <c r="S300" s="220">
        <v>0</v>
      </c>
      <c r="T300" s="221">
        <f>S300*H300</f>
        <v>0</v>
      </c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R300" s="222" t="s">
        <v>253</v>
      </c>
      <c r="AT300" s="222" t="s">
        <v>305</v>
      </c>
      <c r="AU300" s="222" t="s">
        <v>92</v>
      </c>
      <c r="AY300" s="21" t="s">
        <v>197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21" t="s">
        <v>90</v>
      </c>
      <c r="BK300" s="223">
        <f>ROUND(I300*H300,2)</f>
        <v>0</v>
      </c>
      <c r="BL300" s="21" t="s">
        <v>206</v>
      </c>
      <c r="BM300" s="222" t="s">
        <v>1647</v>
      </c>
    </row>
    <row r="301" s="2" customFormat="1">
      <c r="A301" s="43"/>
      <c r="B301" s="44"/>
      <c r="C301" s="45"/>
      <c r="D301" s="224" t="s">
        <v>209</v>
      </c>
      <c r="E301" s="45"/>
      <c r="F301" s="225" t="s">
        <v>1329</v>
      </c>
      <c r="G301" s="45"/>
      <c r="H301" s="45"/>
      <c r="I301" s="226"/>
      <c r="J301" s="45"/>
      <c r="K301" s="45"/>
      <c r="L301" s="49"/>
      <c r="M301" s="227"/>
      <c r="N301" s="228"/>
      <c r="O301" s="89"/>
      <c r="P301" s="89"/>
      <c r="Q301" s="89"/>
      <c r="R301" s="89"/>
      <c r="S301" s="89"/>
      <c r="T301" s="90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T301" s="21" t="s">
        <v>209</v>
      </c>
      <c r="AU301" s="21" t="s">
        <v>92</v>
      </c>
    </row>
    <row r="302" s="2" customFormat="1">
      <c r="A302" s="43"/>
      <c r="B302" s="44"/>
      <c r="C302" s="45"/>
      <c r="D302" s="224" t="s">
        <v>219</v>
      </c>
      <c r="E302" s="45"/>
      <c r="F302" s="231" t="s">
        <v>1326</v>
      </c>
      <c r="G302" s="45"/>
      <c r="H302" s="45"/>
      <c r="I302" s="226"/>
      <c r="J302" s="45"/>
      <c r="K302" s="45"/>
      <c r="L302" s="49"/>
      <c r="M302" s="227"/>
      <c r="N302" s="228"/>
      <c r="O302" s="89"/>
      <c r="P302" s="89"/>
      <c r="Q302" s="89"/>
      <c r="R302" s="89"/>
      <c r="S302" s="89"/>
      <c r="T302" s="90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T302" s="21" t="s">
        <v>219</v>
      </c>
      <c r="AU302" s="21" t="s">
        <v>92</v>
      </c>
    </row>
    <row r="303" s="13" customFormat="1">
      <c r="A303" s="13"/>
      <c r="B303" s="232"/>
      <c r="C303" s="233"/>
      <c r="D303" s="224" t="s">
        <v>232</v>
      </c>
      <c r="E303" s="233"/>
      <c r="F303" s="234" t="s">
        <v>1648</v>
      </c>
      <c r="G303" s="233"/>
      <c r="H303" s="235">
        <v>3.0600000000000001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232</v>
      </c>
      <c r="AU303" s="241" t="s">
        <v>92</v>
      </c>
      <c r="AV303" s="13" t="s">
        <v>92</v>
      </c>
      <c r="AW303" s="13" t="s">
        <v>4</v>
      </c>
      <c r="AX303" s="13" t="s">
        <v>90</v>
      </c>
      <c r="AY303" s="241" t="s">
        <v>197</v>
      </c>
    </row>
    <row r="304" s="2" customFormat="1" ht="37.8" customHeight="1">
      <c r="A304" s="43"/>
      <c r="B304" s="44"/>
      <c r="C304" s="211" t="s">
        <v>569</v>
      </c>
      <c r="D304" s="211" t="s">
        <v>201</v>
      </c>
      <c r="E304" s="212" t="s">
        <v>1246</v>
      </c>
      <c r="F304" s="213" t="s">
        <v>1247</v>
      </c>
      <c r="G304" s="214" t="s">
        <v>204</v>
      </c>
      <c r="H304" s="215">
        <v>1.5</v>
      </c>
      <c r="I304" s="216"/>
      <c r="J304" s="217">
        <f>ROUND(I304*H304,2)</f>
        <v>0</v>
      </c>
      <c r="K304" s="213" t="s">
        <v>205</v>
      </c>
      <c r="L304" s="49"/>
      <c r="M304" s="218" t="s">
        <v>35</v>
      </c>
      <c r="N304" s="219" t="s">
        <v>53</v>
      </c>
      <c r="O304" s="89"/>
      <c r="P304" s="220">
        <f>O304*H304</f>
        <v>0</v>
      </c>
      <c r="Q304" s="220">
        <v>0.14610000000000001</v>
      </c>
      <c r="R304" s="220">
        <f>Q304*H304</f>
        <v>0.21915000000000001</v>
      </c>
      <c r="S304" s="220">
        <v>0</v>
      </c>
      <c r="T304" s="221">
        <f>S304*H304</f>
        <v>0</v>
      </c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R304" s="222" t="s">
        <v>206</v>
      </c>
      <c r="AT304" s="222" t="s">
        <v>201</v>
      </c>
      <c r="AU304" s="222" t="s">
        <v>92</v>
      </c>
      <c r="AY304" s="21" t="s">
        <v>197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21" t="s">
        <v>90</v>
      </c>
      <c r="BK304" s="223">
        <f>ROUND(I304*H304,2)</f>
        <v>0</v>
      </c>
      <c r="BL304" s="21" t="s">
        <v>206</v>
      </c>
      <c r="BM304" s="222" t="s">
        <v>1649</v>
      </c>
    </row>
    <row r="305" s="2" customFormat="1">
      <c r="A305" s="43"/>
      <c r="B305" s="44"/>
      <c r="C305" s="45"/>
      <c r="D305" s="224" t="s">
        <v>209</v>
      </c>
      <c r="E305" s="45"/>
      <c r="F305" s="225" t="s">
        <v>1249</v>
      </c>
      <c r="G305" s="45"/>
      <c r="H305" s="45"/>
      <c r="I305" s="226"/>
      <c r="J305" s="45"/>
      <c r="K305" s="45"/>
      <c r="L305" s="49"/>
      <c r="M305" s="227"/>
      <c r="N305" s="228"/>
      <c r="O305" s="89"/>
      <c r="P305" s="89"/>
      <c r="Q305" s="89"/>
      <c r="R305" s="89"/>
      <c r="S305" s="89"/>
      <c r="T305" s="90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T305" s="21" t="s">
        <v>209</v>
      </c>
      <c r="AU305" s="21" t="s">
        <v>92</v>
      </c>
    </row>
    <row r="306" s="2" customFormat="1">
      <c r="A306" s="43"/>
      <c r="B306" s="44"/>
      <c r="C306" s="45"/>
      <c r="D306" s="229" t="s">
        <v>211</v>
      </c>
      <c r="E306" s="45"/>
      <c r="F306" s="230" t="s">
        <v>1250</v>
      </c>
      <c r="G306" s="45"/>
      <c r="H306" s="45"/>
      <c r="I306" s="226"/>
      <c r="J306" s="45"/>
      <c r="K306" s="45"/>
      <c r="L306" s="49"/>
      <c r="M306" s="227"/>
      <c r="N306" s="228"/>
      <c r="O306" s="89"/>
      <c r="P306" s="89"/>
      <c r="Q306" s="89"/>
      <c r="R306" s="89"/>
      <c r="S306" s="89"/>
      <c r="T306" s="90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T306" s="21" t="s">
        <v>211</v>
      </c>
      <c r="AU306" s="21" t="s">
        <v>92</v>
      </c>
    </row>
    <row r="307" s="13" customFormat="1">
      <c r="A307" s="13"/>
      <c r="B307" s="232"/>
      <c r="C307" s="233"/>
      <c r="D307" s="224" t="s">
        <v>232</v>
      </c>
      <c r="E307" s="242" t="s">
        <v>35</v>
      </c>
      <c r="F307" s="234" t="s">
        <v>1650</v>
      </c>
      <c r="G307" s="233"/>
      <c r="H307" s="235">
        <v>1.5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232</v>
      </c>
      <c r="AU307" s="241" t="s">
        <v>92</v>
      </c>
      <c r="AV307" s="13" t="s">
        <v>92</v>
      </c>
      <c r="AW307" s="13" t="s">
        <v>42</v>
      </c>
      <c r="AX307" s="13" t="s">
        <v>90</v>
      </c>
      <c r="AY307" s="241" t="s">
        <v>197</v>
      </c>
    </row>
    <row r="308" s="2" customFormat="1" ht="24.15" customHeight="1">
      <c r="A308" s="43"/>
      <c r="B308" s="44"/>
      <c r="C308" s="211" t="s">
        <v>580</v>
      </c>
      <c r="D308" s="211" t="s">
        <v>201</v>
      </c>
      <c r="E308" s="212" t="s">
        <v>1252</v>
      </c>
      <c r="F308" s="213" t="s">
        <v>1253</v>
      </c>
      <c r="G308" s="214" t="s">
        <v>204</v>
      </c>
      <c r="H308" s="215">
        <v>1.5</v>
      </c>
      <c r="I308" s="216"/>
      <c r="J308" s="217">
        <f>ROUND(I308*H308,2)</f>
        <v>0</v>
      </c>
      <c r="K308" s="213" t="s">
        <v>35</v>
      </c>
      <c r="L308" s="49"/>
      <c r="M308" s="218" t="s">
        <v>35</v>
      </c>
      <c r="N308" s="219" t="s">
        <v>53</v>
      </c>
      <c r="O308" s="89"/>
      <c r="P308" s="220">
        <f>O308*H308</f>
        <v>0</v>
      </c>
      <c r="Q308" s="220">
        <v>0.053719999999999997</v>
      </c>
      <c r="R308" s="220">
        <f>Q308*H308</f>
        <v>0.080579999999999999</v>
      </c>
      <c r="S308" s="220">
        <v>0</v>
      </c>
      <c r="T308" s="221">
        <f>S308*H308</f>
        <v>0</v>
      </c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R308" s="222" t="s">
        <v>206</v>
      </c>
      <c r="AT308" s="222" t="s">
        <v>201</v>
      </c>
      <c r="AU308" s="222" t="s">
        <v>92</v>
      </c>
      <c r="AY308" s="21" t="s">
        <v>197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21" t="s">
        <v>90</v>
      </c>
      <c r="BK308" s="223">
        <f>ROUND(I308*H308,2)</f>
        <v>0</v>
      </c>
      <c r="BL308" s="21" t="s">
        <v>206</v>
      </c>
      <c r="BM308" s="222" t="s">
        <v>1651</v>
      </c>
    </row>
    <row r="309" s="2" customFormat="1">
      <c r="A309" s="43"/>
      <c r="B309" s="44"/>
      <c r="C309" s="45"/>
      <c r="D309" s="224" t="s">
        <v>209</v>
      </c>
      <c r="E309" s="45"/>
      <c r="F309" s="225" t="s">
        <v>1611</v>
      </c>
      <c r="G309" s="45"/>
      <c r="H309" s="45"/>
      <c r="I309" s="226"/>
      <c r="J309" s="45"/>
      <c r="K309" s="45"/>
      <c r="L309" s="49"/>
      <c r="M309" s="227"/>
      <c r="N309" s="228"/>
      <c r="O309" s="89"/>
      <c r="P309" s="89"/>
      <c r="Q309" s="89"/>
      <c r="R309" s="89"/>
      <c r="S309" s="89"/>
      <c r="T309" s="90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T309" s="21" t="s">
        <v>209</v>
      </c>
      <c r="AU309" s="21" t="s">
        <v>92</v>
      </c>
    </row>
    <row r="310" s="2" customFormat="1" ht="16.5" customHeight="1">
      <c r="A310" s="43"/>
      <c r="B310" s="44"/>
      <c r="C310" s="243" t="s">
        <v>582</v>
      </c>
      <c r="D310" s="243" t="s">
        <v>305</v>
      </c>
      <c r="E310" s="244" t="s">
        <v>1337</v>
      </c>
      <c r="F310" s="245" t="s">
        <v>1338</v>
      </c>
      <c r="G310" s="246" t="s">
        <v>204</v>
      </c>
      <c r="H310" s="247">
        <v>1.5449999999999999</v>
      </c>
      <c r="I310" s="248"/>
      <c r="J310" s="249">
        <f>ROUND(I310*H310,2)</f>
        <v>0</v>
      </c>
      <c r="K310" s="245" t="s">
        <v>205</v>
      </c>
      <c r="L310" s="250"/>
      <c r="M310" s="251" t="s">
        <v>35</v>
      </c>
      <c r="N310" s="252" t="s">
        <v>53</v>
      </c>
      <c r="O310" s="89"/>
      <c r="P310" s="220">
        <f>O310*H310</f>
        <v>0</v>
      </c>
      <c r="Q310" s="220">
        <v>0.216</v>
      </c>
      <c r="R310" s="220">
        <f>Q310*H310</f>
        <v>0.33371999999999996</v>
      </c>
      <c r="S310" s="220">
        <v>0</v>
      </c>
      <c r="T310" s="221">
        <f>S310*H310</f>
        <v>0</v>
      </c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R310" s="222" t="s">
        <v>253</v>
      </c>
      <c r="AT310" s="222" t="s">
        <v>305</v>
      </c>
      <c r="AU310" s="222" t="s">
        <v>92</v>
      </c>
      <c r="AY310" s="21" t="s">
        <v>197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21" t="s">
        <v>90</v>
      </c>
      <c r="BK310" s="223">
        <f>ROUND(I310*H310,2)</f>
        <v>0</v>
      </c>
      <c r="BL310" s="21" t="s">
        <v>206</v>
      </c>
      <c r="BM310" s="222" t="s">
        <v>1652</v>
      </c>
    </row>
    <row r="311" s="2" customFormat="1">
      <c r="A311" s="43"/>
      <c r="B311" s="44"/>
      <c r="C311" s="45"/>
      <c r="D311" s="224" t="s">
        <v>209</v>
      </c>
      <c r="E311" s="45"/>
      <c r="F311" s="225" t="s">
        <v>1340</v>
      </c>
      <c r="G311" s="45"/>
      <c r="H311" s="45"/>
      <c r="I311" s="226"/>
      <c r="J311" s="45"/>
      <c r="K311" s="45"/>
      <c r="L311" s="49"/>
      <c r="M311" s="227"/>
      <c r="N311" s="228"/>
      <c r="O311" s="89"/>
      <c r="P311" s="89"/>
      <c r="Q311" s="89"/>
      <c r="R311" s="89"/>
      <c r="S311" s="89"/>
      <c r="T311" s="90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T311" s="21" t="s">
        <v>209</v>
      </c>
      <c r="AU311" s="21" t="s">
        <v>92</v>
      </c>
    </row>
    <row r="312" s="13" customFormat="1">
      <c r="A312" s="13"/>
      <c r="B312" s="232"/>
      <c r="C312" s="233"/>
      <c r="D312" s="224" t="s">
        <v>232</v>
      </c>
      <c r="E312" s="233"/>
      <c r="F312" s="234" t="s">
        <v>1653</v>
      </c>
      <c r="G312" s="233"/>
      <c r="H312" s="235">
        <v>1.5449999999999999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1" t="s">
        <v>232</v>
      </c>
      <c r="AU312" s="241" t="s">
        <v>92</v>
      </c>
      <c r="AV312" s="13" t="s">
        <v>92</v>
      </c>
      <c r="AW312" s="13" t="s">
        <v>4</v>
      </c>
      <c r="AX312" s="13" t="s">
        <v>90</v>
      </c>
      <c r="AY312" s="241" t="s">
        <v>197</v>
      </c>
    </row>
    <row r="313" s="12" customFormat="1" ht="22.8" customHeight="1">
      <c r="A313" s="12"/>
      <c r="B313" s="195"/>
      <c r="C313" s="196"/>
      <c r="D313" s="197" t="s">
        <v>81</v>
      </c>
      <c r="E313" s="209" t="s">
        <v>241</v>
      </c>
      <c r="F313" s="209" t="s">
        <v>1379</v>
      </c>
      <c r="G313" s="196"/>
      <c r="H313" s="196"/>
      <c r="I313" s="199"/>
      <c r="J313" s="210">
        <f>BK313</f>
        <v>0</v>
      </c>
      <c r="K313" s="196"/>
      <c r="L313" s="201"/>
      <c r="M313" s="202"/>
      <c r="N313" s="203"/>
      <c r="O313" s="203"/>
      <c r="P313" s="204">
        <f>SUM(P314:P316)</f>
        <v>0</v>
      </c>
      <c r="Q313" s="203"/>
      <c r="R313" s="204">
        <f>SUM(R314:R316)</f>
        <v>3.38022</v>
      </c>
      <c r="S313" s="203"/>
      <c r="T313" s="205">
        <f>SUM(T314:T316)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6" t="s">
        <v>90</v>
      </c>
      <c r="AT313" s="207" t="s">
        <v>81</v>
      </c>
      <c r="AU313" s="207" t="s">
        <v>90</v>
      </c>
      <c r="AY313" s="206" t="s">
        <v>197</v>
      </c>
      <c r="BK313" s="208">
        <f>SUM(BK314:BK316)</f>
        <v>0</v>
      </c>
    </row>
    <row r="314" s="2" customFormat="1" ht="24.15" customHeight="1">
      <c r="A314" s="43"/>
      <c r="B314" s="44"/>
      <c r="C314" s="211" t="s">
        <v>587</v>
      </c>
      <c r="D314" s="211" t="s">
        <v>201</v>
      </c>
      <c r="E314" s="212" t="s">
        <v>1380</v>
      </c>
      <c r="F314" s="213" t="s">
        <v>1381</v>
      </c>
      <c r="G314" s="214" t="s">
        <v>204</v>
      </c>
      <c r="H314" s="215">
        <v>89</v>
      </c>
      <c r="I314" s="216"/>
      <c r="J314" s="217">
        <f>ROUND(I314*H314,2)</f>
        <v>0</v>
      </c>
      <c r="K314" s="213" t="s">
        <v>205</v>
      </c>
      <c r="L314" s="49"/>
      <c r="M314" s="218" t="s">
        <v>35</v>
      </c>
      <c r="N314" s="219" t="s">
        <v>53</v>
      </c>
      <c r="O314" s="89"/>
      <c r="P314" s="220">
        <f>O314*H314</f>
        <v>0</v>
      </c>
      <c r="Q314" s="220">
        <v>0.03798</v>
      </c>
      <c r="R314" s="220">
        <f>Q314*H314</f>
        <v>3.38022</v>
      </c>
      <c r="S314" s="220">
        <v>0</v>
      </c>
      <c r="T314" s="221">
        <f>S314*H314</f>
        <v>0</v>
      </c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R314" s="222" t="s">
        <v>206</v>
      </c>
      <c r="AT314" s="222" t="s">
        <v>201</v>
      </c>
      <c r="AU314" s="222" t="s">
        <v>92</v>
      </c>
      <c r="AY314" s="21" t="s">
        <v>197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21" t="s">
        <v>90</v>
      </c>
      <c r="BK314" s="223">
        <f>ROUND(I314*H314,2)</f>
        <v>0</v>
      </c>
      <c r="BL314" s="21" t="s">
        <v>206</v>
      </c>
      <c r="BM314" s="222" t="s">
        <v>1654</v>
      </c>
    </row>
    <row r="315" s="2" customFormat="1">
      <c r="A315" s="43"/>
      <c r="B315" s="44"/>
      <c r="C315" s="45"/>
      <c r="D315" s="224" t="s">
        <v>209</v>
      </c>
      <c r="E315" s="45"/>
      <c r="F315" s="225" t="s">
        <v>1383</v>
      </c>
      <c r="G315" s="45"/>
      <c r="H315" s="45"/>
      <c r="I315" s="226"/>
      <c r="J315" s="45"/>
      <c r="K315" s="45"/>
      <c r="L315" s="49"/>
      <c r="M315" s="227"/>
      <c r="N315" s="228"/>
      <c r="O315" s="89"/>
      <c r="P315" s="89"/>
      <c r="Q315" s="89"/>
      <c r="R315" s="89"/>
      <c r="S315" s="89"/>
      <c r="T315" s="90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T315" s="21" t="s">
        <v>209</v>
      </c>
      <c r="AU315" s="21" t="s">
        <v>92</v>
      </c>
    </row>
    <row r="316" s="2" customFormat="1">
      <c r="A316" s="43"/>
      <c r="B316" s="44"/>
      <c r="C316" s="45"/>
      <c r="D316" s="229" t="s">
        <v>211</v>
      </c>
      <c r="E316" s="45"/>
      <c r="F316" s="230" t="s">
        <v>1384</v>
      </c>
      <c r="G316" s="45"/>
      <c r="H316" s="45"/>
      <c r="I316" s="226"/>
      <c r="J316" s="45"/>
      <c r="K316" s="45"/>
      <c r="L316" s="49"/>
      <c r="M316" s="227"/>
      <c r="N316" s="228"/>
      <c r="O316" s="89"/>
      <c r="P316" s="89"/>
      <c r="Q316" s="89"/>
      <c r="R316" s="89"/>
      <c r="S316" s="89"/>
      <c r="T316" s="90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T316" s="21" t="s">
        <v>211</v>
      </c>
      <c r="AU316" s="21" t="s">
        <v>92</v>
      </c>
    </row>
    <row r="317" s="12" customFormat="1" ht="22.8" customHeight="1">
      <c r="A317" s="12"/>
      <c r="B317" s="195"/>
      <c r="C317" s="196"/>
      <c r="D317" s="197" t="s">
        <v>81</v>
      </c>
      <c r="E317" s="209" t="s">
        <v>253</v>
      </c>
      <c r="F317" s="209" t="s">
        <v>451</v>
      </c>
      <c r="G317" s="196"/>
      <c r="H317" s="196"/>
      <c r="I317" s="199"/>
      <c r="J317" s="210">
        <f>BK317</f>
        <v>0</v>
      </c>
      <c r="K317" s="196"/>
      <c r="L317" s="201"/>
      <c r="M317" s="202"/>
      <c r="N317" s="203"/>
      <c r="O317" s="203"/>
      <c r="P317" s="204">
        <f>SUM(P318:P333)</f>
        <v>0</v>
      </c>
      <c r="Q317" s="203"/>
      <c r="R317" s="204">
        <f>SUM(R318:R333)</f>
        <v>1.5182599999999999</v>
      </c>
      <c r="S317" s="203"/>
      <c r="T317" s="205">
        <f>SUM(T318:T333)</f>
        <v>1.52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6" t="s">
        <v>90</v>
      </c>
      <c r="AT317" s="207" t="s">
        <v>81</v>
      </c>
      <c r="AU317" s="207" t="s">
        <v>90</v>
      </c>
      <c r="AY317" s="206" t="s">
        <v>197</v>
      </c>
      <c r="BK317" s="208">
        <f>SUM(BK318:BK333)</f>
        <v>0</v>
      </c>
    </row>
    <row r="318" s="2" customFormat="1" ht="33" customHeight="1">
      <c r="A318" s="43"/>
      <c r="B318" s="44"/>
      <c r="C318" s="211" t="s">
        <v>590</v>
      </c>
      <c r="D318" s="211" t="s">
        <v>201</v>
      </c>
      <c r="E318" s="212" t="s">
        <v>1385</v>
      </c>
      <c r="F318" s="213" t="s">
        <v>1386</v>
      </c>
      <c r="G318" s="214" t="s">
        <v>215</v>
      </c>
      <c r="H318" s="215">
        <v>2</v>
      </c>
      <c r="I318" s="216"/>
      <c r="J318" s="217">
        <f>ROUND(I318*H318,2)</f>
        <v>0</v>
      </c>
      <c r="K318" s="213" t="s">
        <v>205</v>
      </c>
      <c r="L318" s="49"/>
      <c r="M318" s="218" t="s">
        <v>35</v>
      </c>
      <c r="N318" s="219" t="s">
        <v>53</v>
      </c>
      <c r="O318" s="89"/>
      <c r="P318" s="220">
        <f>O318*H318</f>
        <v>0</v>
      </c>
      <c r="Q318" s="220">
        <v>0</v>
      </c>
      <c r="R318" s="220">
        <f>Q318*H318</f>
        <v>0</v>
      </c>
      <c r="S318" s="220">
        <v>0</v>
      </c>
      <c r="T318" s="221">
        <f>S318*H318</f>
        <v>0</v>
      </c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R318" s="222" t="s">
        <v>206</v>
      </c>
      <c r="AT318" s="222" t="s">
        <v>201</v>
      </c>
      <c r="AU318" s="222" t="s">
        <v>92</v>
      </c>
      <c r="AY318" s="21" t="s">
        <v>197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21" t="s">
        <v>90</v>
      </c>
      <c r="BK318" s="223">
        <f>ROUND(I318*H318,2)</f>
        <v>0</v>
      </c>
      <c r="BL318" s="21" t="s">
        <v>206</v>
      </c>
      <c r="BM318" s="222" t="s">
        <v>1655</v>
      </c>
    </row>
    <row r="319" s="2" customFormat="1">
      <c r="A319" s="43"/>
      <c r="B319" s="44"/>
      <c r="C319" s="45"/>
      <c r="D319" s="224" t="s">
        <v>209</v>
      </c>
      <c r="E319" s="45"/>
      <c r="F319" s="225" t="s">
        <v>1388</v>
      </c>
      <c r="G319" s="45"/>
      <c r="H319" s="45"/>
      <c r="I319" s="226"/>
      <c r="J319" s="45"/>
      <c r="K319" s="45"/>
      <c r="L319" s="49"/>
      <c r="M319" s="227"/>
      <c r="N319" s="228"/>
      <c r="O319" s="89"/>
      <c r="P319" s="89"/>
      <c r="Q319" s="89"/>
      <c r="R319" s="89"/>
      <c r="S319" s="89"/>
      <c r="T319" s="90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T319" s="21" t="s">
        <v>209</v>
      </c>
      <c r="AU319" s="21" t="s">
        <v>92</v>
      </c>
    </row>
    <row r="320" s="2" customFormat="1">
      <c r="A320" s="43"/>
      <c r="B320" s="44"/>
      <c r="C320" s="45"/>
      <c r="D320" s="229" t="s">
        <v>211</v>
      </c>
      <c r="E320" s="45"/>
      <c r="F320" s="230" t="s">
        <v>1389</v>
      </c>
      <c r="G320" s="45"/>
      <c r="H320" s="45"/>
      <c r="I320" s="226"/>
      <c r="J320" s="45"/>
      <c r="K320" s="45"/>
      <c r="L320" s="49"/>
      <c r="M320" s="227"/>
      <c r="N320" s="228"/>
      <c r="O320" s="89"/>
      <c r="P320" s="89"/>
      <c r="Q320" s="89"/>
      <c r="R320" s="89"/>
      <c r="S320" s="89"/>
      <c r="T320" s="90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T320" s="21" t="s">
        <v>211</v>
      </c>
      <c r="AU320" s="21" t="s">
        <v>92</v>
      </c>
    </row>
    <row r="321" s="13" customFormat="1">
      <c r="A321" s="13"/>
      <c r="B321" s="232"/>
      <c r="C321" s="233"/>
      <c r="D321" s="224" t="s">
        <v>232</v>
      </c>
      <c r="E321" s="242" t="s">
        <v>35</v>
      </c>
      <c r="F321" s="234" t="s">
        <v>1656</v>
      </c>
      <c r="G321" s="233"/>
      <c r="H321" s="235">
        <v>2</v>
      </c>
      <c r="I321" s="236"/>
      <c r="J321" s="233"/>
      <c r="K321" s="233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232</v>
      </c>
      <c r="AU321" s="241" t="s">
        <v>92</v>
      </c>
      <c r="AV321" s="13" t="s">
        <v>92</v>
      </c>
      <c r="AW321" s="13" t="s">
        <v>42</v>
      </c>
      <c r="AX321" s="13" t="s">
        <v>90</v>
      </c>
      <c r="AY321" s="241" t="s">
        <v>197</v>
      </c>
    </row>
    <row r="322" s="2" customFormat="1" ht="16.5" customHeight="1">
      <c r="A322" s="43"/>
      <c r="B322" s="44"/>
      <c r="C322" s="243" t="s">
        <v>593</v>
      </c>
      <c r="D322" s="243" t="s">
        <v>305</v>
      </c>
      <c r="E322" s="244" t="s">
        <v>1391</v>
      </c>
      <c r="F322" s="245" t="s">
        <v>1392</v>
      </c>
      <c r="G322" s="246" t="s">
        <v>215</v>
      </c>
      <c r="H322" s="247">
        <v>1</v>
      </c>
      <c r="I322" s="248"/>
      <c r="J322" s="249">
        <f>ROUND(I322*H322,2)</f>
        <v>0</v>
      </c>
      <c r="K322" s="245" t="s">
        <v>205</v>
      </c>
      <c r="L322" s="250"/>
      <c r="M322" s="251" t="s">
        <v>35</v>
      </c>
      <c r="N322" s="252" t="s">
        <v>53</v>
      </c>
      <c r="O322" s="89"/>
      <c r="P322" s="220">
        <f>O322*H322</f>
        <v>0</v>
      </c>
      <c r="Q322" s="220">
        <v>0.00031</v>
      </c>
      <c r="R322" s="220">
        <f>Q322*H322</f>
        <v>0.00031</v>
      </c>
      <c r="S322" s="220">
        <v>0</v>
      </c>
      <c r="T322" s="221">
        <f>S322*H322</f>
        <v>0</v>
      </c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R322" s="222" t="s">
        <v>253</v>
      </c>
      <c r="AT322" s="222" t="s">
        <v>305</v>
      </c>
      <c r="AU322" s="222" t="s">
        <v>92</v>
      </c>
      <c r="AY322" s="21" t="s">
        <v>197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21" t="s">
        <v>90</v>
      </c>
      <c r="BK322" s="223">
        <f>ROUND(I322*H322,2)</f>
        <v>0</v>
      </c>
      <c r="BL322" s="21" t="s">
        <v>206</v>
      </c>
      <c r="BM322" s="222" t="s">
        <v>1657</v>
      </c>
    </row>
    <row r="323" s="2" customFormat="1">
      <c r="A323" s="43"/>
      <c r="B323" s="44"/>
      <c r="C323" s="45"/>
      <c r="D323" s="224" t="s">
        <v>209</v>
      </c>
      <c r="E323" s="45"/>
      <c r="F323" s="225" t="s">
        <v>1392</v>
      </c>
      <c r="G323" s="45"/>
      <c r="H323" s="45"/>
      <c r="I323" s="226"/>
      <c r="J323" s="45"/>
      <c r="K323" s="45"/>
      <c r="L323" s="49"/>
      <c r="M323" s="227"/>
      <c r="N323" s="228"/>
      <c r="O323" s="89"/>
      <c r="P323" s="89"/>
      <c r="Q323" s="89"/>
      <c r="R323" s="89"/>
      <c r="S323" s="89"/>
      <c r="T323" s="90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T323" s="21" t="s">
        <v>209</v>
      </c>
      <c r="AU323" s="21" t="s">
        <v>92</v>
      </c>
    </row>
    <row r="324" s="13" customFormat="1">
      <c r="A324" s="13"/>
      <c r="B324" s="232"/>
      <c r="C324" s="233"/>
      <c r="D324" s="224" t="s">
        <v>232</v>
      </c>
      <c r="E324" s="242" t="s">
        <v>35</v>
      </c>
      <c r="F324" s="234" t="s">
        <v>1658</v>
      </c>
      <c r="G324" s="233"/>
      <c r="H324" s="235">
        <v>1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232</v>
      </c>
      <c r="AU324" s="241" t="s">
        <v>92</v>
      </c>
      <c r="AV324" s="13" t="s">
        <v>92</v>
      </c>
      <c r="AW324" s="13" t="s">
        <v>42</v>
      </c>
      <c r="AX324" s="13" t="s">
        <v>90</v>
      </c>
      <c r="AY324" s="241" t="s">
        <v>197</v>
      </c>
    </row>
    <row r="325" s="2" customFormat="1" ht="37.8" customHeight="1">
      <c r="A325" s="43"/>
      <c r="B325" s="44"/>
      <c r="C325" s="243" t="s">
        <v>597</v>
      </c>
      <c r="D325" s="243" t="s">
        <v>305</v>
      </c>
      <c r="E325" s="244" t="s">
        <v>1395</v>
      </c>
      <c r="F325" s="245" t="s">
        <v>1396</v>
      </c>
      <c r="G325" s="246" t="s">
        <v>215</v>
      </c>
      <c r="H325" s="247">
        <v>1</v>
      </c>
      <c r="I325" s="248"/>
      <c r="J325" s="249">
        <f>ROUND(I325*H325,2)</f>
        <v>0</v>
      </c>
      <c r="K325" s="245" t="s">
        <v>205</v>
      </c>
      <c r="L325" s="250"/>
      <c r="M325" s="251" t="s">
        <v>35</v>
      </c>
      <c r="N325" s="252" t="s">
        <v>53</v>
      </c>
      <c r="O325" s="89"/>
      <c r="P325" s="220">
        <f>O325*H325</f>
        <v>0</v>
      </c>
      <c r="Q325" s="220">
        <v>0.00025000000000000001</v>
      </c>
      <c r="R325" s="220">
        <f>Q325*H325</f>
        <v>0.00025000000000000001</v>
      </c>
      <c r="S325" s="220">
        <v>0</v>
      </c>
      <c r="T325" s="221">
        <f>S325*H325</f>
        <v>0</v>
      </c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R325" s="222" t="s">
        <v>253</v>
      </c>
      <c r="AT325" s="222" t="s">
        <v>305</v>
      </c>
      <c r="AU325" s="222" t="s">
        <v>92</v>
      </c>
      <c r="AY325" s="21" t="s">
        <v>197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21" t="s">
        <v>90</v>
      </c>
      <c r="BK325" s="223">
        <f>ROUND(I325*H325,2)</f>
        <v>0</v>
      </c>
      <c r="BL325" s="21" t="s">
        <v>206</v>
      </c>
      <c r="BM325" s="222" t="s">
        <v>1659</v>
      </c>
    </row>
    <row r="326" s="2" customFormat="1">
      <c r="A326" s="43"/>
      <c r="B326" s="44"/>
      <c r="C326" s="45"/>
      <c r="D326" s="224" t="s">
        <v>209</v>
      </c>
      <c r="E326" s="45"/>
      <c r="F326" s="225" t="s">
        <v>1396</v>
      </c>
      <c r="G326" s="45"/>
      <c r="H326" s="45"/>
      <c r="I326" s="226"/>
      <c r="J326" s="45"/>
      <c r="K326" s="45"/>
      <c r="L326" s="49"/>
      <c r="M326" s="227"/>
      <c r="N326" s="228"/>
      <c r="O326" s="89"/>
      <c r="P326" s="89"/>
      <c r="Q326" s="89"/>
      <c r="R326" s="89"/>
      <c r="S326" s="89"/>
      <c r="T326" s="90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T326" s="21" t="s">
        <v>209</v>
      </c>
      <c r="AU326" s="21" t="s">
        <v>92</v>
      </c>
    </row>
    <row r="327" s="13" customFormat="1">
      <c r="A327" s="13"/>
      <c r="B327" s="232"/>
      <c r="C327" s="233"/>
      <c r="D327" s="224" t="s">
        <v>232</v>
      </c>
      <c r="E327" s="242" t="s">
        <v>35</v>
      </c>
      <c r="F327" s="234" t="s">
        <v>1658</v>
      </c>
      <c r="G327" s="233"/>
      <c r="H327" s="235">
        <v>1</v>
      </c>
      <c r="I327" s="236"/>
      <c r="J327" s="233"/>
      <c r="K327" s="233"/>
      <c r="L327" s="237"/>
      <c r="M327" s="238"/>
      <c r="N327" s="239"/>
      <c r="O327" s="239"/>
      <c r="P327" s="239"/>
      <c r="Q327" s="239"/>
      <c r="R327" s="239"/>
      <c r="S327" s="239"/>
      <c r="T327" s="24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1" t="s">
        <v>232</v>
      </c>
      <c r="AU327" s="241" t="s">
        <v>92</v>
      </c>
      <c r="AV327" s="13" t="s">
        <v>92</v>
      </c>
      <c r="AW327" s="13" t="s">
        <v>42</v>
      </c>
      <c r="AX327" s="13" t="s">
        <v>90</v>
      </c>
      <c r="AY327" s="241" t="s">
        <v>197</v>
      </c>
    </row>
    <row r="328" s="2" customFormat="1" ht="24.15" customHeight="1">
      <c r="A328" s="43"/>
      <c r="B328" s="44"/>
      <c r="C328" s="211" t="s">
        <v>607</v>
      </c>
      <c r="D328" s="211" t="s">
        <v>201</v>
      </c>
      <c r="E328" s="212" t="s">
        <v>1398</v>
      </c>
      <c r="F328" s="213" t="s">
        <v>1399</v>
      </c>
      <c r="G328" s="214" t="s">
        <v>215</v>
      </c>
      <c r="H328" s="215">
        <v>2</v>
      </c>
      <c r="I328" s="216"/>
      <c r="J328" s="217">
        <f>ROUND(I328*H328,2)</f>
        <v>0</v>
      </c>
      <c r="K328" s="213" t="s">
        <v>205</v>
      </c>
      <c r="L328" s="49"/>
      <c r="M328" s="218" t="s">
        <v>35</v>
      </c>
      <c r="N328" s="219" t="s">
        <v>53</v>
      </c>
      <c r="O328" s="89"/>
      <c r="P328" s="220">
        <f>O328*H328</f>
        <v>0</v>
      </c>
      <c r="Q328" s="220">
        <v>0.10037</v>
      </c>
      <c r="R328" s="220">
        <f>Q328*H328</f>
        <v>0.20074</v>
      </c>
      <c r="S328" s="220">
        <v>0.10000000000000001</v>
      </c>
      <c r="T328" s="221">
        <f>S328*H328</f>
        <v>0.20000000000000001</v>
      </c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R328" s="222" t="s">
        <v>206</v>
      </c>
      <c r="AT328" s="222" t="s">
        <v>201</v>
      </c>
      <c r="AU328" s="222" t="s">
        <v>92</v>
      </c>
      <c r="AY328" s="21" t="s">
        <v>197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21" t="s">
        <v>90</v>
      </c>
      <c r="BK328" s="223">
        <f>ROUND(I328*H328,2)</f>
        <v>0</v>
      </c>
      <c r="BL328" s="21" t="s">
        <v>206</v>
      </c>
      <c r="BM328" s="222" t="s">
        <v>1660</v>
      </c>
    </row>
    <row r="329" s="2" customFormat="1">
      <c r="A329" s="43"/>
      <c r="B329" s="44"/>
      <c r="C329" s="45"/>
      <c r="D329" s="224" t="s">
        <v>209</v>
      </c>
      <c r="E329" s="45"/>
      <c r="F329" s="225" t="s">
        <v>1399</v>
      </c>
      <c r="G329" s="45"/>
      <c r="H329" s="45"/>
      <c r="I329" s="226"/>
      <c r="J329" s="45"/>
      <c r="K329" s="45"/>
      <c r="L329" s="49"/>
      <c r="M329" s="227"/>
      <c r="N329" s="228"/>
      <c r="O329" s="89"/>
      <c r="P329" s="89"/>
      <c r="Q329" s="89"/>
      <c r="R329" s="89"/>
      <c r="S329" s="89"/>
      <c r="T329" s="90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T329" s="21" t="s">
        <v>209</v>
      </c>
      <c r="AU329" s="21" t="s">
        <v>92</v>
      </c>
    </row>
    <row r="330" s="2" customFormat="1">
      <c r="A330" s="43"/>
      <c r="B330" s="44"/>
      <c r="C330" s="45"/>
      <c r="D330" s="229" t="s">
        <v>211</v>
      </c>
      <c r="E330" s="45"/>
      <c r="F330" s="230" t="s">
        <v>1401</v>
      </c>
      <c r="G330" s="45"/>
      <c r="H330" s="45"/>
      <c r="I330" s="226"/>
      <c r="J330" s="45"/>
      <c r="K330" s="45"/>
      <c r="L330" s="49"/>
      <c r="M330" s="227"/>
      <c r="N330" s="228"/>
      <c r="O330" s="89"/>
      <c r="P330" s="89"/>
      <c r="Q330" s="89"/>
      <c r="R330" s="89"/>
      <c r="S330" s="89"/>
      <c r="T330" s="90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T330" s="21" t="s">
        <v>211</v>
      </c>
      <c r="AU330" s="21" t="s">
        <v>92</v>
      </c>
    </row>
    <row r="331" s="2" customFormat="1" ht="33" customHeight="1">
      <c r="A331" s="43"/>
      <c r="B331" s="44"/>
      <c r="C331" s="211" t="s">
        <v>610</v>
      </c>
      <c r="D331" s="211" t="s">
        <v>201</v>
      </c>
      <c r="E331" s="212" t="s">
        <v>1402</v>
      </c>
      <c r="F331" s="213" t="s">
        <v>1403</v>
      </c>
      <c r="G331" s="214" t="s">
        <v>215</v>
      </c>
      <c r="H331" s="215">
        <v>2</v>
      </c>
      <c r="I331" s="216"/>
      <c r="J331" s="217">
        <f>ROUND(I331*H331,2)</f>
        <v>0</v>
      </c>
      <c r="K331" s="213" t="s">
        <v>205</v>
      </c>
      <c r="L331" s="49"/>
      <c r="M331" s="218" t="s">
        <v>35</v>
      </c>
      <c r="N331" s="219" t="s">
        <v>53</v>
      </c>
      <c r="O331" s="89"/>
      <c r="P331" s="220">
        <f>O331*H331</f>
        <v>0</v>
      </c>
      <c r="Q331" s="220">
        <v>0.65847999999999995</v>
      </c>
      <c r="R331" s="220">
        <f>Q331*H331</f>
        <v>1.3169599999999999</v>
      </c>
      <c r="S331" s="220">
        <v>0.66000000000000003</v>
      </c>
      <c r="T331" s="221">
        <f>S331*H331</f>
        <v>1.3200000000000001</v>
      </c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R331" s="222" t="s">
        <v>206</v>
      </c>
      <c r="AT331" s="222" t="s">
        <v>201</v>
      </c>
      <c r="AU331" s="222" t="s">
        <v>92</v>
      </c>
      <c r="AY331" s="21" t="s">
        <v>197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21" t="s">
        <v>90</v>
      </c>
      <c r="BK331" s="223">
        <f>ROUND(I331*H331,2)</f>
        <v>0</v>
      </c>
      <c r="BL331" s="21" t="s">
        <v>206</v>
      </c>
      <c r="BM331" s="222" t="s">
        <v>1661</v>
      </c>
    </row>
    <row r="332" s="2" customFormat="1">
      <c r="A332" s="43"/>
      <c r="B332" s="44"/>
      <c r="C332" s="45"/>
      <c r="D332" s="224" t="s">
        <v>209</v>
      </c>
      <c r="E332" s="45"/>
      <c r="F332" s="225" t="s">
        <v>1405</v>
      </c>
      <c r="G332" s="45"/>
      <c r="H332" s="45"/>
      <c r="I332" s="226"/>
      <c r="J332" s="45"/>
      <c r="K332" s="45"/>
      <c r="L332" s="49"/>
      <c r="M332" s="227"/>
      <c r="N332" s="228"/>
      <c r="O332" s="89"/>
      <c r="P332" s="89"/>
      <c r="Q332" s="89"/>
      <c r="R332" s="89"/>
      <c r="S332" s="89"/>
      <c r="T332" s="90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T332" s="21" t="s">
        <v>209</v>
      </c>
      <c r="AU332" s="21" t="s">
        <v>92</v>
      </c>
    </row>
    <row r="333" s="2" customFormat="1">
      <c r="A333" s="43"/>
      <c r="B333" s="44"/>
      <c r="C333" s="45"/>
      <c r="D333" s="229" t="s">
        <v>211</v>
      </c>
      <c r="E333" s="45"/>
      <c r="F333" s="230" t="s">
        <v>1406</v>
      </c>
      <c r="G333" s="45"/>
      <c r="H333" s="45"/>
      <c r="I333" s="226"/>
      <c r="J333" s="45"/>
      <c r="K333" s="45"/>
      <c r="L333" s="49"/>
      <c r="M333" s="227"/>
      <c r="N333" s="228"/>
      <c r="O333" s="89"/>
      <c r="P333" s="89"/>
      <c r="Q333" s="89"/>
      <c r="R333" s="89"/>
      <c r="S333" s="89"/>
      <c r="T333" s="90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T333" s="21" t="s">
        <v>211</v>
      </c>
      <c r="AU333" s="21" t="s">
        <v>92</v>
      </c>
    </row>
    <row r="334" s="12" customFormat="1" ht="22.8" customHeight="1">
      <c r="A334" s="12"/>
      <c r="B334" s="195"/>
      <c r="C334" s="196"/>
      <c r="D334" s="197" t="s">
        <v>81</v>
      </c>
      <c r="E334" s="209" t="s">
        <v>260</v>
      </c>
      <c r="F334" s="209" t="s">
        <v>460</v>
      </c>
      <c r="G334" s="196"/>
      <c r="H334" s="196"/>
      <c r="I334" s="199"/>
      <c r="J334" s="210">
        <f>BK334</f>
        <v>0</v>
      </c>
      <c r="K334" s="196"/>
      <c r="L334" s="201"/>
      <c r="M334" s="202"/>
      <c r="N334" s="203"/>
      <c r="O334" s="203"/>
      <c r="P334" s="204">
        <f>SUM(P335:P366)</f>
        <v>0</v>
      </c>
      <c r="Q334" s="203"/>
      <c r="R334" s="204">
        <f>SUM(R335:R366)</f>
        <v>27.475239999999999</v>
      </c>
      <c r="S334" s="203"/>
      <c r="T334" s="205">
        <f>SUM(T335:T366)</f>
        <v>0.086000000000000007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6" t="s">
        <v>90</v>
      </c>
      <c r="AT334" s="207" t="s">
        <v>81</v>
      </c>
      <c r="AU334" s="207" t="s">
        <v>90</v>
      </c>
      <c r="AY334" s="206" t="s">
        <v>197</v>
      </c>
      <c r="BK334" s="208">
        <f>SUM(BK335:BK366)</f>
        <v>0</v>
      </c>
    </row>
    <row r="335" s="2" customFormat="1" ht="24.15" customHeight="1">
      <c r="A335" s="43"/>
      <c r="B335" s="44"/>
      <c r="C335" s="211" t="s">
        <v>613</v>
      </c>
      <c r="D335" s="211" t="s">
        <v>201</v>
      </c>
      <c r="E335" s="212" t="s">
        <v>1418</v>
      </c>
      <c r="F335" s="213" t="s">
        <v>1419</v>
      </c>
      <c r="G335" s="214" t="s">
        <v>215</v>
      </c>
      <c r="H335" s="215">
        <v>2</v>
      </c>
      <c r="I335" s="216"/>
      <c r="J335" s="217">
        <f>ROUND(I335*H335,2)</f>
        <v>0</v>
      </c>
      <c r="K335" s="213" t="s">
        <v>205</v>
      </c>
      <c r="L335" s="49"/>
      <c r="M335" s="218" t="s">
        <v>35</v>
      </c>
      <c r="N335" s="219" t="s">
        <v>53</v>
      </c>
      <c r="O335" s="89"/>
      <c r="P335" s="220">
        <f>O335*H335</f>
        <v>0</v>
      </c>
      <c r="Q335" s="220">
        <v>0.00069999999999999999</v>
      </c>
      <c r="R335" s="220">
        <f>Q335*H335</f>
        <v>0.0014</v>
      </c>
      <c r="S335" s="220">
        <v>0</v>
      </c>
      <c r="T335" s="221">
        <f>S335*H335</f>
        <v>0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2" t="s">
        <v>206</v>
      </c>
      <c r="AT335" s="222" t="s">
        <v>201</v>
      </c>
      <c r="AU335" s="222" t="s">
        <v>92</v>
      </c>
      <c r="AY335" s="21" t="s">
        <v>197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21" t="s">
        <v>90</v>
      </c>
      <c r="BK335" s="223">
        <f>ROUND(I335*H335,2)</f>
        <v>0</v>
      </c>
      <c r="BL335" s="21" t="s">
        <v>206</v>
      </c>
      <c r="BM335" s="222" t="s">
        <v>1662</v>
      </c>
    </row>
    <row r="336" s="2" customFormat="1">
      <c r="A336" s="43"/>
      <c r="B336" s="44"/>
      <c r="C336" s="45"/>
      <c r="D336" s="224" t="s">
        <v>209</v>
      </c>
      <c r="E336" s="45"/>
      <c r="F336" s="225" t="s">
        <v>1421</v>
      </c>
      <c r="G336" s="45"/>
      <c r="H336" s="45"/>
      <c r="I336" s="226"/>
      <c r="J336" s="45"/>
      <c r="K336" s="45"/>
      <c r="L336" s="49"/>
      <c r="M336" s="227"/>
      <c r="N336" s="228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209</v>
      </c>
      <c r="AU336" s="21" t="s">
        <v>92</v>
      </c>
    </row>
    <row r="337" s="2" customFormat="1">
      <c r="A337" s="43"/>
      <c r="B337" s="44"/>
      <c r="C337" s="45"/>
      <c r="D337" s="229" t="s">
        <v>211</v>
      </c>
      <c r="E337" s="45"/>
      <c r="F337" s="230" t="s">
        <v>1422</v>
      </c>
      <c r="G337" s="45"/>
      <c r="H337" s="45"/>
      <c r="I337" s="226"/>
      <c r="J337" s="45"/>
      <c r="K337" s="45"/>
      <c r="L337" s="49"/>
      <c r="M337" s="227"/>
      <c r="N337" s="228"/>
      <c r="O337" s="89"/>
      <c r="P337" s="89"/>
      <c r="Q337" s="89"/>
      <c r="R337" s="89"/>
      <c r="S337" s="89"/>
      <c r="T337" s="90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T337" s="21" t="s">
        <v>211</v>
      </c>
      <c r="AU337" s="21" t="s">
        <v>92</v>
      </c>
    </row>
    <row r="338" s="13" customFormat="1">
      <c r="A338" s="13"/>
      <c r="B338" s="232"/>
      <c r="C338" s="233"/>
      <c r="D338" s="224" t="s">
        <v>232</v>
      </c>
      <c r="E338" s="242" t="s">
        <v>35</v>
      </c>
      <c r="F338" s="234" t="s">
        <v>1663</v>
      </c>
      <c r="G338" s="233"/>
      <c r="H338" s="235">
        <v>1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232</v>
      </c>
      <c r="AU338" s="241" t="s">
        <v>92</v>
      </c>
      <c r="AV338" s="13" t="s">
        <v>92</v>
      </c>
      <c r="AW338" s="13" t="s">
        <v>42</v>
      </c>
      <c r="AX338" s="13" t="s">
        <v>82</v>
      </c>
      <c r="AY338" s="241" t="s">
        <v>197</v>
      </c>
    </row>
    <row r="339" s="13" customFormat="1">
      <c r="A339" s="13"/>
      <c r="B339" s="232"/>
      <c r="C339" s="233"/>
      <c r="D339" s="224" t="s">
        <v>232</v>
      </c>
      <c r="E339" s="242" t="s">
        <v>35</v>
      </c>
      <c r="F339" s="234" t="s">
        <v>1664</v>
      </c>
      <c r="G339" s="233"/>
      <c r="H339" s="235">
        <v>1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232</v>
      </c>
      <c r="AU339" s="241" t="s">
        <v>92</v>
      </c>
      <c r="AV339" s="13" t="s">
        <v>92</v>
      </c>
      <c r="AW339" s="13" t="s">
        <v>42</v>
      </c>
      <c r="AX339" s="13" t="s">
        <v>82</v>
      </c>
      <c r="AY339" s="241" t="s">
        <v>197</v>
      </c>
    </row>
    <row r="340" s="14" customFormat="1">
      <c r="A340" s="14"/>
      <c r="B340" s="253"/>
      <c r="C340" s="254"/>
      <c r="D340" s="224" t="s">
        <v>232</v>
      </c>
      <c r="E340" s="255" t="s">
        <v>35</v>
      </c>
      <c r="F340" s="256" t="s">
        <v>355</v>
      </c>
      <c r="G340" s="254"/>
      <c r="H340" s="257">
        <v>2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232</v>
      </c>
      <c r="AU340" s="263" t="s">
        <v>92</v>
      </c>
      <c r="AV340" s="14" t="s">
        <v>206</v>
      </c>
      <c r="AW340" s="14" t="s">
        <v>42</v>
      </c>
      <c r="AX340" s="14" t="s">
        <v>90</v>
      </c>
      <c r="AY340" s="263" t="s">
        <v>197</v>
      </c>
    </row>
    <row r="341" s="2" customFormat="1" ht="16.5" customHeight="1">
      <c r="A341" s="43"/>
      <c r="B341" s="44"/>
      <c r="C341" s="243" t="s">
        <v>617</v>
      </c>
      <c r="D341" s="243" t="s">
        <v>305</v>
      </c>
      <c r="E341" s="244" t="s">
        <v>1432</v>
      </c>
      <c r="F341" s="245" t="s">
        <v>1433</v>
      </c>
      <c r="G341" s="246" t="s">
        <v>215</v>
      </c>
      <c r="H341" s="247">
        <v>1</v>
      </c>
      <c r="I341" s="248"/>
      <c r="J341" s="249">
        <f>ROUND(I341*H341,2)</f>
        <v>0</v>
      </c>
      <c r="K341" s="245" t="s">
        <v>205</v>
      </c>
      <c r="L341" s="250"/>
      <c r="M341" s="251" t="s">
        <v>35</v>
      </c>
      <c r="N341" s="252" t="s">
        <v>53</v>
      </c>
      <c r="O341" s="89"/>
      <c r="P341" s="220">
        <f>O341*H341</f>
        <v>0</v>
      </c>
      <c r="Q341" s="220">
        <v>0.0016999999999999999</v>
      </c>
      <c r="R341" s="220">
        <f>Q341*H341</f>
        <v>0.0016999999999999999</v>
      </c>
      <c r="S341" s="220">
        <v>0</v>
      </c>
      <c r="T341" s="221">
        <f>S341*H341</f>
        <v>0</v>
      </c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R341" s="222" t="s">
        <v>253</v>
      </c>
      <c r="AT341" s="222" t="s">
        <v>305</v>
      </c>
      <c r="AU341" s="222" t="s">
        <v>92</v>
      </c>
      <c r="AY341" s="21" t="s">
        <v>197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21" t="s">
        <v>90</v>
      </c>
      <c r="BK341" s="223">
        <f>ROUND(I341*H341,2)</f>
        <v>0</v>
      </c>
      <c r="BL341" s="21" t="s">
        <v>206</v>
      </c>
      <c r="BM341" s="222" t="s">
        <v>1665</v>
      </c>
    </row>
    <row r="342" s="2" customFormat="1">
      <c r="A342" s="43"/>
      <c r="B342" s="44"/>
      <c r="C342" s="45"/>
      <c r="D342" s="224" t="s">
        <v>209</v>
      </c>
      <c r="E342" s="45"/>
      <c r="F342" s="225" t="s">
        <v>1433</v>
      </c>
      <c r="G342" s="45"/>
      <c r="H342" s="45"/>
      <c r="I342" s="226"/>
      <c r="J342" s="45"/>
      <c r="K342" s="45"/>
      <c r="L342" s="49"/>
      <c r="M342" s="227"/>
      <c r="N342" s="228"/>
      <c r="O342" s="89"/>
      <c r="P342" s="89"/>
      <c r="Q342" s="89"/>
      <c r="R342" s="89"/>
      <c r="S342" s="89"/>
      <c r="T342" s="90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T342" s="21" t="s">
        <v>209</v>
      </c>
      <c r="AU342" s="21" t="s">
        <v>92</v>
      </c>
    </row>
    <row r="343" s="2" customFormat="1">
      <c r="A343" s="43"/>
      <c r="B343" s="44"/>
      <c r="C343" s="45"/>
      <c r="D343" s="224" t="s">
        <v>219</v>
      </c>
      <c r="E343" s="45"/>
      <c r="F343" s="231" t="s">
        <v>1666</v>
      </c>
      <c r="G343" s="45"/>
      <c r="H343" s="45"/>
      <c r="I343" s="226"/>
      <c r="J343" s="45"/>
      <c r="K343" s="45"/>
      <c r="L343" s="49"/>
      <c r="M343" s="227"/>
      <c r="N343" s="228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T343" s="21" t="s">
        <v>219</v>
      </c>
      <c r="AU343" s="21" t="s">
        <v>92</v>
      </c>
    </row>
    <row r="344" s="2" customFormat="1" ht="24.15" customHeight="1">
      <c r="A344" s="43"/>
      <c r="B344" s="44"/>
      <c r="C344" s="211" t="s">
        <v>621</v>
      </c>
      <c r="D344" s="211" t="s">
        <v>201</v>
      </c>
      <c r="E344" s="212" t="s">
        <v>1467</v>
      </c>
      <c r="F344" s="213" t="s">
        <v>1468</v>
      </c>
      <c r="G344" s="214" t="s">
        <v>409</v>
      </c>
      <c r="H344" s="215">
        <v>142</v>
      </c>
      <c r="I344" s="216"/>
      <c r="J344" s="217">
        <f>ROUND(I344*H344,2)</f>
        <v>0</v>
      </c>
      <c r="K344" s="213" t="s">
        <v>205</v>
      </c>
      <c r="L344" s="49"/>
      <c r="M344" s="218" t="s">
        <v>35</v>
      </c>
      <c r="N344" s="219" t="s">
        <v>53</v>
      </c>
      <c r="O344" s="89"/>
      <c r="P344" s="220">
        <f>O344*H344</f>
        <v>0</v>
      </c>
      <c r="Q344" s="220">
        <v>0.14066999999999999</v>
      </c>
      <c r="R344" s="220">
        <f>Q344*H344</f>
        <v>19.97514</v>
      </c>
      <c r="S344" s="220">
        <v>0</v>
      </c>
      <c r="T344" s="221">
        <f>S344*H344</f>
        <v>0</v>
      </c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R344" s="222" t="s">
        <v>206</v>
      </c>
      <c r="AT344" s="222" t="s">
        <v>201</v>
      </c>
      <c r="AU344" s="222" t="s">
        <v>92</v>
      </c>
      <c r="AY344" s="21" t="s">
        <v>197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21" t="s">
        <v>90</v>
      </c>
      <c r="BK344" s="223">
        <f>ROUND(I344*H344,2)</f>
        <v>0</v>
      </c>
      <c r="BL344" s="21" t="s">
        <v>206</v>
      </c>
      <c r="BM344" s="222" t="s">
        <v>1667</v>
      </c>
    </row>
    <row r="345" s="2" customFormat="1">
      <c r="A345" s="43"/>
      <c r="B345" s="44"/>
      <c r="C345" s="45"/>
      <c r="D345" s="224" t="s">
        <v>209</v>
      </c>
      <c r="E345" s="45"/>
      <c r="F345" s="225" t="s">
        <v>1470</v>
      </c>
      <c r="G345" s="45"/>
      <c r="H345" s="45"/>
      <c r="I345" s="226"/>
      <c r="J345" s="45"/>
      <c r="K345" s="45"/>
      <c r="L345" s="49"/>
      <c r="M345" s="227"/>
      <c r="N345" s="228"/>
      <c r="O345" s="89"/>
      <c r="P345" s="89"/>
      <c r="Q345" s="89"/>
      <c r="R345" s="89"/>
      <c r="S345" s="89"/>
      <c r="T345" s="90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T345" s="21" t="s">
        <v>209</v>
      </c>
      <c r="AU345" s="21" t="s">
        <v>92</v>
      </c>
    </row>
    <row r="346" s="2" customFormat="1">
      <c r="A346" s="43"/>
      <c r="B346" s="44"/>
      <c r="C346" s="45"/>
      <c r="D346" s="229" t="s">
        <v>211</v>
      </c>
      <c r="E346" s="45"/>
      <c r="F346" s="230" t="s">
        <v>1471</v>
      </c>
      <c r="G346" s="45"/>
      <c r="H346" s="45"/>
      <c r="I346" s="226"/>
      <c r="J346" s="45"/>
      <c r="K346" s="45"/>
      <c r="L346" s="49"/>
      <c r="M346" s="227"/>
      <c r="N346" s="228"/>
      <c r="O346" s="89"/>
      <c r="P346" s="89"/>
      <c r="Q346" s="89"/>
      <c r="R346" s="89"/>
      <c r="S346" s="89"/>
      <c r="T346" s="90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T346" s="21" t="s">
        <v>211</v>
      </c>
      <c r="AU346" s="21" t="s">
        <v>92</v>
      </c>
    </row>
    <row r="347" s="13" customFormat="1">
      <c r="A347" s="13"/>
      <c r="B347" s="232"/>
      <c r="C347" s="233"/>
      <c r="D347" s="224" t="s">
        <v>232</v>
      </c>
      <c r="E347" s="242" t="s">
        <v>35</v>
      </c>
      <c r="F347" s="234" t="s">
        <v>1668</v>
      </c>
      <c r="G347" s="233"/>
      <c r="H347" s="235">
        <v>30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232</v>
      </c>
      <c r="AU347" s="241" t="s">
        <v>92</v>
      </c>
      <c r="AV347" s="13" t="s">
        <v>92</v>
      </c>
      <c r="AW347" s="13" t="s">
        <v>42</v>
      </c>
      <c r="AX347" s="13" t="s">
        <v>82</v>
      </c>
      <c r="AY347" s="241" t="s">
        <v>197</v>
      </c>
    </row>
    <row r="348" s="13" customFormat="1">
      <c r="A348" s="13"/>
      <c r="B348" s="232"/>
      <c r="C348" s="233"/>
      <c r="D348" s="224" t="s">
        <v>232</v>
      </c>
      <c r="E348" s="242" t="s">
        <v>35</v>
      </c>
      <c r="F348" s="234" t="s">
        <v>1669</v>
      </c>
      <c r="G348" s="233"/>
      <c r="H348" s="235">
        <v>112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232</v>
      </c>
      <c r="AU348" s="241" t="s">
        <v>92</v>
      </c>
      <c r="AV348" s="13" t="s">
        <v>92</v>
      </c>
      <c r="AW348" s="13" t="s">
        <v>42</v>
      </c>
      <c r="AX348" s="13" t="s">
        <v>82</v>
      </c>
      <c r="AY348" s="241" t="s">
        <v>197</v>
      </c>
    </row>
    <row r="349" s="14" customFormat="1">
      <c r="A349" s="14"/>
      <c r="B349" s="253"/>
      <c r="C349" s="254"/>
      <c r="D349" s="224" t="s">
        <v>232</v>
      </c>
      <c r="E349" s="255" t="s">
        <v>35</v>
      </c>
      <c r="F349" s="256" t="s">
        <v>355</v>
      </c>
      <c r="G349" s="254"/>
      <c r="H349" s="257">
        <v>142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232</v>
      </c>
      <c r="AU349" s="263" t="s">
        <v>92</v>
      </c>
      <c r="AV349" s="14" t="s">
        <v>206</v>
      </c>
      <c r="AW349" s="14" t="s">
        <v>42</v>
      </c>
      <c r="AX349" s="14" t="s">
        <v>90</v>
      </c>
      <c r="AY349" s="263" t="s">
        <v>197</v>
      </c>
    </row>
    <row r="350" s="2" customFormat="1" ht="16.5" customHeight="1">
      <c r="A350" s="43"/>
      <c r="B350" s="44"/>
      <c r="C350" s="243" t="s">
        <v>623</v>
      </c>
      <c r="D350" s="243" t="s">
        <v>305</v>
      </c>
      <c r="E350" s="244" t="s">
        <v>1474</v>
      </c>
      <c r="F350" s="245" t="s">
        <v>1475</v>
      </c>
      <c r="G350" s="246" t="s">
        <v>409</v>
      </c>
      <c r="H350" s="247">
        <v>19.379999999999999</v>
      </c>
      <c r="I350" s="248"/>
      <c r="J350" s="249">
        <f>ROUND(I350*H350,2)</f>
        <v>0</v>
      </c>
      <c r="K350" s="245" t="s">
        <v>205</v>
      </c>
      <c r="L350" s="250"/>
      <c r="M350" s="251" t="s">
        <v>35</v>
      </c>
      <c r="N350" s="252" t="s">
        <v>53</v>
      </c>
      <c r="O350" s="89"/>
      <c r="P350" s="220">
        <f>O350*H350</f>
        <v>0</v>
      </c>
      <c r="Q350" s="220">
        <v>0.14999999999999999</v>
      </c>
      <c r="R350" s="220">
        <f>Q350*H350</f>
        <v>2.9069999999999996</v>
      </c>
      <c r="S350" s="220">
        <v>0</v>
      </c>
      <c r="T350" s="221">
        <f>S350*H350</f>
        <v>0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R350" s="222" t="s">
        <v>253</v>
      </c>
      <c r="AT350" s="222" t="s">
        <v>305</v>
      </c>
      <c r="AU350" s="222" t="s">
        <v>92</v>
      </c>
      <c r="AY350" s="21" t="s">
        <v>197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21" t="s">
        <v>90</v>
      </c>
      <c r="BK350" s="223">
        <f>ROUND(I350*H350,2)</f>
        <v>0</v>
      </c>
      <c r="BL350" s="21" t="s">
        <v>206</v>
      </c>
      <c r="BM350" s="222" t="s">
        <v>1670</v>
      </c>
    </row>
    <row r="351" s="2" customFormat="1">
      <c r="A351" s="43"/>
      <c r="B351" s="44"/>
      <c r="C351" s="45"/>
      <c r="D351" s="224" t="s">
        <v>209</v>
      </c>
      <c r="E351" s="45"/>
      <c r="F351" s="225" t="s">
        <v>1475</v>
      </c>
      <c r="G351" s="45"/>
      <c r="H351" s="45"/>
      <c r="I351" s="226"/>
      <c r="J351" s="45"/>
      <c r="K351" s="45"/>
      <c r="L351" s="49"/>
      <c r="M351" s="227"/>
      <c r="N351" s="228"/>
      <c r="O351" s="89"/>
      <c r="P351" s="89"/>
      <c r="Q351" s="89"/>
      <c r="R351" s="89"/>
      <c r="S351" s="89"/>
      <c r="T351" s="90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T351" s="21" t="s">
        <v>209</v>
      </c>
      <c r="AU351" s="21" t="s">
        <v>92</v>
      </c>
    </row>
    <row r="352" s="2" customFormat="1">
      <c r="A352" s="43"/>
      <c r="B352" s="44"/>
      <c r="C352" s="45"/>
      <c r="D352" s="224" t="s">
        <v>219</v>
      </c>
      <c r="E352" s="45"/>
      <c r="F352" s="231" t="s">
        <v>1477</v>
      </c>
      <c r="G352" s="45"/>
      <c r="H352" s="45"/>
      <c r="I352" s="226"/>
      <c r="J352" s="45"/>
      <c r="K352" s="45"/>
      <c r="L352" s="49"/>
      <c r="M352" s="227"/>
      <c r="N352" s="228"/>
      <c r="O352" s="89"/>
      <c r="P352" s="89"/>
      <c r="Q352" s="89"/>
      <c r="R352" s="89"/>
      <c r="S352" s="89"/>
      <c r="T352" s="90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T352" s="21" t="s">
        <v>219</v>
      </c>
      <c r="AU352" s="21" t="s">
        <v>92</v>
      </c>
    </row>
    <row r="353" s="13" customFormat="1">
      <c r="A353" s="13"/>
      <c r="B353" s="232"/>
      <c r="C353" s="233"/>
      <c r="D353" s="224" t="s">
        <v>232</v>
      </c>
      <c r="E353" s="242" t="s">
        <v>35</v>
      </c>
      <c r="F353" s="234" t="s">
        <v>1671</v>
      </c>
      <c r="G353" s="233"/>
      <c r="H353" s="235">
        <v>19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232</v>
      </c>
      <c r="AU353" s="241" t="s">
        <v>92</v>
      </c>
      <c r="AV353" s="13" t="s">
        <v>92</v>
      </c>
      <c r="AW353" s="13" t="s">
        <v>42</v>
      </c>
      <c r="AX353" s="13" t="s">
        <v>90</v>
      </c>
      <c r="AY353" s="241" t="s">
        <v>197</v>
      </c>
    </row>
    <row r="354" s="13" customFormat="1">
      <c r="A354" s="13"/>
      <c r="B354" s="232"/>
      <c r="C354" s="233"/>
      <c r="D354" s="224" t="s">
        <v>232</v>
      </c>
      <c r="E354" s="233"/>
      <c r="F354" s="234" t="s">
        <v>1672</v>
      </c>
      <c r="G354" s="233"/>
      <c r="H354" s="235">
        <v>19.379999999999999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232</v>
      </c>
      <c r="AU354" s="241" t="s">
        <v>92</v>
      </c>
      <c r="AV354" s="13" t="s">
        <v>92</v>
      </c>
      <c r="AW354" s="13" t="s">
        <v>4</v>
      </c>
      <c r="AX354" s="13" t="s">
        <v>90</v>
      </c>
      <c r="AY354" s="241" t="s">
        <v>197</v>
      </c>
    </row>
    <row r="355" s="2" customFormat="1" ht="24.15" customHeight="1">
      <c r="A355" s="43"/>
      <c r="B355" s="44"/>
      <c r="C355" s="243" t="s">
        <v>625</v>
      </c>
      <c r="D355" s="243" t="s">
        <v>305</v>
      </c>
      <c r="E355" s="244" t="s">
        <v>1673</v>
      </c>
      <c r="F355" s="245" t="s">
        <v>1489</v>
      </c>
      <c r="G355" s="246" t="s">
        <v>409</v>
      </c>
      <c r="H355" s="247">
        <v>30.600000000000001</v>
      </c>
      <c r="I355" s="248"/>
      <c r="J355" s="249">
        <f>ROUND(I355*H355,2)</f>
        <v>0</v>
      </c>
      <c r="K355" s="245" t="s">
        <v>35</v>
      </c>
      <c r="L355" s="250"/>
      <c r="M355" s="251" t="s">
        <v>35</v>
      </c>
      <c r="N355" s="252" t="s">
        <v>53</v>
      </c>
      <c r="O355" s="89"/>
      <c r="P355" s="220">
        <f>O355*H355</f>
        <v>0</v>
      </c>
      <c r="Q355" s="220">
        <v>0.14999999999999999</v>
      </c>
      <c r="R355" s="220">
        <f>Q355*H355</f>
        <v>4.5899999999999999</v>
      </c>
      <c r="S355" s="220">
        <v>0</v>
      </c>
      <c r="T355" s="221">
        <f>S355*H355</f>
        <v>0</v>
      </c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R355" s="222" t="s">
        <v>253</v>
      </c>
      <c r="AT355" s="222" t="s">
        <v>305</v>
      </c>
      <c r="AU355" s="222" t="s">
        <v>92</v>
      </c>
      <c r="AY355" s="21" t="s">
        <v>197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21" t="s">
        <v>90</v>
      </c>
      <c r="BK355" s="223">
        <f>ROUND(I355*H355,2)</f>
        <v>0</v>
      </c>
      <c r="BL355" s="21" t="s">
        <v>206</v>
      </c>
      <c r="BM355" s="222" t="s">
        <v>1674</v>
      </c>
    </row>
    <row r="356" s="2" customFormat="1">
      <c r="A356" s="43"/>
      <c r="B356" s="44"/>
      <c r="C356" s="45"/>
      <c r="D356" s="224" t="s">
        <v>209</v>
      </c>
      <c r="E356" s="45"/>
      <c r="F356" s="225" t="s">
        <v>1489</v>
      </c>
      <c r="G356" s="45"/>
      <c r="H356" s="45"/>
      <c r="I356" s="226"/>
      <c r="J356" s="45"/>
      <c r="K356" s="45"/>
      <c r="L356" s="49"/>
      <c r="M356" s="227"/>
      <c r="N356" s="228"/>
      <c r="O356" s="89"/>
      <c r="P356" s="89"/>
      <c r="Q356" s="89"/>
      <c r="R356" s="89"/>
      <c r="S356" s="89"/>
      <c r="T356" s="90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T356" s="21" t="s">
        <v>209</v>
      </c>
      <c r="AU356" s="21" t="s">
        <v>92</v>
      </c>
    </row>
    <row r="357" s="2" customFormat="1">
      <c r="A357" s="43"/>
      <c r="B357" s="44"/>
      <c r="C357" s="45"/>
      <c r="D357" s="224" t="s">
        <v>219</v>
      </c>
      <c r="E357" s="45"/>
      <c r="F357" s="231" t="s">
        <v>1477</v>
      </c>
      <c r="G357" s="45"/>
      <c r="H357" s="45"/>
      <c r="I357" s="226"/>
      <c r="J357" s="45"/>
      <c r="K357" s="45"/>
      <c r="L357" s="49"/>
      <c r="M357" s="227"/>
      <c r="N357" s="228"/>
      <c r="O357" s="89"/>
      <c r="P357" s="89"/>
      <c r="Q357" s="89"/>
      <c r="R357" s="89"/>
      <c r="S357" s="89"/>
      <c r="T357" s="90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T357" s="21" t="s">
        <v>219</v>
      </c>
      <c r="AU357" s="21" t="s">
        <v>92</v>
      </c>
    </row>
    <row r="358" s="13" customFormat="1">
      <c r="A358" s="13"/>
      <c r="B358" s="232"/>
      <c r="C358" s="233"/>
      <c r="D358" s="224" t="s">
        <v>232</v>
      </c>
      <c r="E358" s="233"/>
      <c r="F358" s="234" t="s">
        <v>1675</v>
      </c>
      <c r="G358" s="233"/>
      <c r="H358" s="235">
        <v>30.600000000000001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232</v>
      </c>
      <c r="AU358" s="241" t="s">
        <v>92</v>
      </c>
      <c r="AV358" s="13" t="s">
        <v>92</v>
      </c>
      <c r="AW358" s="13" t="s">
        <v>4</v>
      </c>
      <c r="AX358" s="13" t="s">
        <v>90</v>
      </c>
      <c r="AY358" s="241" t="s">
        <v>197</v>
      </c>
    </row>
    <row r="359" s="2" customFormat="1" ht="24.15" customHeight="1">
      <c r="A359" s="43"/>
      <c r="B359" s="44"/>
      <c r="C359" s="211" t="s">
        <v>627</v>
      </c>
      <c r="D359" s="211" t="s">
        <v>201</v>
      </c>
      <c r="E359" s="212" t="s">
        <v>1493</v>
      </c>
      <c r="F359" s="213" t="s">
        <v>1494</v>
      </c>
      <c r="G359" s="214" t="s">
        <v>215</v>
      </c>
      <c r="H359" s="215">
        <v>1</v>
      </c>
      <c r="I359" s="216"/>
      <c r="J359" s="217">
        <f>ROUND(I359*H359,2)</f>
        <v>0</v>
      </c>
      <c r="K359" s="213" t="s">
        <v>205</v>
      </c>
      <c r="L359" s="49"/>
      <c r="M359" s="218" t="s">
        <v>35</v>
      </c>
      <c r="N359" s="219" t="s">
        <v>53</v>
      </c>
      <c r="O359" s="89"/>
      <c r="P359" s="220">
        <f>O359*H359</f>
        <v>0</v>
      </c>
      <c r="Q359" s="220">
        <v>0</v>
      </c>
      <c r="R359" s="220">
        <f>Q359*H359</f>
        <v>0</v>
      </c>
      <c r="S359" s="220">
        <v>0.082000000000000003</v>
      </c>
      <c r="T359" s="221">
        <f>S359*H359</f>
        <v>0.082000000000000003</v>
      </c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R359" s="222" t="s">
        <v>206</v>
      </c>
      <c r="AT359" s="222" t="s">
        <v>201</v>
      </c>
      <c r="AU359" s="222" t="s">
        <v>92</v>
      </c>
      <c r="AY359" s="21" t="s">
        <v>197</v>
      </c>
      <c r="BE359" s="223">
        <f>IF(N359="základní",J359,0)</f>
        <v>0</v>
      </c>
      <c r="BF359" s="223">
        <f>IF(N359="snížená",J359,0)</f>
        <v>0</v>
      </c>
      <c r="BG359" s="223">
        <f>IF(N359="zákl. přenesená",J359,0)</f>
        <v>0</v>
      </c>
      <c r="BH359" s="223">
        <f>IF(N359="sníž. přenesená",J359,0)</f>
        <v>0</v>
      </c>
      <c r="BI359" s="223">
        <f>IF(N359="nulová",J359,0)</f>
        <v>0</v>
      </c>
      <c r="BJ359" s="21" t="s">
        <v>90</v>
      </c>
      <c r="BK359" s="223">
        <f>ROUND(I359*H359,2)</f>
        <v>0</v>
      </c>
      <c r="BL359" s="21" t="s">
        <v>206</v>
      </c>
      <c r="BM359" s="222" t="s">
        <v>1676</v>
      </c>
    </row>
    <row r="360" s="2" customFormat="1">
      <c r="A360" s="43"/>
      <c r="B360" s="44"/>
      <c r="C360" s="45"/>
      <c r="D360" s="224" t="s">
        <v>209</v>
      </c>
      <c r="E360" s="45"/>
      <c r="F360" s="225" t="s">
        <v>1496</v>
      </c>
      <c r="G360" s="45"/>
      <c r="H360" s="45"/>
      <c r="I360" s="226"/>
      <c r="J360" s="45"/>
      <c r="K360" s="45"/>
      <c r="L360" s="49"/>
      <c r="M360" s="227"/>
      <c r="N360" s="228"/>
      <c r="O360" s="89"/>
      <c r="P360" s="89"/>
      <c r="Q360" s="89"/>
      <c r="R360" s="89"/>
      <c r="S360" s="89"/>
      <c r="T360" s="90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T360" s="21" t="s">
        <v>209</v>
      </c>
      <c r="AU360" s="21" t="s">
        <v>92</v>
      </c>
    </row>
    <row r="361" s="2" customFormat="1">
      <c r="A361" s="43"/>
      <c r="B361" s="44"/>
      <c r="C361" s="45"/>
      <c r="D361" s="229" t="s">
        <v>211</v>
      </c>
      <c r="E361" s="45"/>
      <c r="F361" s="230" t="s">
        <v>1497</v>
      </c>
      <c r="G361" s="45"/>
      <c r="H361" s="45"/>
      <c r="I361" s="226"/>
      <c r="J361" s="45"/>
      <c r="K361" s="45"/>
      <c r="L361" s="49"/>
      <c r="M361" s="227"/>
      <c r="N361" s="228"/>
      <c r="O361" s="89"/>
      <c r="P361" s="89"/>
      <c r="Q361" s="89"/>
      <c r="R361" s="89"/>
      <c r="S361" s="89"/>
      <c r="T361" s="90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T361" s="21" t="s">
        <v>211</v>
      </c>
      <c r="AU361" s="21" t="s">
        <v>92</v>
      </c>
    </row>
    <row r="362" s="13" customFormat="1">
      <c r="A362" s="13"/>
      <c r="B362" s="232"/>
      <c r="C362" s="233"/>
      <c r="D362" s="224" t="s">
        <v>232</v>
      </c>
      <c r="E362" s="242" t="s">
        <v>35</v>
      </c>
      <c r="F362" s="234" t="s">
        <v>1677</v>
      </c>
      <c r="G362" s="233"/>
      <c r="H362" s="235">
        <v>1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232</v>
      </c>
      <c r="AU362" s="241" t="s">
        <v>92</v>
      </c>
      <c r="AV362" s="13" t="s">
        <v>92</v>
      </c>
      <c r="AW362" s="13" t="s">
        <v>42</v>
      </c>
      <c r="AX362" s="13" t="s">
        <v>90</v>
      </c>
      <c r="AY362" s="241" t="s">
        <v>197</v>
      </c>
    </row>
    <row r="363" s="2" customFormat="1" ht="24.15" customHeight="1">
      <c r="A363" s="43"/>
      <c r="B363" s="44"/>
      <c r="C363" s="211" t="s">
        <v>630</v>
      </c>
      <c r="D363" s="211" t="s">
        <v>201</v>
      </c>
      <c r="E363" s="212" t="s">
        <v>1499</v>
      </c>
      <c r="F363" s="213" t="s">
        <v>1500</v>
      </c>
      <c r="G363" s="214" t="s">
        <v>215</v>
      </c>
      <c r="H363" s="215">
        <v>1</v>
      </c>
      <c r="I363" s="216"/>
      <c r="J363" s="217">
        <f>ROUND(I363*H363,2)</f>
        <v>0</v>
      </c>
      <c r="K363" s="213" t="s">
        <v>205</v>
      </c>
      <c r="L363" s="49"/>
      <c r="M363" s="218" t="s">
        <v>35</v>
      </c>
      <c r="N363" s="219" t="s">
        <v>53</v>
      </c>
      <c r="O363" s="89"/>
      <c r="P363" s="220">
        <f>O363*H363</f>
        <v>0</v>
      </c>
      <c r="Q363" s="220">
        <v>0</v>
      </c>
      <c r="R363" s="220">
        <f>Q363*H363</f>
        <v>0</v>
      </c>
      <c r="S363" s="220">
        <v>0.0040000000000000001</v>
      </c>
      <c r="T363" s="221">
        <f>S363*H363</f>
        <v>0.0040000000000000001</v>
      </c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R363" s="222" t="s">
        <v>206</v>
      </c>
      <c r="AT363" s="222" t="s">
        <v>201</v>
      </c>
      <c r="AU363" s="222" t="s">
        <v>92</v>
      </c>
      <c r="AY363" s="21" t="s">
        <v>197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21" t="s">
        <v>90</v>
      </c>
      <c r="BK363" s="223">
        <f>ROUND(I363*H363,2)</f>
        <v>0</v>
      </c>
      <c r="BL363" s="21" t="s">
        <v>206</v>
      </c>
      <c r="BM363" s="222" t="s">
        <v>1678</v>
      </c>
    </row>
    <row r="364" s="2" customFormat="1">
      <c r="A364" s="43"/>
      <c r="B364" s="44"/>
      <c r="C364" s="45"/>
      <c r="D364" s="224" t="s">
        <v>209</v>
      </c>
      <c r="E364" s="45"/>
      <c r="F364" s="225" t="s">
        <v>1502</v>
      </c>
      <c r="G364" s="45"/>
      <c r="H364" s="45"/>
      <c r="I364" s="226"/>
      <c r="J364" s="45"/>
      <c r="K364" s="45"/>
      <c r="L364" s="49"/>
      <c r="M364" s="227"/>
      <c r="N364" s="228"/>
      <c r="O364" s="89"/>
      <c r="P364" s="89"/>
      <c r="Q364" s="89"/>
      <c r="R364" s="89"/>
      <c r="S364" s="89"/>
      <c r="T364" s="90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T364" s="21" t="s">
        <v>209</v>
      </c>
      <c r="AU364" s="21" t="s">
        <v>92</v>
      </c>
    </row>
    <row r="365" s="2" customFormat="1">
      <c r="A365" s="43"/>
      <c r="B365" s="44"/>
      <c r="C365" s="45"/>
      <c r="D365" s="229" t="s">
        <v>211</v>
      </c>
      <c r="E365" s="45"/>
      <c r="F365" s="230" t="s">
        <v>1503</v>
      </c>
      <c r="G365" s="45"/>
      <c r="H365" s="45"/>
      <c r="I365" s="226"/>
      <c r="J365" s="45"/>
      <c r="K365" s="45"/>
      <c r="L365" s="49"/>
      <c r="M365" s="227"/>
      <c r="N365" s="228"/>
      <c r="O365" s="89"/>
      <c r="P365" s="89"/>
      <c r="Q365" s="89"/>
      <c r="R365" s="89"/>
      <c r="S365" s="89"/>
      <c r="T365" s="90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T365" s="21" t="s">
        <v>211</v>
      </c>
      <c r="AU365" s="21" t="s">
        <v>92</v>
      </c>
    </row>
    <row r="366" s="13" customFormat="1">
      <c r="A366" s="13"/>
      <c r="B366" s="232"/>
      <c r="C366" s="233"/>
      <c r="D366" s="224" t="s">
        <v>232</v>
      </c>
      <c r="E366" s="242" t="s">
        <v>35</v>
      </c>
      <c r="F366" s="234" t="s">
        <v>1664</v>
      </c>
      <c r="G366" s="233"/>
      <c r="H366" s="235">
        <v>1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232</v>
      </c>
      <c r="AU366" s="241" t="s">
        <v>92</v>
      </c>
      <c r="AV366" s="13" t="s">
        <v>92</v>
      </c>
      <c r="AW366" s="13" t="s">
        <v>42</v>
      </c>
      <c r="AX366" s="13" t="s">
        <v>90</v>
      </c>
      <c r="AY366" s="241" t="s">
        <v>197</v>
      </c>
    </row>
    <row r="367" s="12" customFormat="1" ht="22.8" customHeight="1">
      <c r="A367" s="12"/>
      <c r="B367" s="195"/>
      <c r="C367" s="196"/>
      <c r="D367" s="197" t="s">
        <v>81</v>
      </c>
      <c r="E367" s="209" t="s">
        <v>1512</v>
      </c>
      <c r="F367" s="209" t="s">
        <v>1513</v>
      </c>
      <c r="G367" s="196"/>
      <c r="H367" s="196"/>
      <c r="I367" s="199"/>
      <c r="J367" s="210">
        <f>BK367</f>
        <v>0</v>
      </c>
      <c r="K367" s="196"/>
      <c r="L367" s="201"/>
      <c r="M367" s="202"/>
      <c r="N367" s="203"/>
      <c r="O367" s="203"/>
      <c r="P367" s="204">
        <f>SUM(P368:P374)</f>
        <v>0</v>
      </c>
      <c r="Q367" s="203"/>
      <c r="R367" s="204">
        <f>SUM(R368:R374)</f>
        <v>0</v>
      </c>
      <c r="S367" s="203"/>
      <c r="T367" s="205">
        <f>SUM(T368:T374)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6" t="s">
        <v>90</v>
      </c>
      <c r="AT367" s="207" t="s">
        <v>81</v>
      </c>
      <c r="AU367" s="207" t="s">
        <v>90</v>
      </c>
      <c r="AY367" s="206" t="s">
        <v>197</v>
      </c>
      <c r="BK367" s="208">
        <f>SUM(BK368:BK374)</f>
        <v>0</v>
      </c>
    </row>
    <row r="368" s="2" customFormat="1" ht="24.15" customHeight="1">
      <c r="A368" s="43"/>
      <c r="B368" s="44"/>
      <c r="C368" s="211" t="s">
        <v>634</v>
      </c>
      <c r="D368" s="211" t="s">
        <v>201</v>
      </c>
      <c r="E368" s="212" t="s">
        <v>1514</v>
      </c>
      <c r="F368" s="213" t="s">
        <v>1515</v>
      </c>
      <c r="G368" s="214" t="s">
        <v>269</v>
      </c>
      <c r="H368" s="215">
        <v>354.48599999999999</v>
      </c>
      <c r="I368" s="216"/>
      <c r="J368" s="217">
        <f>ROUND(I368*H368,2)</f>
        <v>0</v>
      </c>
      <c r="K368" s="213" t="s">
        <v>205</v>
      </c>
      <c r="L368" s="49"/>
      <c r="M368" s="218" t="s">
        <v>35</v>
      </c>
      <c r="N368" s="219" t="s">
        <v>53</v>
      </c>
      <c r="O368" s="89"/>
      <c r="P368" s="220">
        <f>O368*H368</f>
        <v>0</v>
      </c>
      <c r="Q368" s="220">
        <v>0</v>
      </c>
      <c r="R368" s="220">
        <f>Q368*H368</f>
        <v>0</v>
      </c>
      <c r="S368" s="220">
        <v>0</v>
      </c>
      <c r="T368" s="221">
        <f>S368*H368</f>
        <v>0</v>
      </c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R368" s="222" t="s">
        <v>206</v>
      </c>
      <c r="AT368" s="222" t="s">
        <v>201</v>
      </c>
      <c r="AU368" s="222" t="s">
        <v>92</v>
      </c>
      <c r="AY368" s="21" t="s">
        <v>197</v>
      </c>
      <c r="BE368" s="223">
        <f>IF(N368="základní",J368,0)</f>
        <v>0</v>
      </c>
      <c r="BF368" s="223">
        <f>IF(N368="snížená",J368,0)</f>
        <v>0</v>
      </c>
      <c r="BG368" s="223">
        <f>IF(N368="zákl. přenesená",J368,0)</f>
        <v>0</v>
      </c>
      <c r="BH368" s="223">
        <f>IF(N368="sníž. přenesená",J368,0)</f>
        <v>0</v>
      </c>
      <c r="BI368" s="223">
        <f>IF(N368="nulová",J368,0)</f>
        <v>0</v>
      </c>
      <c r="BJ368" s="21" t="s">
        <v>90</v>
      </c>
      <c r="BK368" s="223">
        <f>ROUND(I368*H368,2)</f>
        <v>0</v>
      </c>
      <c r="BL368" s="21" t="s">
        <v>206</v>
      </c>
      <c r="BM368" s="222" t="s">
        <v>1679</v>
      </c>
    </row>
    <row r="369" s="2" customFormat="1">
      <c r="A369" s="43"/>
      <c r="B369" s="44"/>
      <c r="C369" s="45"/>
      <c r="D369" s="224" t="s">
        <v>209</v>
      </c>
      <c r="E369" s="45"/>
      <c r="F369" s="225" t="s">
        <v>1517</v>
      </c>
      <c r="G369" s="45"/>
      <c r="H369" s="45"/>
      <c r="I369" s="226"/>
      <c r="J369" s="45"/>
      <c r="K369" s="45"/>
      <c r="L369" s="49"/>
      <c r="M369" s="227"/>
      <c r="N369" s="228"/>
      <c r="O369" s="89"/>
      <c r="P369" s="89"/>
      <c r="Q369" s="89"/>
      <c r="R369" s="89"/>
      <c r="S369" s="89"/>
      <c r="T369" s="90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T369" s="21" t="s">
        <v>209</v>
      </c>
      <c r="AU369" s="21" t="s">
        <v>92</v>
      </c>
    </row>
    <row r="370" s="2" customFormat="1">
      <c r="A370" s="43"/>
      <c r="B370" s="44"/>
      <c r="C370" s="45"/>
      <c r="D370" s="229" t="s">
        <v>211</v>
      </c>
      <c r="E370" s="45"/>
      <c r="F370" s="230" t="s">
        <v>1518</v>
      </c>
      <c r="G370" s="45"/>
      <c r="H370" s="45"/>
      <c r="I370" s="226"/>
      <c r="J370" s="45"/>
      <c r="K370" s="45"/>
      <c r="L370" s="49"/>
      <c r="M370" s="227"/>
      <c r="N370" s="228"/>
      <c r="O370" s="89"/>
      <c r="P370" s="89"/>
      <c r="Q370" s="89"/>
      <c r="R370" s="89"/>
      <c r="S370" s="89"/>
      <c r="T370" s="90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T370" s="21" t="s">
        <v>211</v>
      </c>
      <c r="AU370" s="21" t="s">
        <v>92</v>
      </c>
    </row>
    <row r="371" s="2" customFormat="1" ht="33" customHeight="1">
      <c r="A371" s="43"/>
      <c r="B371" s="44"/>
      <c r="C371" s="211" t="s">
        <v>639</v>
      </c>
      <c r="D371" s="211" t="s">
        <v>201</v>
      </c>
      <c r="E371" s="212" t="s">
        <v>1519</v>
      </c>
      <c r="F371" s="213" t="s">
        <v>1520</v>
      </c>
      <c r="G371" s="214" t="s">
        <v>269</v>
      </c>
      <c r="H371" s="215">
        <v>177.243</v>
      </c>
      <c r="I371" s="216"/>
      <c r="J371" s="217">
        <f>ROUND(I371*H371,2)</f>
        <v>0</v>
      </c>
      <c r="K371" s="213" t="s">
        <v>205</v>
      </c>
      <c r="L371" s="49"/>
      <c r="M371" s="218" t="s">
        <v>35</v>
      </c>
      <c r="N371" s="219" t="s">
        <v>53</v>
      </c>
      <c r="O371" s="89"/>
      <c r="P371" s="220">
        <f>O371*H371</f>
        <v>0</v>
      </c>
      <c r="Q371" s="220">
        <v>0</v>
      </c>
      <c r="R371" s="220">
        <f>Q371*H371</f>
        <v>0</v>
      </c>
      <c r="S371" s="220">
        <v>0</v>
      </c>
      <c r="T371" s="221">
        <f>S371*H371</f>
        <v>0</v>
      </c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R371" s="222" t="s">
        <v>206</v>
      </c>
      <c r="AT371" s="222" t="s">
        <v>201</v>
      </c>
      <c r="AU371" s="222" t="s">
        <v>92</v>
      </c>
      <c r="AY371" s="21" t="s">
        <v>197</v>
      </c>
      <c r="BE371" s="223">
        <f>IF(N371="základní",J371,0)</f>
        <v>0</v>
      </c>
      <c r="BF371" s="223">
        <f>IF(N371="snížená",J371,0)</f>
        <v>0</v>
      </c>
      <c r="BG371" s="223">
        <f>IF(N371="zákl. přenesená",J371,0)</f>
        <v>0</v>
      </c>
      <c r="BH371" s="223">
        <f>IF(N371="sníž. přenesená",J371,0)</f>
        <v>0</v>
      </c>
      <c r="BI371" s="223">
        <f>IF(N371="nulová",J371,0)</f>
        <v>0</v>
      </c>
      <c r="BJ371" s="21" t="s">
        <v>90</v>
      </c>
      <c r="BK371" s="223">
        <f>ROUND(I371*H371,2)</f>
        <v>0</v>
      </c>
      <c r="BL371" s="21" t="s">
        <v>206</v>
      </c>
      <c r="BM371" s="222" t="s">
        <v>1680</v>
      </c>
    </row>
    <row r="372" s="2" customFormat="1">
      <c r="A372" s="43"/>
      <c r="B372" s="44"/>
      <c r="C372" s="45"/>
      <c r="D372" s="224" t="s">
        <v>209</v>
      </c>
      <c r="E372" s="45"/>
      <c r="F372" s="225" t="s">
        <v>1522</v>
      </c>
      <c r="G372" s="45"/>
      <c r="H372" s="45"/>
      <c r="I372" s="226"/>
      <c r="J372" s="45"/>
      <c r="K372" s="45"/>
      <c r="L372" s="49"/>
      <c r="M372" s="227"/>
      <c r="N372" s="228"/>
      <c r="O372" s="89"/>
      <c r="P372" s="89"/>
      <c r="Q372" s="89"/>
      <c r="R372" s="89"/>
      <c r="S372" s="89"/>
      <c r="T372" s="90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T372" s="21" t="s">
        <v>209</v>
      </c>
      <c r="AU372" s="21" t="s">
        <v>92</v>
      </c>
    </row>
    <row r="373" s="2" customFormat="1">
      <c r="A373" s="43"/>
      <c r="B373" s="44"/>
      <c r="C373" s="45"/>
      <c r="D373" s="229" t="s">
        <v>211</v>
      </c>
      <c r="E373" s="45"/>
      <c r="F373" s="230" t="s">
        <v>1523</v>
      </c>
      <c r="G373" s="45"/>
      <c r="H373" s="45"/>
      <c r="I373" s="226"/>
      <c r="J373" s="45"/>
      <c r="K373" s="45"/>
      <c r="L373" s="49"/>
      <c r="M373" s="227"/>
      <c r="N373" s="228"/>
      <c r="O373" s="89"/>
      <c r="P373" s="89"/>
      <c r="Q373" s="89"/>
      <c r="R373" s="89"/>
      <c r="S373" s="89"/>
      <c r="T373" s="90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T373" s="21" t="s">
        <v>211</v>
      </c>
      <c r="AU373" s="21" t="s">
        <v>92</v>
      </c>
    </row>
    <row r="374" s="13" customFormat="1">
      <c r="A374" s="13"/>
      <c r="B374" s="232"/>
      <c r="C374" s="233"/>
      <c r="D374" s="224" t="s">
        <v>232</v>
      </c>
      <c r="E374" s="233"/>
      <c r="F374" s="234" t="s">
        <v>1681</v>
      </c>
      <c r="G374" s="233"/>
      <c r="H374" s="235">
        <v>177.243</v>
      </c>
      <c r="I374" s="236"/>
      <c r="J374" s="233"/>
      <c r="K374" s="233"/>
      <c r="L374" s="237"/>
      <c r="M374" s="277"/>
      <c r="N374" s="278"/>
      <c r="O374" s="278"/>
      <c r="P374" s="278"/>
      <c r="Q374" s="278"/>
      <c r="R374" s="278"/>
      <c r="S374" s="278"/>
      <c r="T374" s="27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1" t="s">
        <v>232</v>
      </c>
      <c r="AU374" s="241" t="s">
        <v>92</v>
      </c>
      <c r="AV374" s="13" t="s">
        <v>92</v>
      </c>
      <c r="AW374" s="13" t="s">
        <v>4</v>
      </c>
      <c r="AX374" s="13" t="s">
        <v>90</v>
      </c>
      <c r="AY374" s="241" t="s">
        <v>197</v>
      </c>
    </row>
    <row r="375" s="2" customFormat="1" ht="6.96" customHeight="1">
      <c r="A375" s="43"/>
      <c r="B375" s="64"/>
      <c r="C375" s="65"/>
      <c r="D375" s="65"/>
      <c r="E375" s="65"/>
      <c r="F375" s="65"/>
      <c r="G375" s="65"/>
      <c r="H375" s="65"/>
      <c r="I375" s="65"/>
      <c r="J375" s="65"/>
      <c r="K375" s="65"/>
      <c r="L375" s="49"/>
      <c r="M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</row>
  </sheetData>
  <sheetProtection sheet="1" autoFilter="0" formatColumns="0" formatRows="0" objects="1" scenarios="1" spinCount="100000" saltValue="WgQXiPuIfSZhaMzO5V1JozYL8ygRQP+aL5PeMsHOuHU5Pyg+FcM95XMV05Xcz9rZ1RW11D4e0EVGZtZDkJDxYQ==" hashValue="CsejQoOilNYYTMrby6zebrAOEDl0aignPhdzIjrJBVtlDC05LRS4ZPmNXHIYvLHvIeFbYsw1UGOtY0SOnWoLlg==" algorithmName="SHA-512" password="CC35"/>
  <autoFilter ref="C91:K37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2/211561111"/>
    <hyperlink ref="F102" r:id="rId2" display="https://podminky.urs.cz/item/CS_URS_2024_02/211971121"/>
    <hyperlink ref="F116" r:id="rId3" display="https://podminky.urs.cz/item/CS_URS_2024_02/212572111"/>
    <hyperlink ref="F120" r:id="rId4" display="https://podminky.urs.cz/item/CS_URS_2024_02/212755214"/>
    <hyperlink ref="F124" r:id="rId5" display="https://podminky.urs.cz/item/CS_URS_2024_02/175151101"/>
    <hyperlink ref="F131" r:id="rId6" display="https://podminky.urs.cz/item/CS_URS_2024_02/213111121"/>
    <hyperlink ref="F138" r:id="rId7" display="https://podminky.urs.cz/item/CS_URS_2024_02/213141112"/>
    <hyperlink ref="F146" r:id="rId8" display="https://podminky.urs.cz/item/CS_URS_2024_02/327591111"/>
    <hyperlink ref="F155" r:id="rId9" display="https://podminky.urs.cz/item/CS_URS_2024_02/596991115"/>
    <hyperlink ref="F161" r:id="rId10" display="https://podminky.urs.cz/item/CS_URS_2024_02/564771111"/>
    <hyperlink ref="F165" r:id="rId11" display="https://podminky.urs.cz/item/CS_URS_2024_02/564851111"/>
    <hyperlink ref="F169" r:id="rId12" display="https://podminky.urs.cz/item/CS_URS_2024_02/564861111"/>
    <hyperlink ref="F173" r:id="rId13" display="https://podminky.urs.cz/item/CS_URS_2024_02/567142111"/>
    <hyperlink ref="F176" r:id="rId14" display="https://podminky.urs.cz/item/CS_URS_2024_02/591211111"/>
    <hyperlink ref="F187" r:id="rId15" display="https://podminky.urs.cz/item/CS_URS_2024_02/916111122"/>
    <hyperlink ref="F196" r:id="rId16" display="https://podminky.urs.cz/item/CS_URS_2024_02/451577877"/>
    <hyperlink ref="F200" r:id="rId17" display="https://podminky.urs.cz/item/CS_URS_2024_02/564531111"/>
    <hyperlink ref="F205" r:id="rId18" display="https://podminky.urs.cz/item/CS_URS_2024_02/564561111"/>
    <hyperlink ref="F210" r:id="rId19" display="https://podminky.urs.cz/item/CS_URS_2024_02/564851111"/>
    <hyperlink ref="F214" r:id="rId20" display="https://podminky.urs.cz/item/CS_URS_2024_02/591411111"/>
    <hyperlink ref="F229" r:id="rId21" display="https://podminky.urs.cz/item/CS_URS_2024_02/591412111"/>
    <hyperlink ref="F241" r:id="rId22" display="https://podminky.urs.cz/item/CS_URS_2024_02/596841220"/>
    <hyperlink ref="F245" r:id="rId23" display="https://podminky.urs.cz/item/CS_URS_2024_02/599632111"/>
    <hyperlink ref="F256" r:id="rId24" display="https://podminky.urs.cz/item/CS_URS_2024_02/564561111"/>
    <hyperlink ref="F260" r:id="rId25" display="https://podminky.urs.cz/item/CS_URS_2024_02/564561112"/>
    <hyperlink ref="F264" r:id="rId26" display="https://podminky.urs.cz/item/CS_URS_2024_02/591211111"/>
    <hyperlink ref="F270" r:id="rId27" display="https://podminky.urs.cz/item/CS_URS_2024_02/451319777"/>
    <hyperlink ref="F275" r:id="rId28" display="https://podminky.urs.cz/item/CS_URS_2024_02/564771101"/>
    <hyperlink ref="F279" r:id="rId29" display="https://podminky.urs.cz/item/CS_URS_2024_02/564851011"/>
    <hyperlink ref="F283" r:id="rId30" display="https://podminky.urs.cz/item/CS_URS_2024_02/564861011"/>
    <hyperlink ref="F287" r:id="rId31" display="https://podminky.urs.cz/item/CS_URS_2024_02/567142111"/>
    <hyperlink ref="F290" r:id="rId32" display="https://podminky.urs.cz/item/CS_URS_2024_02/591211111"/>
    <hyperlink ref="F298" r:id="rId33" display="https://podminky.urs.cz/item/CS_URS_2024_02/591441111"/>
    <hyperlink ref="F306" r:id="rId34" display="https://podminky.urs.cz/item/CS_URS_2024_02/596841220"/>
    <hyperlink ref="F316" r:id="rId35" display="https://podminky.urs.cz/item/CS_URS_2024_02/622325109"/>
    <hyperlink ref="F320" r:id="rId36" display="https://podminky.urs.cz/item/CS_URS_2024_02/877260310"/>
    <hyperlink ref="F330" r:id="rId37" display="https://podminky.urs.cz/item/CS_URS_2024_02/899132212"/>
    <hyperlink ref="F333" r:id="rId38" display="https://podminky.urs.cz/item/CS_URS_2024_02/899132121"/>
    <hyperlink ref="F337" r:id="rId39" display="https://podminky.urs.cz/item/CS_URS_2024_02/914111111"/>
    <hyperlink ref="F346" r:id="rId40" display="https://podminky.urs.cz/item/CS_URS_2024_02/916241213"/>
    <hyperlink ref="F361" r:id="rId41" display="https://podminky.urs.cz/item/CS_URS_2024_02/966006132"/>
    <hyperlink ref="F365" r:id="rId42" display="https://podminky.urs.cz/item/CS_URS_2024_02/966006211"/>
    <hyperlink ref="F370" r:id="rId43" display="https://podminky.urs.cz/item/CS_URS_2024_02/998223011"/>
    <hyperlink ref="F373" r:id="rId44" display="https://podminky.urs.cz/item/CS_URS_2024_02/9982230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1682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96</v>
      </c>
      <c r="G11" s="43"/>
      <c r="H11" s="43"/>
      <c r="I11" s="137" t="s">
        <v>20</v>
      </c>
      <c r="J11" s="141" t="s">
        <v>21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27</v>
      </c>
      <c r="G13" s="43"/>
      <c r="H13" s="43"/>
      <c r="I13" s="143" t="s">
        <v>28</v>
      </c>
      <c r="J13" s="144" t="s">
        <v>145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ROUND(J90,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ROUND((SUM(BE90:BE274)),  2)</f>
        <v>0</v>
      </c>
      <c r="G33" s="43"/>
      <c r="H33" s="43"/>
      <c r="I33" s="155">
        <v>0.20999999999999999</v>
      </c>
      <c r="J33" s="154">
        <f>ROUND(((SUM(BE90:BE274))*I33),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ROUND((SUM(BF90:BF274)),  2)</f>
        <v>0</v>
      </c>
      <c r="G34" s="43"/>
      <c r="H34" s="43"/>
      <c r="I34" s="155">
        <v>0.12</v>
      </c>
      <c r="J34" s="154">
        <f>ROUND(((SUM(BF90:BF274))*I34),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ROUND((SUM(BG90:BG274)),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ROUND((SUM(BH90:BH274)),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ROUND((SUM(BI90:BI274)),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103 - Rekonstrukce schodiště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J90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J91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1023</v>
      </c>
      <c r="E61" s="181"/>
      <c r="F61" s="181"/>
      <c r="G61" s="181"/>
      <c r="H61" s="181"/>
      <c r="I61" s="181"/>
      <c r="J61" s="182">
        <f>J92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1025</v>
      </c>
      <c r="E62" s="181"/>
      <c r="F62" s="181"/>
      <c r="G62" s="181"/>
      <c r="H62" s="181"/>
      <c r="I62" s="181"/>
      <c r="J62" s="182">
        <f>J119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1683</v>
      </c>
      <c r="E63" s="181"/>
      <c r="F63" s="181"/>
      <c r="G63" s="181"/>
      <c r="H63" s="181"/>
      <c r="I63" s="181"/>
      <c r="J63" s="182">
        <f>J128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1527</v>
      </c>
      <c r="E64" s="181"/>
      <c r="F64" s="181"/>
      <c r="G64" s="181"/>
      <c r="H64" s="181"/>
      <c r="I64" s="181"/>
      <c r="J64" s="182">
        <f>J137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1684</v>
      </c>
      <c r="E65" s="181"/>
      <c r="F65" s="181"/>
      <c r="G65" s="181"/>
      <c r="H65" s="181"/>
      <c r="I65" s="181"/>
      <c r="J65" s="182">
        <f>J174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1685</v>
      </c>
      <c r="E66" s="181"/>
      <c r="F66" s="181"/>
      <c r="G66" s="181"/>
      <c r="H66" s="181"/>
      <c r="I66" s="181"/>
      <c r="J66" s="182">
        <f>J187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79"/>
      <c r="D67" s="180" t="s">
        <v>1035</v>
      </c>
      <c r="E67" s="181"/>
      <c r="F67" s="181"/>
      <c r="G67" s="181"/>
      <c r="H67" s="181"/>
      <c r="I67" s="181"/>
      <c r="J67" s="182">
        <f>J236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1036</v>
      </c>
      <c r="E68" s="181"/>
      <c r="F68" s="181"/>
      <c r="G68" s="181"/>
      <c r="H68" s="181"/>
      <c r="I68" s="181"/>
      <c r="J68" s="182">
        <f>J240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8"/>
      <c r="C69" s="179"/>
      <c r="D69" s="180" t="s">
        <v>1037</v>
      </c>
      <c r="E69" s="181"/>
      <c r="F69" s="181"/>
      <c r="G69" s="181"/>
      <c r="H69" s="181"/>
      <c r="I69" s="181"/>
      <c r="J69" s="182">
        <f>J262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8"/>
      <c r="C70" s="179"/>
      <c r="D70" s="180" t="s">
        <v>1039</v>
      </c>
      <c r="E70" s="181"/>
      <c r="F70" s="181"/>
      <c r="G70" s="181"/>
      <c r="H70" s="181"/>
      <c r="I70" s="181"/>
      <c r="J70" s="182">
        <f>J267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3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13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6.96" customHeight="1">
      <c r="A72" s="43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6" s="2" customFormat="1" ht="6.96" customHeight="1">
      <c r="A76" s="43"/>
      <c r="B76" s="66"/>
      <c r="C76" s="67"/>
      <c r="D76" s="67"/>
      <c r="E76" s="67"/>
      <c r="F76" s="67"/>
      <c r="G76" s="67"/>
      <c r="H76" s="67"/>
      <c r="I76" s="67"/>
      <c r="J76" s="67"/>
      <c r="K76" s="67"/>
      <c r="L76" s="13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24.96" customHeight="1">
      <c r="A77" s="43"/>
      <c r="B77" s="44"/>
      <c r="C77" s="27" t="s">
        <v>182</v>
      </c>
      <c r="D77" s="45"/>
      <c r="E77" s="45"/>
      <c r="F77" s="45"/>
      <c r="G77" s="45"/>
      <c r="H77" s="45"/>
      <c r="I77" s="45"/>
      <c r="J77" s="45"/>
      <c r="K77" s="45"/>
      <c r="L77" s="13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16</v>
      </c>
      <c r="D79" s="45"/>
      <c r="E79" s="45"/>
      <c r="F79" s="45"/>
      <c r="G79" s="45"/>
      <c r="H79" s="45"/>
      <c r="I79" s="45"/>
      <c r="J79" s="45"/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16.5" customHeight="1">
      <c r="A80" s="43"/>
      <c r="B80" s="44"/>
      <c r="C80" s="45"/>
      <c r="D80" s="45"/>
      <c r="E80" s="167" t="str">
        <f>E7</f>
        <v>Cheb, rekonstrukce ulice Kamenná</v>
      </c>
      <c r="F80" s="36"/>
      <c r="G80" s="36"/>
      <c r="H80" s="36"/>
      <c r="I80" s="45"/>
      <c r="J80" s="45"/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2" customHeight="1">
      <c r="A81" s="43"/>
      <c r="B81" s="44"/>
      <c r="C81" s="36" t="s">
        <v>142</v>
      </c>
      <c r="D81" s="45"/>
      <c r="E81" s="45"/>
      <c r="F81" s="45"/>
      <c r="G81" s="45"/>
      <c r="H81" s="45"/>
      <c r="I81" s="45"/>
      <c r="J81" s="45"/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6.5" customHeight="1">
      <c r="A82" s="43"/>
      <c r="B82" s="44"/>
      <c r="C82" s="45"/>
      <c r="D82" s="45"/>
      <c r="E82" s="74" t="str">
        <f>E9</f>
        <v>SO 103 - Rekonstrukce schodiště</v>
      </c>
      <c r="F82" s="45"/>
      <c r="G82" s="45"/>
      <c r="H82" s="45"/>
      <c r="I82" s="45"/>
      <c r="J82" s="45"/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2" customHeight="1">
      <c r="A84" s="43"/>
      <c r="B84" s="44"/>
      <c r="C84" s="36" t="s">
        <v>22</v>
      </c>
      <c r="D84" s="45"/>
      <c r="E84" s="45"/>
      <c r="F84" s="31" t="str">
        <f>F12</f>
        <v>Cheb</v>
      </c>
      <c r="G84" s="45"/>
      <c r="H84" s="45"/>
      <c r="I84" s="36" t="s">
        <v>24</v>
      </c>
      <c r="J84" s="77" t="str">
        <f>IF(J12="","",J12)</f>
        <v>21. 10. 2024</v>
      </c>
      <c r="K84" s="45"/>
      <c r="L84" s="13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13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40.05" customHeight="1">
      <c r="A86" s="43"/>
      <c r="B86" s="44"/>
      <c r="C86" s="36" t="s">
        <v>30</v>
      </c>
      <c r="D86" s="45"/>
      <c r="E86" s="45"/>
      <c r="F86" s="31" t="str">
        <f>E15</f>
        <v>Město Cheb</v>
      </c>
      <c r="G86" s="45"/>
      <c r="H86" s="45"/>
      <c r="I86" s="36" t="s">
        <v>38</v>
      </c>
      <c r="J86" s="41" t="str">
        <f>E21</f>
        <v>Dopravní stavby a venkovní architektura s.r.o.</v>
      </c>
      <c r="K86" s="45"/>
      <c r="L86" s="13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40.05" customHeight="1">
      <c r="A87" s="43"/>
      <c r="B87" s="44"/>
      <c r="C87" s="36" t="s">
        <v>36</v>
      </c>
      <c r="D87" s="45"/>
      <c r="E87" s="45"/>
      <c r="F87" s="31" t="str">
        <f>IF(E18="","",E18)</f>
        <v>Vyplň údaj</v>
      </c>
      <c r="G87" s="45"/>
      <c r="H87" s="45"/>
      <c r="I87" s="36" t="s">
        <v>43</v>
      </c>
      <c r="J87" s="41" t="str">
        <f>E24</f>
        <v>DSVA - Ing. J. Ševčík, J. Turza, J. Heřmanová</v>
      </c>
      <c r="K87" s="45"/>
      <c r="L87" s="13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0.32" customHeight="1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13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11" customFormat="1" ht="29.28" customHeight="1">
      <c r="A89" s="184"/>
      <c r="B89" s="185"/>
      <c r="C89" s="186" t="s">
        <v>183</v>
      </c>
      <c r="D89" s="187" t="s">
        <v>67</v>
      </c>
      <c r="E89" s="187" t="s">
        <v>63</v>
      </c>
      <c r="F89" s="187" t="s">
        <v>64</v>
      </c>
      <c r="G89" s="187" t="s">
        <v>184</v>
      </c>
      <c r="H89" s="187" t="s">
        <v>185</v>
      </c>
      <c r="I89" s="187" t="s">
        <v>186</v>
      </c>
      <c r="J89" s="187" t="s">
        <v>148</v>
      </c>
      <c r="K89" s="188" t="s">
        <v>187</v>
      </c>
      <c r="L89" s="189"/>
      <c r="M89" s="97" t="s">
        <v>35</v>
      </c>
      <c r="N89" s="98" t="s">
        <v>52</v>
      </c>
      <c r="O89" s="98" t="s">
        <v>188</v>
      </c>
      <c r="P89" s="98" t="s">
        <v>189</v>
      </c>
      <c r="Q89" s="98" t="s">
        <v>190</v>
      </c>
      <c r="R89" s="98" t="s">
        <v>191</v>
      </c>
      <c r="S89" s="98" t="s">
        <v>192</v>
      </c>
      <c r="T89" s="99" t="s">
        <v>193</v>
      </c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="2" customFormat="1" ht="22.8" customHeight="1">
      <c r="A90" s="43"/>
      <c r="B90" s="44"/>
      <c r="C90" s="104" t="s">
        <v>194</v>
      </c>
      <c r="D90" s="45"/>
      <c r="E90" s="45"/>
      <c r="F90" s="45"/>
      <c r="G90" s="45"/>
      <c r="H90" s="45"/>
      <c r="I90" s="45"/>
      <c r="J90" s="190">
        <f>BK90</f>
        <v>0</v>
      </c>
      <c r="K90" s="45"/>
      <c r="L90" s="49"/>
      <c r="M90" s="100"/>
      <c r="N90" s="191"/>
      <c r="O90" s="101"/>
      <c r="P90" s="192">
        <f>P91</f>
        <v>0</v>
      </c>
      <c r="Q90" s="101"/>
      <c r="R90" s="192">
        <f>R91</f>
        <v>52.812992630000011</v>
      </c>
      <c r="S90" s="101"/>
      <c r="T90" s="193">
        <f>T91</f>
        <v>1.0600000000000001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T90" s="21" t="s">
        <v>81</v>
      </c>
      <c r="AU90" s="21" t="s">
        <v>149</v>
      </c>
      <c r="BK90" s="194">
        <f>BK91</f>
        <v>0</v>
      </c>
    </row>
    <row r="91" s="12" customFormat="1" ht="25.92" customHeight="1">
      <c r="A91" s="12"/>
      <c r="B91" s="195"/>
      <c r="C91" s="196"/>
      <c r="D91" s="197" t="s">
        <v>81</v>
      </c>
      <c r="E91" s="198" t="s">
        <v>195</v>
      </c>
      <c r="F91" s="198" t="s">
        <v>196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P92+P119+P128+P137+P174+P187+P236+P240+P262+P267</f>
        <v>0</v>
      </c>
      <c r="Q91" s="203"/>
      <c r="R91" s="204">
        <f>R92+R119+R128+R137+R174+R187+R236+R240+R262+R267</f>
        <v>52.812992630000011</v>
      </c>
      <c r="S91" s="203"/>
      <c r="T91" s="205">
        <f>T92+T119+T128+T137+T174+T187+T236+T240+T262+T267</f>
        <v>1.0600000000000001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6" t="s">
        <v>90</v>
      </c>
      <c r="AT91" s="207" t="s">
        <v>81</v>
      </c>
      <c r="AU91" s="207" t="s">
        <v>82</v>
      </c>
      <c r="AY91" s="206" t="s">
        <v>197</v>
      </c>
      <c r="BK91" s="208">
        <f>BK92+BK119+BK128+BK137+BK174+BK187+BK236+BK240+BK262+BK267</f>
        <v>0</v>
      </c>
    </row>
    <row r="92" s="12" customFormat="1" ht="22.8" customHeight="1">
      <c r="A92" s="12"/>
      <c r="B92" s="195"/>
      <c r="C92" s="196"/>
      <c r="D92" s="197" t="s">
        <v>81</v>
      </c>
      <c r="E92" s="209" t="s">
        <v>92</v>
      </c>
      <c r="F92" s="209" t="s">
        <v>1040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SUM(P93:P118)</f>
        <v>0</v>
      </c>
      <c r="Q92" s="203"/>
      <c r="R92" s="204">
        <f>SUM(R93:R118)</f>
        <v>1.5782568000000001</v>
      </c>
      <c r="S92" s="203"/>
      <c r="T92" s="205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6" t="s">
        <v>90</v>
      </c>
      <c r="AT92" s="207" t="s">
        <v>81</v>
      </c>
      <c r="AU92" s="207" t="s">
        <v>90</v>
      </c>
      <c r="AY92" s="206" t="s">
        <v>197</v>
      </c>
      <c r="BK92" s="208">
        <f>SUM(BK93:BK118)</f>
        <v>0</v>
      </c>
    </row>
    <row r="93" s="2" customFormat="1" ht="33" customHeight="1">
      <c r="A93" s="43"/>
      <c r="B93" s="44"/>
      <c r="C93" s="211" t="s">
        <v>90</v>
      </c>
      <c r="D93" s="211" t="s">
        <v>201</v>
      </c>
      <c r="E93" s="212" t="s">
        <v>1041</v>
      </c>
      <c r="F93" s="213" t="s">
        <v>1042</v>
      </c>
      <c r="G93" s="214" t="s">
        <v>320</v>
      </c>
      <c r="H93" s="215">
        <v>2</v>
      </c>
      <c r="I93" s="216"/>
      <c r="J93" s="217">
        <f>ROUND(I93*H93,2)</f>
        <v>0</v>
      </c>
      <c r="K93" s="213" t="s">
        <v>205</v>
      </c>
      <c r="L93" s="49"/>
      <c r="M93" s="218" t="s">
        <v>35</v>
      </c>
      <c r="N93" s="219" t="s">
        <v>53</v>
      </c>
      <c r="O93" s="89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2" t="s">
        <v>206</v>
      </c>
      <c r="AT93" s="222" t="s">
        <v>201</v>
      </c>
      <c r="AU93" s="222" t="s">
        <v>92</v>
      </c>
      <c r="AY93" s="21" t="s">
        <v>197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1" t="s">
        <v>90</v>
      </c>
      <c r="BK93" s="223">
        <f>ROUND(I93*H93,2)</f>
        <v>0</v>
      </c>
      <c r="BL93" s="21" t="s">
        <v>206</v>
      </c>
      <c r="BM93" s="222" t="s">
        <v>1686</v>
      </c>
    </row>
    <row r="94" s="2" customFormat="1">
      <c r="A94" s="43"/>
      <c r="B94" s="44"/>
      <c r="C94" s="45"/>
      <c r="D94" s="224" t="s">
        <v>209</v>
      </c>
      <c r="E94" s="45"/>
      <c r="F94" s="225" t="s">
        <v>1044</v>
      </c>
      <c r="G94" s="45"/>
      <c r="H94" s="45"/>
      <c r="I94" s="226"/>
      <c r="J94" s="45"/>
      <c r="K94" s="45"/>
      <c r="L94" s="49"/>
      <c r="M94" s="227"/>
      <c r="N94" s="228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209</v>
      </c>
      <c r="AU94" s="21" t="s">
        <v>92</v>
      </c>
    </row>
    <row r="95" s="2" customFormat="1">
      <c r="A95" s="43"/>
      <c r="B95" s="44"/>
      <c r="C95" s="45"/>
      <c r="D95" s="229" t="s">
        <v>211</v>
      </c>
      <c r="E95" s="45"/>
      <c r="F95" s="230" t="s">
        <v>1045</v>
      </c>
      <c r="G95" s="45"/>
      <c r="H95" s="45"/>
      <c r="I95" s="226"/>
      <c r="J95" s="45"/>
      <c r="K95" s="45"/>
      <c r="L95" s="49"/>
      <c r="M95" s="227"/>
      <c r="N95" s="228"/>
      <c r="O95" s="89"/>
      <c r="P95" s="89"/>
      <c r="Q95" s="89"/>
      <c r="R95" s="89"/>
      <c r="S95" s="89"/>
      <c r="T95" s="9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T95" s="21" t="s">
        <v>211</v>
      </c>
      <c r="AU95" s="21" t="s">
        <v>92</v>
      </c>
    </row>
    <row r="96" s="2" customFormat="1">
      <c r="A96" s="43"/>
      <c r="B96" s="44"/>
      <c r="C96" s="45"/>
      <c r="D96" s="224" t="s">
        <v>219</v>
      </c>
      <c r="E96" s="45"/>
      <c r="F96" s="231" t="s">
        <v>1046</v>
      </c>
      <c r="G96" s="45"/>
      <c r="H96" s="45"/>
      <c r="I96" s="226"/>
      <c r="J96" s="45"/>
      <c r="K96" s="45"/>
      <c r="L96" s="49"/>
      <c r="M96" s="227"/>
      <c r="N96" s="228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219</v>
      </c>
      <c r="AU96" s="21" t="s">
        <v>92</v>
      </c>
    </row>
    <row r="97" s="13" customFormat="1">
      <c r="A97" s="13"/>
      <c r="B97" s="232"/>
      <c r="C97" s="233"/>
      <c r="D97" s="224" t="s">
        <v>232</v>
      </c>
      <c r="E97" s="242" t="s">
        <v>35</v>
      </c>
      <c r="F97" s="234" t="s">
        <v>1687</v>
      </c>
      <c r="G97" s="233"/>
      <c r="H97" s="235">
        <v>2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232</v>
      </c>
      <c r="AU97" s="241" t="s">
        <v>92</v>
      </c>
      <c r="AV97" s="13" t="s">
        <v>92</v>
      </c>
      <c r="AW97" s="13" t="s">
        <v>42</v>
      </c>
      <c r="AX97" s="13" t="s">
        <v>90</v>
      </c>
      <c r="AY97" s="241" t="s">
        <v>197</v>
      </c>
    </row>
    <row r="98" s="2" customFormat="1" ht="33" customHeight="1">
      <c r="A98" s="43"/>
      <c r="B98" s="44"/>
      <c r="C98" s="211" t="s">
        <v>92</v>
      </c>
      <c r="D98" s="211" t="s">
        <v>201</v>
      </c>
      <c r="E98" s="212" t="s">
        <v>1048</v>
      </c>
      <c r="F98" s="213" t="s">
        <v>1049</v>
      </c>
      <c r="G98" s="214" t="s">
        <v>204</v>
      </c>
      <c r="H98" s="215">
        <v>56</v>
      </c>
      <c r="I98" s="216"/>
      <c r="J98" s="217">
        <f>ROUND(I98*H98,2)</f>
        <v>0</v>
      </c>
      <c r="K98" s="213" t="s">
        <v>205</v>
      </c>
      <c r="L98" s="49"/>
      <c r="M98" s="218" t="s">
        <v>35</v>
      </c>
      <c r="N98" s="219" t="s">
        <v>53</v>
      </c>
      <c r="O98" s="89"/>
      <c r="P98" s="220">
        <f>O98*H98</f>
        <v>0</v>
      </c>
      <c r="Q98" s="220">
        <v>0.00031</v>
      </c>
      <c r="R98" s="220">
        <f>Q98*H98</f>
        <v>0.01736</v>
      </c>
      <c r="S98" s="220">
        <v>0</v>
      </c>
      <c r="T98" s="221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2" t="s">
        <v>206</v>
      </c>
      <c r="AT98" s="222" t="s">
        <v>201</v>
      </c>
      <c r="AU98" s="222" t="s">
        <v>92</v>
      </c>
      <c r="AY98" s="21" t="s">
        <v>197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1" t="s">
        <v>90</v>
      </c>
      <c r="BK98" s="223">
        <f>ROUND(I98*H98,2)</f>
        <v>0</v>
      </c>
      <c r="BL98" s="21" t="s">
        <v>206</v>
      </c>
      <c r="BM98" s="222" t="s">
        <v>1688</v>
      </c>
    </row>
    <row r="99" s="2" customFormat="1">
      <c r="A99" s="43"/>
      <c r="B99" s="44"/>
      <c r="C99" s="45"/>
      <c r="D99" s="224" t="s">
        <v>209</v>
      </c>
      <c r="E99" s="45"/>
      <c r="F99" s="225" t="s">
        <v>1051</v>
      </c>
      <c r="G99" s="45"/>
      <c r="H99" s="45"/>
      <c r="I99" s="226"/>
      <c r="J99" s="45"/>
      <c r="K99" s="45"/>
      <c r="L99" s="49"/>
      <c r="M99" s="227"/>
      <c r="N99" s="228"/>
      <c r="O99" s="89"/>
      <c r="P99" s="89"/>
      <c r="Q99" s="89"/>
      <c r="R99" s="89"/>
      <c r="S99" s="89"/>
      <c r="T99" s="90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209</v>
      </c>
      <c r="AU99" s="21" t="s">
        <v>92</v>
      </c>
    </row>
    <row r="100" s="2" customFormat="1">
      <c r="A100" s="43"/>
      <c r="B100" s="44"/>
      <c r="C100" s="45"/>
      <c r="D100" s="229" t="s">
        <v>211</v>
      </c>
      <c r="E100" s="45"/>
      <c r="F100" s="230" t="s">
        <v>1052</v>
      </c>
      <c r="G100" s="45"/>
      <c r="H100" s="45"/>
      <c r="I100" s="226"/>
      <c r="J100" s="45"/>
      <c r="K100" s="45"/>
      <c r="L100" s="49"/>
      <c r="M100" s="227"/>
      <c r="N100" s="228"/>
      <c r="O100" s="89"/>
      <c r="P100" s="89"/>
      <c r="Q100" s="89"/>
      <c r="R100" s="89"/>
      <c r="S100" s="89"/>
      <c r="T100" s="90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211</v>
      </c>
      <c r="AU100" s="21" t="s">
        <v>92</v>
      </c>
    </row>
    <row r="101" s="13" customFormat="1">
      <c r="A101" s="13"/>
      <c r="B101" s="232"/>
      <c r="C101" s="233"/>
      <c r="D101" s="224" t="s">
        <v>232</v>
      </c>
      <c r="E101" s="242" t="s">
        <v>35</v>
      </c>
      <c r="F101" s="234" t="s">
        <v>1689</v>
      </c>
      <c r="G101" s="233"/>
      <c r="H101" s="235">
        <v>32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232</v>
      </c>
      <c r="AU101" s="241" t="s">
        <v>92</v>
      </c>
      <c r="AV101" s="13" t="s">
        <v>92</v>
      </c>
      <c r="AW101" s="13" t="s">
        <v>42</v>
      </c>
      <c r="AX101" s="13" t="s">
        <v>82</v>
      </c>
      <c r="AY101" s="241" t="s">
        <v>197</v>
      </c>
    </row>
    <row r="102" s="13" customFormat="1">
      <c r="A102" s="13"/>
      <c r="B102" s="232"/>
      <c r="C102" s="233"/>
      <c r="D102" s="224" t="s">
        <v>232</v>
      </c>
      <c r="E102" s="242" t="s">
        <v>35</v>
      </c>
      <c r="F102" s="234" t="s">
        <v>1690</v>
      </c>
      <c r="G102" s="233"/>
      <c r="H102" s="235">
        <v>24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232</v>
      </c>
      <c r="AU102" s="241" t="s">
        <v>92</v>
      </c>
      <c r="AV102" s="13" t="s">
        <v>92</v>
      </c>
      <c r="AW102" s="13" t="s">
        <v>42</v>
      </c>
      <c r="AX102" s="13" t="s">
        <v>82</v>
      </c>
      <c r="AY102" s="241" t="s">
        <v>197</v>
      </c>
    </row>
    <row r="103" s="14" customFormat="1">
      <c r="A103" s="14"/>
      <c r="B103" s="253"/>
      <c r="C103" s="254"/>
      <c r="D103" s="224" t="s">
        <v>232</v>
      </c>
      <c r="E103" s="255" t="s">
        <v>35</v>
      </c>
      <c r="F103" s="256" t="s">
        <v>355</v>
      </c>
      <c r="G103" s="254"/>
      <c r="H103" s="257">
        <v>56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3" t="s">
        <v>232</v>
      </c>
      <c r="AU103" s="263" t="s">
        <v>92</v>
      </c>
      <c r="AV103" s="14" t="s">
        <v>206</v>
      </c>
      <c r="AW103" s="14" t="s">
        <v>42</v>
      </c>
      <c r="AX103" s="14" t="s">
        <v>90</v>
      </c>
      <c r="AY103" s="263" t="s">
        <v>197</v>
      </c>
    </row>
    <row r="104" s="2" customFormat="1" ht="24.15" customHeight="1">
      <c r="A104" s="43"/>
      <c r="B104" s="44"/>
      <c r="C104" s="243" t="s">
        <v>207</v>
      </c>
      <c r="D104" s="243" t="s">
        <v>305</v>
      </c>
      <c r="E104" s="244" t="s">
        <v>1055</v>
      </c>
      <c r="F104" s="245" t="s">
        <v>1056</v>
      </c>
      <c r="G104" s="246" t="s">
        <v>204</v>
      </c>
      <c r="H104" s="247">
        <v>37.904000000000003</v>
      </c>
      <c r="I104" s="248"/>
      <c r="J104" s="249">
        <f>ROUND(I104*H104,2)</f>
        <v>0</v>
      </c>
      <c r="K104" s="245" t="s">
        <v>205</v>
      </c>
      <c r="L104" s="250"/>
      <c r="M104" s="251" t="s">
        <v>35</v>
      </c>
      <c r="N104" s="252" t="s">
        <v>53</v>
      </c>
      <c r="O104" s="89"/>
      <c r="P104" s="220">
        <f>O104*H104</f>
        <v>0</v>
      </c>
      <c r="Q104" s="220">
        <v>0.00029999999999999997</v>
      </c>
      <c r="R104" s="220">
        <f>Q104*H104</f>
        <v>0.0113712</v>
      </c>
      <c r="S104" s="220">
        <v>0</v>
      </c>
      <c r="T104" s="221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2" t="s">
        <v>253</v>
      </c>
      <c r="AT104" s="222" t="s">
        <v>305</v>
      </c>
      <c r="AU104" s="222" t="s">
        <v>92</v>
      </c>
      <c r="AY104" s="21" t="s">
        <v>197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1" t="s">
        <v>90</v>
      </c>
      <c r="BK104" s="223">
        <f>ROUND(I104*H104,2)</f>
        <v>0</v>
      </c>
      <c r="BL104" s="21" t="s">
        <v>206</v>
      </c>
      <c r="BM104" s="222" t="s">
        <v>1691</v>
      </c>
    </row>
    <row r="105" s="2" customFormat="1">
      <c r="A105" s="43"/>
      <c r="B105" s="44"/>
      <c r="C105" s="45"/>
      <c r="D105" s="224" t="s">
        <v>209</v>
      </c>
      <c r="E105" s="45"/>
      <c r="F105" s="225" t="s">
        <v>1056</v>
      </c>
      <c r="G105" s="45"/>
      <c r="H105" s="45"/>
      <c r="I105" s="226"/>
      <c r="J105" s="45"/>
      <c r="K105" s="45"/>
      <c r="L105" s="49"/>
      <c r="M105" s="227"/>
      <c r="N105" s="228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209</v>
      </c>
      <c r="AU105" s="21" t="s">
        <v>92</v>
      </c>
    </row>
    <row r="106" s="13" customFormat="1">
      <c r="A106" s="13"/>
      <c r="B106" s="232"/>
      <c r="C106" s="233"/>
      <c r="D106" s="224" t="s">
        <v>232</v>
      </c>
      <c r="E106" s="242" t="s">
        <v>35</v>
      </c>
      <c r="F106" s="234" t="s">
        <v>1689</v>
      </c>
      <c r="G106" s="233"/>
      <c r="H106" s="235">
        <v>32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232</v>
      </c>
      <c r="AU106" s="241" t="s">
        <v>92</v>
      </c>
      <c r="AV106" s="13" t="s">
        <v>92</v>
      </c>
      <c r="AW106" s="13" t="s">
        <v>42</v>
      </c>
      <c r="AX106" s="13" t="s">
        <v>90</v>
      </c>
      <c r="AY106" s="241" t="s">
        <v>197</v>
      </c>
    </row>
    <row r="107" s="13" customFormat="1">
      <c r="A107" s="13"/>
      <c r="B107" s="232"/>
      <c r="C107" s="233"/>
      <c r="D107" s="224" t="s">
        <v>232</v>
      </c>
      <c r="E107" s="233"/>
      <c r="F107" s="234" t="s">
        <v>1692</v>
      </c>
      <c r="G107" s="233"/>
      <c r="H107" s="235">
        <v>37.904000000000003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232</v>
      </c>
      <c r="AU107" s="241" t="s">
        <v>92</v>
      </c>
      <c r="AV107" s="13" t="s">
        <v>92</v>
      </c>
      <c r="AW107" s="13" t="s">
        <v>4</v>
      </c>
      <c r="AX107" s="13" t="s">
        <v>90</v>
      </c>
      <c r="AY107" s="241" t="s">
        <v>197</v>
      </c>
    </row>
    <row r="108" s="2" customFormat="1" ht="24.15" customHeight="1">
      <c r="A108" s="43"/>
      <c r="B108" s="44"/>
      <c r="C108" s="243" t="s">
        <v>206</v>
      </c>
      <c r="D108" s="243" t="s">
        <v>305</v>
      </c>
      <c r="E108" s="244" t="s">
        <v>1059</v>
      </c>
      <c r="F108" s="245" t="s">
        <v>1060</v>
      </c>
      <c r="G108" s="246" t="s">
        <v>204</v>
      </c>
      <c r="H108" s="247">
        <v>28.428000000000001</v>
      </c>
      <c r="I108" s="248"/>
      <c r="J108" s="249">
        <f>ROUND(I108*H108,2)</f>
        <v>0</v>
      </c>
      <c r="K108" s="245" t="s">
        <v>205</v>
      </c>
      <c r="L108" s="250"/>
      <c r="M108" s="251" t="s">
        <v>35</v>
      </c>
      <c r="N108" s="252" t="s">
        <v>53</v>
      </c>
      <c r="O108" s="89"/>
      <c r="P108" s="220">
        <f>O108*H108</f>
        <v>0</v>
      </c>
      <c r="Q108" s="220">
        <v>0.00020000000000000001</v>
      </c>
      <c r="R108" s="220">
        <f>Q108*H108</f>
        <v>0.0056856000000000007</v>
      </c>
      <c r="S108" s="220">
        <v>0</v>
      </c>
      <c r="T108" s="221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2" t="s">
        <v>253</v>
      </c>
      <c r="AT108" s="222" t="s">
        <v>305</v>
      </c>
      <c r="AU108" s="222" t="s">
        <v>92</v>
      </c>
      <c r="AY108" s="21" t="s">
        <v>197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1" t="s">
        <v>90</v>
      </c>
      <c r="BK108" s="223">
        <f>ROUND(I108*H108,2)</f>
        <v>0</v>
      </c>
      <c r="BL108" s="21" t="s">
        <v>206</v>
      </c>
      <c r="BM108" s="222" t="s">
        <v>1693</v>
      </c>
    </row>
    <row r="109" s="2" customFormat="1">
      <c r="A109" s="43"/>
      <c r="B109" s="44"/>
      <c r="C109" s="45"/>
      <c r="D109" s="224" t="s">
        <v>209</v>
      </c>
      <c r="E109" s="45"/>
      <c r="F109" s="225" t="s">
        <v>1060</v>
      </c>
      <c r="G109" s="45"/>
      <c r="H109" s="45"/>
      <c r="I109" s="226"/>
      <c r="J109" s="45"/>
      <c r="K109" s="45"/>
      <c r="L109" s="49"/>
      <c r="M109" s="227"/>
      <c r="N109" s="228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209</v>
      </c>
      <c r="AU109" s="21" t="s">
        <v>92</v>
      </c>
    </row>
    <row r="110" s="13" customFormat="1">
      <c r="A110" s="13"/>
      <c r="B110" s="232"/>
      <c r="C110" s="233"/>
      <c r="D110" s="224" t="s">
        <v>232</v>
      </c>
      <c r="E110" s="242" t="s">
        <v>35</v>
      </c>
      <c r="F110" s="234" t="s">
        <v>1690</v>
      </c>
      <c r="G110" s="233"/>
      <c r="H110" s="235">
        <v>24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232</v>
      </c>
      <c r="AU110" s="241" t="s">
        <v>92</v>
      </c>
      <c r="AV110" s="13" t="s">
        <v>92</v>
      </c>
      <c r="AW110" s="13" t="s">
        <v>42</v>
      </c>
      <c r="AX110" s="13" t="s">
        <v>90</v>
      </c>
      <c r="AY110" s="241" t="s">
        <v>197</v>
      </c>
    </row>
    <row r="111" s="13" customFormat="1">
      <c r="A111" s="13"/>
      <c r="B111" s="232"/>
      <c r="C111" s="233"/>
      <c r="D111" s="224" t="s">
        <v>232</v>
      </c>
      <c r="E111" s="233"/>
      <c r="F111" s="234" t="s">
        <v>1694</v>
      </c>
      <c r="G111" s="233"/>
      <c r="H111" s="235">
        <v>28.428000000000001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232</v>
      </c>
      <c r="AU111" s="241" t="s">
        <v>92</v>
      </c>
      <c r="AV111" s="13" t="s">
        <v>92</v>
      </c>
      <c r="AW111" s="13" t="s">
        <v>4</v>
      </c>
      <c r="AX111" s="13" t="s">
        <v>90</v>
      </c>
      <c r="AY111" s="241" t="s">
        <v>197</v>
      </c>
    </row>
    <row r="112" s="2" customFormat="1" ht="16.5" customHeight="1">
      <c r="A112" s="43"/>
      <c r="B112" s="44"/>
      <c r="C112" s="211" t="s">
        <v>234</v>
      </c>
      <c r="D112" s="211" t="s">
        <v>201</v>
      </c>
      <c r="E112" s="212" t="s">
        <v>1063</v>
      </c>
      <c r="F112" s="213" t="s">
        <v>1064</v>
      </c>
      <c r="G112" s="214" t="s">
        <v>320</v>
      </c>
      <c r="H112" s="215">
        <v>0.80000000000000004</v>
      </c>
      <c r="I112" s="216"/>
      <c r="J112" s="217">
        <f>ROUND(I112*H112,2)</f>
        <v>0</v>
      </c>
      <c r="K112" s="213" t="s">
        <v>205</v>
      </c>
      <c r="L112" s="49"/>
      <c r="M112" s="218" t="s">
        <v>35</v>
      </c>
      <c r="N112" s="219" t="s">
        <v>53</v>
      </c>
      <c r="O112" s="89"/>
      <c r="P112" s="220">
        <f>O112*H112</f>
        <v>0</v>
      </c>
      <c r="Q112" s="220">
        <v>1.9199999999999999</v>
      </c>
      <c r="R112" s="220">
        <f>Q112*H112</f>
        <v>1.536</v>
      </c>
      <c r="S112" s="220">
        <v>0</v>
      </c>
      <c r="T112" s="221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2" t="s">
        <v>206</v>
      </c>
      <c r="AT112" s="222" t="s">
        <v>201</v>
      </c>
      <c r="AU112" s="222" t="s">
        <v>92</v>
      </c>
      <c r="AY112" s="21" t="s">
        <v>197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1" t="s">
        <v>90</v>
      </c>
      <c r="BK112" s="223">
        <f>ROUND(I112*H112,2)</f>
        <v>0</v>
      </c>
      <c r="BL112" s="21" t="s">
        <v>206</v>
      </c>
      <c r="BM112" s="222" t="s">
        <v>1695</v>
      </c>
    </row>
    <row r="113" s="2" customFormat="1">
      <c r="A113" s="43"/>
      <c r="B113" s="44"/>
      <c r="C113" s="45"/>
      <c r="D113" s="224" t="s">
        <v>209</v>
      </c>
      <c r="E113" s="45"/>
      <c r="F113" s="225" t="s">
        <v>1064</v>
      </c>
      <c r="G113" s="45"/>
      <c r="H113" s="45"/>
      <c r="I113" s="226"/>
      <c r="J113" s="45"/>
      <c r="K113" s="45"/>
      <c r="L113" s="49"/>
      <c r="M113" s="227"/>
      <c r="N113" s="228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209</v>
      </c>
      <c r="AU113" s="21" t="s">
        <v>92</v>
      </c>
    </row>
    <row r="114" s="2" customFormat="1">
      <c r="A114" s="43"/>
      <c r="B114" s="44"/>
      <c r="C114" s="45"/>
      <c r="D114" s="229" t="s">
        <v>211</v>
      </c>
      <c r="E114" s="45"/>
      <c r="F114" s="230" t="s">
        <v>1066</v>
      </c>
      <c r="G114" s="45"/>
      <c r="H114" s="45"/>
      <c r="I114" s="226"/>
      <c r="J114" s="45"/>
      <c r="K114" s="45"/>
      <c r="L114" s="49"/>
      <c r="M114" s="227"/>
      <c r="N114" s="228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211</v>
      </c>
      <c r="AU114" s="21" t="s">
        <v>92</v>
      </c>
    </row>
    <row r="115" s="13" customFormat="1">
      <c r="A115" s="13"/>
      <c r="B115" s="232"/>
      <c r="C115" s="233"/>
      <c r="D115" s="224" t="s">
        <v>232</v>
      </c>
      <c r="E115" s="242" t="s">
        <v>35</v>
      </c>
      <c r="F115" s="234" t="s">
        <v>1696</v>
      </c>
      <c r="G115" s="233"/>
      <c r="H115" s="235">
        <v>0.80000000000000004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232</v>
      </c>
      <c r="AU115" s="241" t="s">
        <v>92</v>
      </c>
      <c r="AV115" s="13" t="s">
        <v>92</v>
      </c>
      <c r="AW115" s="13" t="s">
        <v>42</v>
      </c>
      <c r="AX115" s="13" t="s">
        <v>90</v>
      </c>
      <c r="AY115" s="241" t="s">
        <v>197</v>
      </c>
    </row>
    <row r="116" s="2" customFormat="1" ht="24.15" customHeight="1">
      <c r="A116" s="43"/>
      <c r="B116" s="44"/>
      <c r="C116" s="211" t="s">
        <v>241</v>
      </c>
      <c r="D116" s="211" t="s">
        <v>201</v>
      </c>
      <c r="E116" s="212" t="s">
        <v>1068</v>
      </c>
      <c r="F116" s="213" t="s">
        <v>1069</v>
      </c>
      <c r="G116" s="214" t="s">
        <v>409</v>
      </c>
      <c r="H116" s="215">
        <v>16</v>
      </c>
      <c r="I116" s="216"/>
      <c r="J116" s="217">
        <f>ROUND(I116*H116,2)</f>
        <v>0</v>
      </c>
      <c r="K116" s="213" t="s">
        <v>205</v>
      </c>
      <c r="L116" s="49"/>
      <c r="M116" s="218" t="s">
        <v>35</v>
      </c>
      <c r="N116" s="219" t="s">
        <v>53</v>
      </c>
      <c r="O116" s="89"/>
      <c r="P116" s="220">
        <f>O116*H116</f>
        <v>0</v>
      </c>
      <c r="Q116" s="220">
        <v>0.00048999999999999998</v>
      </c>
      <c r="R116" s="220">
        <f>Q116*H116</f>
        <v>0.0078399999999999997</v>
      </c>
      <c r="S116" s="220">
        <v>0</v>
      </c>
      <c r="T116" s="221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2" t="s">
        <v>206</v>
      </c>
      <c r="AT116" s="222" t="s">
        <v>201</v>
      </c>
      <c r="AU116" s="222" t="s">
        <v>92</v>
      </c>
      <c r="AY116" s="21" t="s">
        <v>197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1" t="s">
        <v>90</v>
      </c>
      <c r="BK116" s="223">
        <f>ROUND(I116*H116,2)</f>
        <v>0</v>
      </c>
      <c r="BL116" s="21" t="s">
        <v>206</v>
      </c>
      <c r="BM116" s="222" t="s">
        <v>1697</v>
      </c>
    </row>
    <row r="117" s="2" customFormat="1">
      <c r="A117" s="43"/>
      <c r="B117" s="44"/>
      <c r="C117" s="45"/>
      <c r="D117" s="224" t="s">
        <v>209</v>
      </c>
      <c r="E117" s="45"/>
      <c r="F117" s="225" t="s">
        <v>1071</v>
      </c>
      <c r="G117" s="45"/>
      <c r="H117" s="45"/>
      <c r="I117" s="226"/>
      <c r="J117" s="45"/>
      <c r="K117" s="45"/>
      <c r="L117" s="49"/>
      <c r="M117" s="227"/>
      <c r="N117" s="228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209</v>
      </c>
      <c r="AU117" s="21" t="s">
        <v>92</v>
      </c>
    </row>
    <row r="118" s="2" customFormat="1">
      <c r="A118" s="43"/>
      <c r="B118" s="44"/>
      <c r="C118" s="45"/>
      <c r="D118" s="229" t="s">
        <v>211</v>
      </c>
      <c r="E118" s="45"/>
      <c r="F118" s="230" t="s">
        <v>1072</v>
      </c>
      <c r="G118" s="45"/>
      <c r="H118" s="45"/>
      <c r="I118" s="226"/>
      <c r="J118" s="45"/>
      <c r="K118" s="45"/>
      <c r="L118" s="49"/>
      <c r="M118" s="227"/>
      <c r="N118" s="228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211</v>
      </c>
      <c r="AU118" s="21" t="s">
        <v>92</v>
      </c>
    </row>
    <row r="119" s="12" customFormat="1" ht="22.8" customHeight="1">
      <c r="A119" s="12"/>
      <c r="B119" s="195"/>
      <c r="C119" s="196"/>
      <c r="D119" s="197" t="s">
        <v>81</v>
      </c>
      <c r="E119" s="209" t="s">
        <v>207</v>
      </c>
      <c r="F119" s="209" t="s">
        <v>1103</v>
      </c>
      <c r="G119" s="196"/>
      <c r="H119" s="196"/>
      <c r="I119" s="199"/>
      <c r="J119" s="210">
        <f>BK119</f>
        <v>0</v>
      </c>
      <c r="K119" s="196"/>
      <c r="L119" s="201"/>
      <c r="M119" s="202"/>
      <c r="N119" s="203"/>
      <c r="O119" s="203"/>
      <c r="P119" s="204">
        <f>SUM(P120:P127)</f>
        <v>0</v>
      </c>
      <c r="Q119" s="203"/>
      <c r="R119" s="204">
        <f>SUM(R120:R127)</f>
        <v>7.7110000000000003</v>
      </c>
      <c r="S119" s="203"/>
      <c r="T119" s="205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6" t="s">
        <v>90</v>
      </c>
      <c r="AT119" s="207" t="s">
        <v>81</v>
      </c>
      <c r="AU119" s="207" t="s">
        <v>90</v>
      </c>
      <c r="AY119" s="206" t="s">
        <v>197</v>
      </c>
      <c r="BK119" s="208">
        <f>SUM(BK120:BK127)</f>
        <v>0</v>
      </c>
    </row>
    <row r="120" s="2" customFormat="1" ht="16.5" customHeight="1">
      <c r="A120" s="43"/>
      <c r="B120" s="44"/>
      <c r="C120" s="211" t="s">
        <v>247</v>
      </c>
      <c r="D120" s="211" t="s">
        <v>201</v>
      </c>
      <c r="E120" s="212" t="s">
        <v>1104</v>
      </c>
      <c r="F120" s="213" t="s">
        <v>1105</v>
      </c>
      <c r="G120" s="214" t="s">
        <v>320</v>
      </c>
      <c r="H120" s="215">
        <v>3.6000000000000001</v>
      </c>
      <c r="I120" s="216"/>
      <c r="J120" s="217">
        <f>ROUND(I120*H120,2)</f>
        <v>0</v>
      </c>
      <c r="K120" s="213" t="s">
        <v>205</v>
      </c>
      <c r="L120" s="49"/>
      <c r="M120" s="218" t="s">
        <v>35</v>
      </c>
      <c r="N120" s="219" t="s">
        <v>53</v>
      </c>
      <c r="O120" s="89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2" t="s">
        <v>206</v>
      </c>
      <c r="AT120" s="222" t="s">
        <v>201</v>
      </c>
      <c r="AU120" s="222" t="s">
        <v>92</v>
      </c>
      <c r="AY120" s="21" t="s">
        <v>197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1" t="s">
        <v>90</v>
      </c>
      <c r="BK120" s="223">
        <f>ROUND(I120*H120,2)</f>
        <v>0</v>
      </c>
      <c r="BL120" s="21" t="s">
        <v>206</v>
      </c>
      <c r="BM120" s="222" t="s">
        <v>1698</v>
      </c>
    </row>
    <row r="121" s="2" customFormat="1">
      <c r="A121" s="43"/>
      <c r="B121" s="44"/>
      <c r="C121" s="45"/>
      <c r="D121" s="224" t="s">
        <v>209</v>
      </c>
      <c r="E121" s="45"/>
      <c r="F121" s="225" t="s">
        <v>1105</v>
      </c>
      <c r="G121" s="45"/>
      <c r="H121" s="45"/>
      <c r="I121" s="226"/>
      <c r="J121" s="45"/>
      <c r="K121" s="45"/>
      <c r="L121" s="49"/>
      <c r="M121" s="227"/>
      <c r="N121" s="228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209</v>
      </c>
      <c r="AU121" s="21" t="s">
        <v>92</v>
      </c>
    </row>
    <row r="122" s="2" customFormat="1">
      <c r="A122" s="43"/>
      <c r="B122" s="44"/>
      <c r="C122" s="45"/>
      <c r="D122" s="229" t="s">
        <v>211</v>
      </c>
      <c r="E122" s="45"/>
      <c r="F122" s="230" t="s">
        <v>1107</v>
      </c>
      <c r="G122" s="45"/>
      <c r="H122" s="45"/>
      <c r="I122" s="226"/>
      <c r="J122" s="45"/>
      <c r="K122" s="45"/>
      <c r="L122" s="49"/>
      <c r="M122" s="227"/>
      <c r="N122" s="228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211</v>
      </c>
      <c r="AU122" s="21" t="s">
        <v>92</v>
      </c>
    </row>
    <row r="123" s="2" customFormat="1">
      <c r="A123" s="43"/>
      <c r="B123" s="44"/>
      <c r="C123" s="45"/>
      <c r="D123" s="224" t="s">
        <v>219</v>
      </c>
      <c r="E123" s="45"/>
      <c r="F123" s="231" t="s">
        <v>1108</v>
      </c>
      <c r="G123" s="45"/>
      <c r="H123" s="45"/>
      <c r="I123" s="226"/>
      <c r="J123" s="45"/>
      <c r="K123" s="45"/>
      <c r="L123" s="49"/>
      <c r="M123" s="227"/>
      <c r="N123" s="228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219</v>
      </c>
      <c r="AU123" s="21" t="s">
        <v>92</v>
      </c>
    </row>
    <row r="124" s="13" customFormat="1">
      <c r="A124" s="13"/>
      <c r="B124" s="232"/>
      <c r="C124" s="233"/>
      <c r="D124" s="224" t="s">
        <v>232</v>
      </c>
      <c r="E124" s="242" t="s">
        <v>35</v>
      </c>
      <c r="F124" s="234" t="s">
        <v>1699</v>
      </c>
      <c r="G124" s="233"/>
      <c r="H124" s="235">
        <v>3.6000000000000001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232</v>
      </c>
      <c r="AU124" s="241" t="s">
        <v>92</v>
      </c>
      <c r="AV124" s="13" t="s">
        <v>92</v>
      </c>
      <c r="AW124" s="13" t="s">
        <v>42</v>
      </c>
      <c r="AX124" s="13" t="s">
        <v>90</v>
      </c>
      <c r="AY124" s="241" t="s">
        <v>197</v>
      </c>
    </row>
    <row r="125" s="2" customFormat="1" ht="16.5" customHeight="1">
      <c r="A125" s="43"/>
      <c r="B125" s="44"/>
      <c r="C125" s="243" t="s">
        <v>253</v>
      </c>
      <c r="D125" s="243" t="s">
        <v>305</v>
      </c>
      <c r="E125" s="244" t="s">
        <v>1110</v>
      </c>
      <c r="F125" s="245" t="s">
        <v>1111</v>
      </c>
      <c r="G125" s="246" t="s">
        <v>269</v>
      </c>
      <c r="H125" s="247">
        <v>7.7110000000000003</v>
      </c>
      <c r="I125" s="248"/>
      <c r="J125" s="249">
        <f>ROUND(I125*H125,2)</f>
        <v>0</v>
      </c>
      <c r="K125" s="245" t="s">
        <v>205</v>
      </c>
      <c r="L125" s="250"/>
      <c r="M125" s="251" t="s">
        <v>35</v>
      </c>
      <c r="N125" s="252" t="s">
        <v>53</v>
      </c>
      <c r="O125" s="89"/>
      <c r="P125" s="220">
        <f>O125*H125</f>
        <v>0</v>
      </c>
      <c r="Q125" s="220">
        <v>1</v>
      </c>
      <c r="R125" s="220">
        <f>Q125*H125</f>
        <v>7.7110000000000003</v>
      </c>
      <c r="S125" s="220">
        <v>0</v>
      </c>
      <c r="T125" s="221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2" t="s">
        <v>253</v>
      </c>
      <c r="AT125" s="222" t="s">
        <v>305</v>
      </c>
      <c r="AU125" s="222" t="s">
        <v>92</v>
      </c>
      <c r="AY125" s="21" t="s">
        <v>197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1" t="s">
        <v>90</v>
      </c>
      <c r="BK125" s="223">
        <f>ROUND(I125*H125,2)</f>
        <v>0</v>
      </c>
      <c r="BL125" s="21" t="s">
        <v>206</v>
      </c>
      <c r="BM125" s="222" t="s">
        <v>1700</v>
      </c>
    </row>
    <row r="126" s="2" customFormat="1">
      <c r="A126" s="43"/>
      <c r="B126" s="44"/>
      <c r="C126" s="45"/>
      <c r="D126" s="224" t="s">
        <v>209</v>
      </c>
      <c r="E126" s="45"/>
      <c r="F126" s="225" t="s">
        <v>1111</v>
      </c>
      <c r="G126" s="45"/>
      <c r="H126" s="45"/>
      <c r="I126" s="226"/>
      <c r="J126" s="45"/>
      <c r="K126" s="45"/>
      <c r="L126" s="49"/>
      <c r="M126" s="227"/>
      <c r="N126" s="228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209</v>
      </c>
      <c r="AU126" s="21" t="s">
        <v>92</v>
      </c>
    </row>
    <row r="127" s="13" customFormat="1">
      <c r="A127" s="13"/>
      <c r="B127" s="232"/>
      <c r="C127" s="233"/>
      <c r="D127" s="224" t="s">
        <v>232</v>
      </c>
      <c r="E127" s="233"/>
      <c r="F127" s="234" t="s">
        <v>1701</v>
      </c>
      <c r="G127" s="233"/>
      <c r="H127" s="235">
        <v>7.7110000000000003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232</v>
      </c>
      <c r="AU127" s="241" t="s">
        <v>92</v>
      </c>
      <c r="AV127" s="13" t="s">
        <v>92</v>
      </c>
      <c r="AW127" s="13" t="s">
        <v>4</v>
      </c>
      <c r="AX127" s="13" t="s">
        <v>90</v>
      </c>
      <c r="AY127" s="241" t="s">
        <v>197</v>
      </c>
    </row>
    <row r="128" s="12" customFormat="1" ht="22.8" customHeight="1">
      <c r="A128" s="12"/>
      <c r="B128" s="195"/>
      <c r="C128" s="196"/>
      <c r="D128" s="197" t="s">
        <v>81</v>
      </c>
      <c r="E128" s="209" t="s">
        <v>1121</v>
      </c>
      <c r="F128" s="209" t="s">
        <v>1702</v>
      </c>
      <c r="G128" s="196"/>
      <c r="H128" s="196"/>
      <c r="I128" s="199"/>
      <c r="J128" s="210">
        <f>BK128</f>
        <v>0</v>
      </c>
      <c r="K128" s="196"/>
      <c r="L128" s="201"/>
      <c r="M128" s="202"/>
      <c r="N128" s="203"/>
      <c r="O128" s="203"/>
      <c r="P128" s="204">
        <f>SUM(P129:P136)</f>
        <v>0</v>
      </c>
      <c r="Q128" s="203"/>
      <c r="R128" s="204">
        <f>SUM(R129:R136)</f>
        <v>0.53532000000000002</v>
      </c>
      <c r="S128" s="203"/>
      <c r="T128" s="205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6" t="s">
        <v>90</v>
      </c>
      <c r="AT128" s="207" t="s">
        <v>81</v>
      </c>
      <c r="AU128" s="207" t="s">
        <v>90</v>
      </c>
      <c r="AY128" s="206" t="s">
        <v>197</v>
      </c>
      <c r="BK128" s="208">
        <f>SUM(BK129:BK136)</f>
        <v>0</v>
      </c>
    </row>
    <row r="129" s="2" customFormat="1" ht="21.75" customHeight="1">
      <c r="A129" s="43"/>
      <c r="B129" s="44"/>
      <c r="C129" s="211" t="s">
        <v>260</v>
      </c>
      <c r="D129" s="211" t="s">
        <v>201</v>
      </c>
      <c r="E129" s="212" t="s">
        <v>1363</v>
      </c>
      <c r="F129" s="213" t="s">
        <v>1364</v>
      </c>
      <c r="G129" s="214" t="s">
        <v>204</v>
      </c>
      <c r="H129" s="215">
        <v>6</v>
      </c>
      <c r="I129" s="216"/>
      <c r="J129" s="217">
        <f>ROUND(I129*H129,2)</f>
        <v>0</v>
      </c>
      <c r="K129" s="213" t="s">
        <v>205</v>
      </c>
      <c r="L129" s="49"/>
      <c r="M129" s="218" t="s">
        <v>35</v>
      </c>
      <c r="N129" s="219" t="s">
        <v>53</v>
      </c>
      <c r="O129" s="89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2" t="s">
        <v>206</v>
      </c>
      <c r="AT129" s="222" t="s">
        <v>201</v>
      </c>
      <c r="AU129" s="222" t="s">
        <v>92</v>
      </c>
      <c r="AY129" s="21" t="s">
        <v>197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1" t="s">
        <v>90</v>
      </c>
      <c r="BK129" s="223">
        <f>ROUND(I129*H129,2)</f>
        <v>0</v>
      </c>
      <c r="BL129" s="21" t="s">
        <v>206</v>
      </c>
      <c r="BM129" s="222" t="s">
        <v>1703</v>
      </c>
    </row>
    <row r="130" s="2" customFormat="1">
      <c r="A130" s="43"/>
      <c r="B130" s="44"/>
      <c r="C130" s="45"/>
      <c r="D130" s="224" t="s">
        <v>209</v>
      </c>
      <c r="E130" s="45"/>
      <c r="F130" s="225" t="s">
        <v>1366</v>
      </c>
      <c r="G130" s="45"/>
      <c r="H130" s="45"/>
      <c r="I130" s="226"/>
      <c r="J130" s="45"/>
      <c r="K130" s="45"/>
      <c r="L130" s="49"/>
      <c r="M130" s="227"/>
      <c r="N130" s="228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209</v>
      </c>
      <c r="AU130" s="21" t="s">
        <v>92</v>
      </c>
    </row>
    <row r="131" s="2" customFormat="1">
      <c r="A131" s="43"/>
      <c r="B131" s="44"/>
      <c r="C131" s="45"/>
      <c r="D131" s="229" t="s">
        <v>211</v>
      </c>
      <c r="E131" s="45"/>
      <c r="F131" s="230" t="s">
        <v>1367</v>
      </c>
      <c r="G131" s="45"/>
      <c r="H131" s="45"/>
      <c r="I131" s="226"/>
      <c r="J131" s="45"/>
      <c r="K131" s="45"/>
      <c r="L131" s="49"/>
      <c r="M131" s="227"/>
      <c r="N131" s="228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211</v>
      </c>
      <c r="AU131" s="21" t="s">
        <v>92</v>
      </c>
    </row>
    <row r="132" s="13" customFormat="1">
      <c r="A132" s="13"/>
      <c r="B132" s="232"/>
      <c r="C132" s="233"/>
      <c r="D132" s="224" t="s">
        <v>232</v>
      </c>
      <c r="E132" s="242" t="s">
        <v>35</v>
      </c>
      <c r="F132" s="234" t="s">
        <v>1704</v>
      </c>
      <c r="G132" s="233"/>
      <c r="H132" s="235">
        <v>6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232</v>
      </c>
      <c r="AU132" s="241" t="s">
        <v>92</v>
      </c>
      <c r="AV132" s="13" t="s">
        <v>92</v>
      </c>
      <c r="AW132" s="13" t="s">
        <v>42</v>
      </c>
      <c r="AX132" s="13" t="s">
        <v>90</v>
      </c>
      <c r="AY132" s="241" t="s">
        <v>197</v>
      </c>
    </row>
    <row r="133" s="2" customFormat="1" ht="24.15" customHeight="1">
      <c r="A133" s="43"/>
      <c r="B133" s="44"/>
      <c r="C133" s="211" t="s">
        <v>266</v>
      </c>
      <c r="D133" s="211" t="s">
        <v>201</v>
      </c>
      <c r="E133" s="212" t="s">
        <v>1705</v>
      </c>
      <c r="F133" s="213" t="s">
        <v>1706</v>
      </c>
      <c r="G133" s="214" t="s">
        <v>204</v>
      </c>
      <c r="H133" s="215">
        <v>6</v>
      </c>
      <c r="I133" s="216"/>
      <c r="J133" s="217">
        <f>ROUND(I133*H133,2)</f>
        <v>0</v>
      </c>
      <c r="K133" s="213" t="s">
        <v>205</v>
      </c>
      <c r="L133" s="49"/>
      <c r="M133" s="218" t="s">
        <v>35</v>
      </c>
      <c r="N133" s="219" t="s">
        <v>53</v>
      </c>
      <c r="O133" s="89"/>
      <c r="P133" s="220">
        <f>O133*H133</f>
        <v>0</v>
      </c>
      <c r="Q133" s="220">
        <v>0.089219999999999994</v>
      </c>
      <c r="R133" s="220">
        <f>Q133*H133</f>
        <v>0.53532000000000002</v>
      </c>
      <c r="S133" s="220">
        <v>0</v>
      </c>
      <c r="T133" s="221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2" t="s">
        <v>206</v>
      </c>
      <c r="AT133" s="222" t="s">
        <v>201</v>
      </c>
      <c r="AU133" s="222" t="s">
        <v>92</v>
      </c>
      <c r="AY133" s="21" t="s">
        <v>197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21" t="s">
        <v>90</v>
      </c>
      <c r="BK133" s="223">
        <f>ROUND(I133*H133,2)</f>
        <v>0</v>
      </c>
      <c r="BL133" s="21" t="s">
        <v>206</v>
      </c>
      <c r="BM133" s="222" t="s">
        <v>1707</v>
      </c>
    </row>
    <row r="134" s="2" customFormat="1">
      <c r="A134" s="43"/>
      <c r="B134" s="44"/>
      <c r="C134" s="45"/>
      <c r="D134" s="224" t="s">
        <v>209</v>
      </c>
      <c r="E134" s="45"/>
      <c r="F134" s="225" t="s">
        <v>1708</v>
      </c>
      <c r="G134" s="45"/>
      <c r="H134" s="45"/>
      <c r="I134" s="226"/>
      <c r="J134" s="45"/>
      <c r="K134" s="45"/>
      <c r="L134" s="49"/>
      <c r="M134" s="227"/>
      <c r="N134" s="228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209</v>
      </c>
      <c r="AU134" s="21" t="s">
        <v>92</v>
      </c>
    </row>
    <row r="135" s="2" customFormat="1">
      <c r="A135" s="43"/>
      <c r="B135" s="44"/>
      <c r="C135" s="45"/>
      <c r="D135" s="229" t="s">
        <v>211</v>
      </c>
      <c r="E135" s="45"/>
      <c r="F135" s="230" t="s">
        <v>1709</v>
      </c>
      <c r="G135" s="45"/>
      <c r="H135" s="45"/>
      <c r="I135" s="226"/>
      <c r="J135" s="45"/>
      <c r="K135" s="45"/>
      <c r="L135" s="49"/>
      <c r="M135" s="227"/>
      <c r="N135" s="228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211</v>
      </c>
      <c r="AU135" s="21" t="s">
        <v>92</v>
      </c>
    </row>
    <row r="136" s="13" customFormat="1">
      <c r="A136" s="13"/>
      <c r="B136" s="232"/>
      <c r="C136" s="233"/>
      <c r="D136" s="224" t="s">
        <v>232</v>
      </c>
      <c r="E136" s="242" t="s">
        <v>35</v>
      </c>
      <c r="F136" s="234" t="s">
        <v>1710</v>
      </c>
      <c r="G136" s="233"/>
      <c r="H136" s="235">
        <v>6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232</v>
      </c>
      <c r="AU136" s="241" t="s">
        <v>92</v>
      </c>
      <c r="AV136" s="13" t="s">
        <v>92</v>
      </c>
      <c r="AW136" s="13" t="s">
        <v>42</v>
      </c>
      <c r="AX136" s="13" t="s">
        <v>90</v>
      </c>
      <c r="AY136" s="241" t="s">
        <v>197</v>
      </c>
    </row>
    <row r="137" s="12" customFormat="1" ht="22.8" customHeight="1">
      <c r="A137" s="12"/>
      <c r="B137" s="195"/>
      <c r="C137" s="196"/>
      <c r="D137" s="197" t="s">
        <v>81</v>
      </c>
      <c r="E137" s="209" t="s">
        <v>1141</v>
      </c>
      <c r="F137" s="209" t="s">
        <v>1211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SUM(P138:P173)</f>
        <v>0</v>
      </c>
      <c r="Q137" s="203"/>
      <c r="R137" s="204">
        <f>SUM(R138:R173)</f>
        <v>25.487000000000002</v>
      </c>
      <c r="S137" s="203"/>
      <c r="T137" s="205">
        <f>SUM(T138:T173)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6" t="s">
        <v>90</v>
      </c>
      <c r="AT137" s="207" t="s">
        <v>81</v>
      </c>
      <c r="AU137" s="207" t="s">
        <v>90</v>
      </c>
      <c r="AY137" s="206" t="s">
        <v>197</v>
      </c>
      <c r="BK137" s="208">
        <f>SUM(BK138:BK173)</f>
        <v>0</v>
      </c>
    </row>
    <row r="138" s="2" customFormat="1" ht="24.15" customHeight="1">
      <c r="A138" s="43"/>
      <c r="B138" s="44"/>
      <c r="C138" s="211" t="s">
        <v>274</v>
      </c>
      <c r="D138" s="211" t="s">
        <v>201</v>
      </c>
      <c r="E138" s="212" t="s">
        <v>1711</v>
      </c>
      <c r="F138" s="213" t="s">
        <v>1712</v>
      </c>
      <c r="G138" s="214" t="s">
        <v>204</v>
      </c>
      <c r="H138" s="215">
        <v>72</v>
      </c>
      <c r="I138" s="216"/>
      <c r="J138" s="217">
        <f>ROUND(I138*H138,2)</f>
        <v>0</v>
      </c>
      <c r="K138" s="213" t="s">
        <v>205</v>
      </c>
      <c r="L138" s="49"/>
      <c r="M138" s="218" t="s">
        <v>35</v>
      </c>
      <c r="N138" s="219" t="s">
        <v>53</v>
      </c>
      <c r="O138" s="89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2" t="s">
        <v>206</v>
      </c>
      <c r="AT138" s="222" t="s">
        <v>201</v>
      </c>
      <c r="AU138" s="222" t="s">
        <v>92</v>
      </c>
      <c r="AY138" s="21" t="s">
        <v>197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1" t="s">
        <v>90</v>
      </c>
      <c r="BK138" s="223">
        <f>ROUND(I138*H138,2)</f>
        <v>0</v>
      </c>
      <c r="BL138" s="21" t="s">
        <v>206</v>
      </c>
      <c r="BM138" s="222" t="s">
        <v>1713</v>
      </c>
    </row>
    <row r="139" s="2" customFormat="1">
      <c r="A139" s="43"/>
      <c r="B139" s="44"/>
      <c r="C139" s="45"/>
      <c r="D139" s="224" t="s">
        <v>209</v>
      </c>
      <c r="E139" s="45"/>
      <c r="F139" s="225" t="s">
        <v>1714</v>
      </c>
      <c r="G139" s="45"/>
      <c r="H139" s="45"/>
      <c r="I139" s="226"/>
      <c r="J139" s="45"/>
      <c r="K139" s="45"/>
      <c r="L139" s="49"/>
      <c r="M139" s="227"/>
      <c r="N139" s="228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209</v>
      </c>
      <c r="AU139" s="21" t="s">
        <v>92</v>
      </c>
    </row>
    <row r="140" s="2" customFormat="1">
      <c r="A140" s="43"/>
      <c r="B140" s="44"/>
      <c r="C140" s="45"/>
      <c r="D140" s="229" t="s">
        <v>211</v>
      </c>
      <c r="E140" s="45"/>
      <c r="F140" s="230" t="s">
        <v>1715</v>
      </c>
      <c r="G140" s="45"/>
      <c r="H140" s="45"/>
      <c r="I140" s="226"/>
      <c r="J140" s="45"/>
      <c r="K140" s="45"/>
      <c r="L140" s="49"/>
      <c r="M140" s="227"/>
      <c r="N140" s="228"/>
      <c r="O140" s="89"/>
      <c r="P140" s="89"/>
      <c r="Q140" s="89"/>
      <c r="R140" s="89"/>
      <c r="S140" s="89"/>
      <c r="T140" s="90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T140" s="21" t="s">
        <v>211</v>
      </c>
      <c r="AU140" s="21" t="s">
        <v>92</v>
      </c>
    </row>
    <row r="141" s="2" customFormat="1">
      <c r="A141" s="43"/>
      <c r="B141" s="44"/>
      <c r="C141" s="45"/>
      <c r="D141" s="224" t="s">
        <v>219</v>
      </c>
      <c r="E141" s="45"/>
      <c r="F141" s="231" t="s">
        <v>1217</v>
      </c>
      <c r="G141" s="45"/>
      <c r="H141" s="45"/>
      <c r="I141" s="226"/>
      <c r="J141" s="45"/>
      <c r="K141" s="45"/>
      <c r="L141" s="49"/>
      <c r="M141" s="227"/>
      <c r="N141" s="228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219</v>
      </c>
      <c r="AU141" s="21" t="s">
        <v>92</v>
      </c>
    </row>
    <row r="142" s="13" customFormat="1">
      <c r="A142" s="13"/>
      <c r="B142" s="232"/>
      <c r="C142" s="233"/>
      <c r="D142" s="224" t="s">
        <v>232</v>
      </c>
      <c r="E142" s="242" t="s">
        <v>35</v>
      </c>
      <c r="F142" s="234" t="s">
        <v>1716</v>
      </c>
      <c r="G142" s="233"/>
      <c r="H142" s="235">
        <v>72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232</v>
      </c>
      <c r="AU142" s="241" t="s">
        <v>92</v>
      </c>
      <c r="AV142" s="13" t="s">
        <v>92</v>
      </c>
      <c r="AW142" s="13" t="s">
        <v>42</v>
      </c>
      <c r="AX142" s="13" t="s">
        <v>90</v>
      </c>
      <c r="AY142" s="241" t="s">
        <v>197</v>
      </c>
    </row>
    <row r="143" s="2" customFormat="1" ht="24.15" customHeight="1">
      <c r="A143" s="43"/>
      <c r="B143" s="44"/>
      <c r="C143" s="211" t="s">
        <v>8</v>
      </c>
      <c r="D143" s="211" t="s">
        <v>201</v>
      </c>
      <c r="E143" s="212" t="s">
        <v>1123</v>
      </c>
      <c r="F143" s="213" t="s">
        <v>1124</v>
      </c>
      <c r="G143" s="214" t="s">
        <v>204</v>
      </c>
      <c r="H143" s="215">
        <v>72</v>
      </c>
      <c r="I143" s="216"/>
      <c r="J143" s="217">
        <f>ROUND(I143*H143,2)</f>
        <v>0</v>
      </c>
      <c r="K143" s="213" t="s">
        <v>205</v>
      </c>
      <c r="L143" s="49"/>
      <c r="M143" s="218" t="s">
        <v>35</v>
      </c>
      <c r="N143" s="219" t="s">
        <v>53</v>
      </c>
      <c r="O143" s="89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2" t="s">
        <v>206</v>
      </c>
      <c r="AT143" s="222" t="s">
        <v>201</v>
      </c>
      <c r="AU143" s="222" t="s">
        <v>92</v>
      </c>
      <c r="AY143" s="21" t="s">
        <v>197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1" t="s">
        <v>90</v>
      </c>
      <c r="BK143" s="223">
        <f>ROUND(I143*H143,2)</f>
        <v>0</v>
      </c>
      <c r="BL143" s="21" t="s">
        <v>206</v>
      </c>
      <c r="BM143" s="222" t="s">
        <v>1717</v>
      </c>
    </row>
    <row r="144" s="2" customFormat="1">
      <c r="A144" s="43"/>
      <c r="B144" s="44"/>
      <c r="C144" s="45"/>
      <c r="D144" s="224" t="s">
        <v>209</v>
      </c>
      <c r="E144" s="45"/>
      <c r="F144" s="225" t="s">
        <v>1126</v>
      </c>
      <c r="G144" s="45"/>
      <c r="H144" s="45"/>
      <c r="I144" s="226"/>
      <c r="J144" s="45"/>
      <c r="K144" s="45"/>
      <c r="L144" s="49"/>
      <c r="M144" s="227"/>
      <c r="N144" s="228"/>
      <c r="O144" s="89"/>
      <c r="P144" s="89"/>
      <c r="Q144" s="89"/>
      <c r="R144" s="89"/>
      <c r="S144" s="89"/>
      <c r="T144" s="90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T144" s="21" t="s">
        <v>209</v>
      </c>
      <c r="AU144" s="21" t="s">
        <v>92</v>
      </c>
    </row>
    <row r="145" s="2" customFormat="1">
      <c r="A145" s="43"/>
      <c r="B145" s="44"/>
      <c r="C145" s="45"/>
      <c r="D145" s="229" t="s">
        <v>211</v>
      </c>
      <c r="E145" s="45"/>
      <c r="F145" s="230" t="s">
        <v>1127</v>
      </c>
      <c r="G145" s="45"/>
      <c r="H145" s="45"/>
      <c r="I145" s="226"/>
      <c r="J145" s="45"/>
      <c r="K145" s="45"/>
      <c r="L145" s="49"/>
      <c r="M145" s="227"/>
      <c r="N145" s="228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211</v>
      </c>
      <c r="AU145" s="21" t="s">
        <v>92</v>
      </c>
    </row>
    <row r="146" s="2" customFormat="1">
      <c r="A146" s="43"/>
      <c r="B146" s="44"/>
      <c r="C146" s="45"/>
      <c r="D146" s="224" t="s">
        <v>219</v>
      </c>
      <c r="E146" s="45"/>
      <c r="F146" s="231" t="s">
        <v>1217</v>
      </c>
      <c r="G146" s="45"/>
      <c r="H146" s="45"/>
      <c r="I146" s="226"/>
      <c r="J146" s="45"/>
      <c r="K146" s="45"/>
      <c r="L146" s="49"/>
      <c r="M146" s="227"/>
      <c r="N146" s="228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219</v>
      </c>
      <c r="AU146" s="21" t="s">
        <v>92</v>
      </c>
    </row>
    <row r="147" s="13" customFormat="1">
      <c r="A147" s="13"/>
      <c r="B147" s="232"/>
      <c r="C147" s="233"/>
      <c r="D147" s="224" t="s">
        <v>232</v>
      </c>
      <c r="E147" s="242" t="s">
        <v>35</v>
      </c>
      <c r="F147" s="234" t="s">
        <v>1716</v>
      </c>
      <c r="G147" s="233"/>
      <c r="H147" s="235">
        <v>72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232</v>
      </c>
      <c r="AU147" s="241" t="s">
        <v>92</v>
      </c>
      <c r="AV147" s="13" t="s">
        <v>92</v>
      </c>
      <c r="AW147" s="13" t="s">
        <v>42</v>
      </c>
      <c r="AX147" s="13" t="s">
        <v>90</v>
      </c>
      <c r="AY147" s="241" t="s">
        <v>197</v>
      </c>
    </row>
    <row r="148" s="2" customFormat="1" ht="21.75" customHeight="1">
      <c r="A148" s="43"/>
      <c r="B148" s="44"/>
      <c r="C148" s="211" t="s">
        <v>286</v>
      </c>
      <c r="D148" s="211" t="s">
        <v>201</v>
      </c>
      <c r="E148" s="212" t="s">
        <v>1363</v>
      </c>
      <c r="F148" s="213" t="s">
        <v>1364</v>
      </c>
      <c r="G148" s="214" t="s">
        <v>204</v>
      </c>
      <c r="H148" s="215">
        <v>76</v>
      </c>
      <c r="I148" s="216"/>
      <c r="J148" s="217">
        <f>ROUND(I148*H148,2)</f>
        <v>0</v>
      </c>
      <c r="K148" s="213" t="s">
        <v>205</v>
      </c>
      <c r="L148" s="49"/>
      <c r="M148" s="218" t="s">
        <v>35</v>
      </c>
      <c r="N148" s="219" t="s">
        <v>53</v>
      </c>
      <c r="O148" s="89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2" t="s">
        <v>206</v>
      </c>
      <c r="AT148" s="222" t="s">
        <v>201</v>
      </c>
      <c r="AU148" s="222" t="s">
        <v>92</v>
      </c>
      <c r="AY148" s="21" t="s">
        <v>197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1" t="s">
        <v>90</v>
      </c>
      <c r="BK148" s="223">
        <f>ROUND(I148*H148,2)</f>
        <v>0</v>
      </c>
      <c r="BL148" s="21" t="s">
        <v>206</v>
      </c>
      <c r="BM148" s="222" t="s">
        <v>1718</v>
      </c>
    </row>
    <row r="149" s="2" customFormat="1">
      <c r="A149" s="43"/>
      <c r="B149" s="44"/>
      <c r="C149" s="45"/>
      <c r="D149" s="224" t="s">
        <v>209</v>
      </c>
      <c r="E149" s="45"/>
      <c r="F149" s="225" t="s">
        <v>1366</v>
      </c>
      <c r="G149" s="45"/>
      <c r="H149" s="45"/>
      <c r="I149" s="226"/>
      <c r="J149" s="45"/>
      <c r="K149" s="45"/>
      <c r="L149" s="49"/>
      <c r="M149" s="227"/>
      <c r="N149" s="228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209</v>
      </c>
      <c r="AU149" s="21" t="s">
        <v>92</v>
      </c>
    </row>
    <row r="150" s="2" customFormat="1">
      <c r="A150" s="43"/>
      <c r="B150" s="44"/>
      <c r="C150" s="45"/>
      <c r="D150" s="229" t="s">
        <v>211</v>
      </c>
      <c r="E150" s="45"/>
      <c r="F150" s="230" t="s">
        <v>1367</v>
      </c>
      <c r="G150" s="45"/>
      <c r="H150" s="45"/>
      <c r="I150" s="226"/>
      <c r="J150" s="45"/>
      <c r="K150" s="45"/>
      <c r="L150" s="49"/>
      <c r="M150" s="227"/>
      <c r="N150" s="228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211</v>
      </c>
      <c r="AU150" s="21" t="s">
        <v>92</v>
      </c>
    </row>
    <row r="151" s="13" customFormat="1">
      <c r="A151" s="13"/>
      <c r="B151" s="232"/>
      <c r="C151" s="233"/>
      <c r="D151" s="224" t="s">
        <v>232</v>
      </c>
      <c r="E151" s="242" t="s">
        <v>35</v>
      </c>
      <c r="F151" s="234" t="s">
        <v>1719</v>
      </c>
      <c r="G151" s="233"/>
      <c r="H151" s="235">
        <v>76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232</v>
      </c>
      <c r="AU151" s="241" t="s">
        <v>92</v>
      </c>
      <c r="AV151" s="13" t="s">
        <v>92</v>
      </c>
      <c r="AW151" s="13" t="s">
        <v>42</v>
      </c>
      <c r="AX151" s="13" t="s">
        <v>90</v>
      </c>
      <c r="AY151" s="241" t="s">
        <v>197</v>
      </c>
    </row>
    <row r="152" s="2" customFormat="1" ht="24.15" customHeight="1">
      <c r="A152" s="43"/>
      <c r="B152" s="44"/>
      <c r="C152" s="211" t="s">
        <v>292</v>
      </c>
      <c r="D152" s="211" t="s">
        <v>201</v>
      </c>
      <c r="E152" s="212" t="s">
        <v>1720</v>
      </c>
      <c r="F152" s="213" t="s">
        <v>1721</v>
      </c>
      <c r="G152" s="214" t="s">
        <v>204</v>
      </c>
      <c r="H152" s="215">
        <v>8</v>
      </c>
      <c r="I152" s="216"/>
      <c r="J152" s="217">
        <f>ROUND(I152*H152,2)</f>
        <v>0</v>
      </c>
      <c r="K152" s="213" t="s">
        <v>205</v>
      </c>
      <c r="L152" s="49"/>
      <c r="M152" s="218" t="s">
        <v>35</v>
      </c>
      <c r="N152" s="219" t="s">
        <v>53</v>
      </c>
      <c r="O152" s="89"/>
      <c r="P152" s="220">
        <f>O152*H152</f>
        <v>0</v>
      </c>
      <c r="Q152" s="220">
        <v>0.19536000000000001</v>
      </c>
      <c r="R152" s="220">
        <f>Q152*H152</f>
        <v>1.5628800000000001</v>
      </c>
      <c r="S152" s="220">
        <v>0</v>
      </c>
      <c r="T152" s="221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2" t="s">
        <v>206</v>
      </c>
      <c r="AT152" s="222" t="s">
        <v>201</v>
      </c>
      <c r="AU152" s="222" t="s">
        <v>92</v>
      </c>
      <c r="AY152" s="21" t="s">
        <v>197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1" t="s">
        <v>90</v>
      </c>
      <c r="BK152" s="223">
        <f>ROUND(I152*H152,2)</f>
        <v>0</v>
      </c>
      <c r="BL152" s="21" t="s">
        <v>206</v>
      </c>
      <c r="BM152" s="222" t="s">
        <v>1722</v>
      </c>
    </row>
    <row r="153" s="2" customFormat="1">
      <c r="A153" s="43"/>
      <c r="B153" s="44"/>
      <c r="C153" s="45"/>
      <c r="D153" s="224" t="s">
        <v>209</v>
      </c>
      <c r="E153" s="45"/>
      <c r="F153" s="225" t="s">
        <v>1723</v>
      </c>
      <c r="G153" s="45"/>
      <c r="H153" s="45"/>
      <c r="I153" s="226"/>
      <c r="J153" s="45"/>
      <c r="K153" s="45"/>
      <c r="L153" s="49"/>
      <c r="M153" s="227"/>
      <c r="N153" s="228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209</v>
      </c>
      <c r="AU153" s="21" t="s">
        <v>92</v>
      </c>
    </row>
    <row r="154" s="2" customFormat="1">
      <c r="A154" s="43"/>
      <c r="B154" s="44"/>
      <c r="C154" s="45"/>
      <c r="D154" s="229" t="s">
        <v>211</v>
      </c>
      <c r="E154" s="45"/>
      <c r="F154" s="230" t="s">
        <v>1724</v>
      </c>
      <c r="G154" s="45"/>
      <c r="H154" s="45"/>
      <c r="I154" s="226"/>
      <c r="J154" s="45"/>
      <c r="K154" s="45"/>
      <c r="L154" s="49"/>
      <c r="M154" s="227"/>
      <c r="N154" s="228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211</v>
      </c>
      <c r="AU154" s="21" t="s">
        <v>92</v>
      </c>
    </row>
    <row r="155" s="13" customFormat="1">
      <c r="A155" s="13"/>
      <c r="B155" s="232"/>
      <c r="C155" s="233"/>
      <c r="D155" s="224" t="s">
        <v>232</v>
      </c>
      <c r="E155" s="242" t="s">
        <v>35</v>
      </c>
      <c r="F155" s="234" t="s">
        <v>1725</v>
      </c>
      <c r="G155" s="233"/>
      <c r="H155" s="235">
        <v>8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232</v>
      </c>
      <c r="AU155" s="241" t="s">
        <v>92</v>
      </c>
      <c r="AV155" s="13" t="s">
        <v>92</v>
      </c>
      <c r="AW155" s="13" t="s">
        <v>42</v>
      </c>
      <c r="AX155" s="13" t="s">
        <v>90</v>
      </c>
      <c r="AY155" s="241" t="s">
        <v>197</v>
      </c>
    </row>
    <row r="156" s="2" customFormat="1" ht="16.5" customHeight="1">
      <c r="A156" s="43"/>
      <c r="B156" s="44"/>
      <c r="C156" s="243" t="s">
        <v>298</v>
      </c>
      <c r="D156" s="243" t="s">
        <v>305</v>
      </c>
      <c r="E156" s="244" t="s">
        <v>1579</v>
      </c>
      <c r="F156" s="245" t="s">
        <v>1580</v>
      </c>
      <c r="G156" s="246" t="s">
        <v>204</v>
      </c>
      <c r="H156" s="247">
        <v>8.1600000000000001</v>
      </c>
      <c r="I156" s="248"/>
      <c r="J156" s="249">
        <f>ROUND(I156*H156,2)</f>
        <v>0</v>
      </c>
      <c r="K156" s="245" t="s">
        <v>205</v>
      </c>
      <c r="L156" s="250"/>
      <c r="M156" s="251" t="s">
        <v>35</v>
      </c>
      <c r="N156" s="252" t="s">
        <v>53</v>
      </c>
      <c r="O156" s="89"/>
      <c r="P156" s="220">
        <f>O156*H156</f>
        <v>0</v>
      </c>
      <c r="Q156" s="220">
        <v>0.22800000000000001</v>
      </c>
      <c r="R156" s="220">
        <f>Q156*H156</f>
        <v>1.8604800000000001</v>
      </c>
      <c r="S156" s="220">
        <v>0</v>
      </c>
      <c r="T156" s="221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2" t="s">
        <v>253</v>
      </c>
      <c r="AT156" s="222" t="s">
        <v>305</v>
      </c>
      <c r="AU156" s="222" t="s">
        <v>92</v>
      </c>
      <c r="AY156" s="21" t="s">
        <v>197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1" t="s">
        <v>90</v>
      </c>
      <c r="BK156" s="223">
        <f>ROUND(I156*H156,2)</f>
        <v>0</v>
      </c>
      <c r="BL156" s="21" t="s">
        <v>206</v>
      </c>
      <c r="BM156" s="222" t="s">
        <v>1726</v>
      </c>
    </row>
    <row r="157" s="2" customFormat="1">
      <c r="A157" s="43"/>
      <c r="B157" s="44"/>
      <c r="C157" s="45"/>
      <c r="D157" s="224" t="s">
        <v>209</v>
      </c>
      <c r="E157" s="45"/>
      <c r="F157" s="225" t="s">
        <v>1580</v>
      </c>
      <c r="G157" s="45"/>
      <c r="H157" s="45"/>
      <c r="I157" s="226"/>
      <c r="J157" s="45"/>
      <c r="K157" s="45"/>
      <c r="L157" s="49"/>
      <c r="M157" s="227"/>
      <c r="N157" s="228"/>
      <c r="O157" s="89"/>
      <c r="P157" s="89"/>
      <c r="Q157" s="89"/>
      <c r="R157" s="89"/>
      <c r="S157" s="89"/>
      <c r="T157" s="90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T157" s="21" t="s">
        <v>209</v>
      </c>
      <c r="AU157" s="21" t="s">
        <v>92</v>
      </c>
    </row>
    <row r="158" s="13" customFormat="1">
      <c r="A158" s="13"/>
      <c r="B158" s="232"/>
      <c r="C158" s="233"/>
      <c r="D158" s="224" t="s">
        <v>232</v>
      </c>
      <c r="E158" s="233"/>
      <c r="F158" s="234" t="s">
        <v>1727</v>
      </c>
      <c r="G158" s="233"/>
      <c r="H158" s="235">
        <v>8.1600000000000001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232</v>
      </c>
      <c r="AU158" s="241" t="s">
        <v>92</v>
      </c>
      <c r="AV158" s="13" t="s">
        <v>92</v>
      </c>
      <c r="AW158" s="13" t="s">
        <v>4</v>
      </c>
      <c r="AX158" s="13" t="s">
        <v>90</v>
      </c>
      <c r="AY158" s="241" t="s">
        <v>197</v>
      </c>
    </row>
    <row r="159" s="2" customFormat="1" ht="24.15" customHeight="1">
      <c r="A159" s="43"/>
      <c r="B159" s="44"/>
      <c r="C159" s="211" t="s">
        <v>304</v>
      </c>
      <c r="D159" s="211" t="s">
        <v>201</v>
      </c>
      <c r="E159" s="212" t="s">
        <v>1235</v>
      </c>
      <c r="F159" s="213" t="s">
        <v>1236</v>
      </c>
      <c r="G159" s="214" t="s">
        <v>204</v>
      </c>
      <c r="H159" s="215">
        <v>76</v>
      </c>
      <c r="I159" s="216"/>
      <c r="J159" s="217">
        <f>ROUND(I159*H159,2)</f>
        <v>0</v>
      </c>
      <c r="K159" s="213" t="s">
        <v>205</v>
      </c>
      <c r="L159" s="49"/>
      <c r="M159" s="218" t="s">
        <v>35</v>
      </c>
      <c r="N159" s="219" t="s">
        <v>53</v>
      </c>
      <c r="O159" s="89"/>
      <c r="P159" s="220">
        <f>O159*H159</f>
        <v>0</v>
      </c>
      <c r="Q159" s="220">
        <v>0.16703000000000001</v>
      </c>
      <c r="R159" s="220">
        <f>Q159*H159</f>
        <v>12.694280000000001</v>
      </c>
      <c r="S159" s="220">
        <v>0</v>
      </c>
      <c r="T159" s="221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2" t="s">
        <v>206</v>
      </c>
      <c r="AT159" s="222" t="s">
        <v>201</v>
      </c>
      <c r="AU159" s="222" t="s">
        <v>92</v>
      </c>
      <c r="AY159" s="21" t="s">
        <v>197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21" t="s">
        <v>90</v>
      </c>
      <c r="BK159" s="223">
        <f>ROUND(I159*H159,2)</f>
        <v>0</v>
      </c>
      <c r="BL159" s="21" t="s">
        <v>206</v>
      </c>
      <c r="BM159" s="222" t="s">
        <v>1728</v>
      </c>
    </row>
    <row r="160" s="2" customFormat="1">
      <c r="A160" s="43"/>
      <c r="B160" s="44"/>
      <c r="C160" s="45"/>
      <c r="D160" s="224" t="s">
        <v>209</v>
      </c>
      <c r="E160" s="45"/>
      <c r="F160" s="225" t="s">
        <v>1238</v>
      </c>
      <c r="G160" s="45"/>
      <c r="H160" s="45"/>
      <c r="I160" s="226"/>
      <c r="J160" s="45"/>
      <c r="K160" s="45"/>
      <c r="L160" s="49"/>
      <c r="M160" s="227"/>
      <c r="N160" s="228"/>
      <c r="O160" s="89"/>
      <c r="P160" s="89"/>
      <c r="Q160" s="89"/>
      <c r="R160" s="89"/>
      <c r="S160" s="89"/>
      <c r="T160" s="90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T160" s="21" t="s">
        <v>209</v>
      </c>
      <c r="AU160" s="21" t="s">
        <v>92</v>
      </c>
    </row>
    <row r="161" s="2" customFormat="1">
      <c r="A161" s="43"/>
      <c r="B161" s="44"/>
      <c r="C161" s="45"/>
      <c r="D161" s="229" t="s">
        <v>211</v>
      </c>
      <c r="E161" s="45"/>
      <c r="F161" s="230" t="s">
        <v>1239</v>
      </c>
      <c r="G161" s="45"/>
      <c r="H161" s="45"/>
      <c r="I161" s="226"/>
      <c r="J161" s="45"/>
      <c r="K161" s="45"/>
      <c r="L161" s="49"/>
      <c r="M161" s="227"/>
      <c r="N161" s="228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211</v>
      </c>
      <c r="AU161" s="21" t="s">
        <v>92</v>
      </c>
    </row>
    <row r="162" s="2" customFormat="1">
      <c r="A162" s="43"/>
      <c r="B162" s="44"/>
      <c r="C162" s="45"/>
      <c r="D162" s="224" t="s">
        <v>219</v>
      </c>
      <c r="E162" s="45"/>
      <c r="F162" s="231" t="s">
        <v>1240</v>
      </c>
      <c r="G162" s="45"/>
      <c r="H162" s="45"/>
      <c r="I162" s="226"/>
      <c r="J162" s="45"/>
      <c r="K162" s="45"/>
      <c r="L162" s="49"/>
      <c r="M162" s="227"/>
      <c r="N162" s="228"/>
      <c r="O162" s="89"/>
      <c r="P162" s="89"/>
      <c r="Q162" s="89"/>
      <c r="R162" s="89"/>
      <c r="S162" s="89"/>
      <c r="T162" s="90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T162" s="21" t="s">
        <v>219</v>
      </c>
      <c r="AU162" s="21" t="s">
        <v>92</v>
      </c>
    </row>
    <row r="163" s="13" customFormat="1">
      <c r="A163" s="13"/>
      <c r="B163" s="232"/>
      <c r="C163" s="233"/>
      <c r="D163" s="224" t="s">
        <v>232</v>
      </c>
      <c r="E163" s="242" t="s">
        <v>35</v>
      </c>
      <c r="F163" s="234" t="s">
        <v>1729</v>
      </c>
      <c r="G163" s="233"/>
      <c r="H163" s="235">
        <v>76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232</v>
      </c>
      <c r="AU163" s="241" t="s">
        <v>92</v>
      </c>
      <c r="AV163" s="13" t="s">
        <v>92</v>
      </c>
      <c r="AW163" s="13" t="s">
        <v>42</v>
      </c>
      <c r="AX163" s="13" t="s">
        <v>90</v>
      </c>
      <c r="AY163" s="241" t="s">
        <v>197</v>
      </c>
    </row>
    <row r="164" s="2" customFormat="1" ht="16.5" customHeight="1">
      <c r="A164" s="43"/>
      <c r="B164" s="44"/>
      <c r="C164" s="243" t="s">
        <v>311</v>
      </c>
      <c r="D164" s="243" t="s">
        <v>305</v>
      </c>
      <c r="E164" s="244" t="s">
        <v>1242</v>
      </c>
      <c r="F164" s="245" t="s">
        <v>1243</v>
      </c>
      <c r="G164" s="246" t="s">
        <v>204</v>
      </c>
      <c r="H164" s="247">
        <v>77.519999999999996</v>
      </c>
      <c r="I164" s="248"/>
      <c r="J164" s="249">
        <f>ROUND(I164*H164,2)</f>
        <v>0</v>
      </c>
      <c r="K164" s="245" t="s">
        <v>205</v>
      </c>
      <c r="L164" s="250"/>
      <c r="M164" s="251" t="s">
        <v>35</v>
      </c>
      <c r="N164" s="252" t="s">
        <v>53</v>
      </c>
      <c r="O164" s="89"/>
      <c r="P164" s="220">
        <f>O164*H164</f>
        <v>0</v>
      </c>
      <c r="Q164" s="220">
        <v>0.11799999999999999</v>
      </c>
      <c r="R164" s="220">
        <f>Q164*H164</f>
        <v>9.147359999999999</v>
      </c>
      <c r="S164" s="220">
        <v>0</v>
      </c>
      <c r="T164" s="221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2" t="s">
        <v>253</v>
      </c>
      <c r="AT164" s="222" t="s">
        <v>305</v>
      </c>
      <c r="AU164" s="222" t="s">
        <v>92</v>
      </c>
      <c r="AY164" s="21" t="s">
        <v>197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1" t="s">
        <v>90</v>
      </c>
      <c r="BK164" s="223">
        <f>ROUND(I164*H164,2)</f>
        <v>0</v>
      </c>
      <c r="BL164" s="21" t="s">
        <v>206</v>
      </c>
      <c r="BM164" s="222" t="s">
        <v>1730</v>
      </c>
    </row>
    <row r="165" s="2" customFormat="1">
      <c r="A165" s="43"/>
      <c r="B165" s="44"/>
      <c r="C165" s="45"/>
      <c r="D165" s="224" t="s">
        <v>209</v>
      </c>
      <c r="E165" s="45"/>
      <c r="F165" s="225" t="s">
        <v>1243</v>
      </c>
      <c r="G165" s="45"/>
      <c r="H165" s="45"/>
      <c r="I165" s="226"/>
      <c r="J165" s="45"/>
      <c r="K165" s="45"/>
      <c r="L165" s="49"/>
      <c r="M165" s="227"/>
      <c r="N165" s="228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209</v>
      </c>
      <c r="AU165" s="21" t="s">
        <v>92</v>
      </c>
    </row>
    <row r="166" s="13" customFormat="1">
      <c r="A166" s="13"/>
      <c r="B166" s="232"/>
      <c r="C166" s="233"/>
      <c r="D166" s="224" t="s">
        <v>232</v>
      </c>
      <c r="E166" s="242" t="s">
        <v>35</v>
      </c>
      <c r="F166" s="234" t="s">
        <v>1731</v>
      </c>
      <c r="G166" s="233"/>
      <c r="H166" s="235">
        <v>76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232</v>
      </c>
      <c r="AU166" s="241" t="s">
        <v>92</v>
      </c>
      <c r="AV166" s="13" t="s">
        <v>92</v>
      </c>
      <c r="AW166" s="13" t="s">
        <v>42</v>
      </c>
      <c r="AX166" s="13" t="s">
        <v>90</v>
      </c>
      <c r="AY166" s="241" t="s">
        <v>197</v>
      </c>
    </row>
    <row r="167" s="13" customFormat="1">
      <c r="A167" s="13"/>
      <c r="B167" s="232"/>
      <c r="C167" s="233"/>
      <c r="D167" s="224" t="s">
        <v>232</v>
      </c>
      <c r="E167" s="233"/>
      <c r="F167" s="234" t="s">
        <v>1732</v>
      </c>
      <c r="G167" s="233"/>
      <c r="H167" s="235">
        <v>77.519999999999996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232</v>
      </c>
      <c r="AU167" s="241" t="s">
        <v>92</v>
      </c>
      <c r="AV167" s="13" t="s">
        <v>92</v>
      </c>
      <c r="AW167" s="13" t="s">
        <v>4</v>
      </c>
      <c r="AX167" s="13" t="s">
        <v>90</v>
      </c>
      <c r="AY167" s="241" t="s">
        <v>197</v>
      </c>
    </row>
    <row r="168" s="2" customFormat="1" ht="16.5" customHeight="1">
      <c r="A168" s="43"/>
      <c r="B168" s="44"/>
      <c r="C168" s="243" t="s">
        <v>317</v>
      </c>
      <c r="D168" s="243" t="s">
        <v>305</v>
      </c>
      <c r="E168" s="244" t="s">
        <v>1110</v>
      </c>
      <c r="F168" s="245" t="s">
        <v>1111</v>
      </c>
      <c r="G168" s="246" t="s">
        <v>269</v>
      </c>
      <c r="H168" s="247">
        <v>0.114</v>
      </c>
      <c r="I168" s="248"/>
      <c r="J168" s="249">
        <f>ROUND(I168*H168,2)</f>
        <v>0</v>
      </c>
      <c r="K168" s="245" t="s">
        <v>205</v>
      </c>
      <c r="L168" s="250"/>
      <c r="M168" s="251" t="s">
        <v>35</v>
      </c>
      <c r="N168" s="252" t="s">
        <v>53</v>
      </c>
      <c r="O168" s="89"/>
      <c r="P168" s="220">
        <f>O168*H168</f>
        <v>0</v>
      </c>
      <c r="Q168" s="220">
        <v>1</v>
      </c>
      <c r="R168" s="220">
        <f>Q168*H168</f>
        <v>0.114</v>
      </c>
      <c r="S168" s="220">
        <v>0</v>
      </c>
      <c r="T168" s="221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2" t="s">
        <v>253</v>
      </c>
      <c r="AT168" s="222" t="s">
        <v>305</v>
      </c>
      <c r="AU168" s="222" t="s">
        <v>92</v>
      </c>
      <c r="AY168" s="21" t="s">
        <v>197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1" t="s">
        <v>90</v>
      </c>
      <c r="BK168" s="223">
        <f>ROUND(I168*H168,2)</f>
        <v>0</v>
      </c>
      <c r="BL168" s="21" t="s">
        <v>206</v>
      </c>
      <c r="BM168" s="222" t="s">
        <v>1733</v>
      </c>
    </row>
    <row r="169" s="2" customFormat="1">
      <c r="A169" s="43"/>
      <c r="B169" s="44"/>
      <c r="C169" s="45"/>
      <c r="D169" s="224" t="s">
        <v>209</v>
      </c>
      <c r="E169" s="45"/>
      <c r="F169" s="225" t="s">
        <v>1111</v>
      </c>
      <c r="G169" s="45"/>
      <c r="H169" s="45"/>
      <c r="I169" s="226"/>
      <c r="J169" s="45"/>
      <c r="K169" s="45"/>
      <c r="L169" s="49"/>
      <c r="M169" s="227"/>
      <c r="N169" s="228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209</v>
      </c>
      <c r="AU169" s="21" t="s">
        <v>92</v>
      </c>
    </row>
    <row r="170" s="13" customFormat="1">
      <c r="A170" s="13"/>
      <c r="B170" s="232"/>
      <c r="C170" s="233"/>
      <c r="D170" s="224" t="s">
        <v>232</v>
      </c>
      <c r="E170" s="242" t="s">
        <v>35</v>
      </c>
      <c r="F170" s="234" t="s">
        <v>1734</v>
      </c>
      <c r="G170" s="233"/>
      <c r="H170" s="235">
        <v>0.114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232</v>
      </c>
      <c r="AU170" s="241" t="s">
        <v>92</v>
      </c>
      <c r="AV170" s="13" t="s">
        <v>92</v>
      </c>
      <c r="AW170" s="13" t="s">
        <v>42</v>
      </c>
      <c r="AX170" s="13" t="s">
        <v>90</v>
      </c>
      <c r="AY170" s="241" t="s">
        <v>197</v>
      </c>
    </row>
    <row r="171" s="2" customFormat="1" ht="21.75" customHeight="1">
      <c r="A171" s="43"/>
      <c r="B171" s="44"/>
      <c r="C171" s="243" t="s">
        <v>327</v>
      </c>
      <c r="D171" s="243" t="s">
        <v>305</v>
      </c>
      <c r="E171" s="244" t="s">
        <v>1180</v>
      </c>
      <c r="F171" s="245" t="s">
        <v>1181</v>
      </c>
      <c r="G171" s="246" t="s">
        <v>269</v>
      </c>
      <c r="H171" s="247">
        <v>0.108</v>
      </c>
      <c r="I171" s="248"/>
      <c r="J171" s="249">
        <f>ROUND(I171*H171,2)</f>
        <v>0</v>
      </c>
      <c r="K171" s="245" t="s">
        <v>205</v>
      </c>
      <c r="L171" s="250"/>
      <c r="M171" s="251" t="s">
        <v>35</v>
      </c>
      <c r="N171" s="252" t="s">
        <v>53</v>
      </c>
      <c r="O171" s="89"/>
      <c r="P171" s="220">
        <f>O171*H171</f>
        <v>0</v>
      </c>
      <c r="Q171" s="220">
        <v>1</v>
      </c>
      <c r="R171" s="220">
        <f>Q171*H171</f>
        <v>0.108</v>
      </c>
      <c r="S171" s="220">
        <v>0</v>
      </c>
      <c r="T171" s="221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2" t="s">
        <v>253</v>
      </c>
      <c r="AT171" s="222" t="s">
        <v>305</v>
      </c>
      <c r="AU171" s="222" t="s">
        <v>92</v>
      </c>
      <c r="AY171" s="21" t="s">
        <v>197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21" t="s">
        <v>90</v>
      </c>
      <c r="BK171" s="223">
        <f>ROUND(I171*H171,2)</f>
        <v>0</v>
      </c>
      <c r="BL171" s="21" t="s">
        <v>206</v>
      </c>
      <c r="BM171" s="222" t="s">
        <v>1735</v>
      </c>
    </row>
    <row r="172" s="2" customFormat="1">
      <c r="A172" s="43"/>
      <c r="B172" s="44"/>
      <c r="C172" s="45"/>
      <c r="D172" s="224" t="s">
        <v>209</v>
      </c>
      <c r="E172" s="45"/>
      <c r="F172" s="225" t="s">
        <v>1181</v>
      </c>
      <c r="G172" s="45"/>
      <c r="H172" s="45"/>
      <c r="I172" s="226"/>
      <c r="J172" s="45"/>
      <c r="K172" s="45"/>
      <c r="L172" s="49"/>
      <c r="M172" s="227"/>
      <c r="N172" s="228"/>
      <c r="O172" s="89"/>
      <c r="P172" s="89"/>
      <c r="Q172" s="89"/>
      <c r="R172" s="89"/>
      <c r="S172" s="89"/>
      <c r="T172" s="90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T172" s="21" t="s">
        <v>209</v>
      </c>
      <c r="AU172" s="21" t="s">
        <v>92</v>
      </c>
    </row>
    <row r="173" s="13" customFormat="1">
      <c r="A173" s="13"/>
      <c r="B173" s="232"/>
      <c r="C173" s="233"/>
      <c r="D173" s="224" t="s">
        <v>232</v>
      </c>
      <c r="E173" s="242" t="s">
        <v>35</v>
      </c>
      <c r="F173" s="234" t="s">
        <v>1736</v>
      </c>
      <c r="G173" s="233"/>
      <c r="H173" s="235">
        <v>0.108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232</v>
      </c>
      <c r="AU173" s="241" t="s">
        <v>92</v>
      </c>
      <c r="AV173" s="13" t="s">
        <v>92</v>
      </c>
      <c r="AW173" s="13" t="s">
        <v>42</v>
      </c>
      <c r="AX173" s="13" t="s">
        <v>90</v>
      </c>
      <c r="AY173" s="241" t="s">
        <v>197</v>
      </c>
    </row>
    <row r="174" s="12" customFormat="1" ht="22.8" customHeight="1">
      <c r="A174" s="12"/>
      <c r="B174" s="195"/>
      <c r="C174" s="196"/>
      <c r="D174" s="197" t="s">
        <v>81</v>
      </c>
      <c r="E174" s="209" t="s">
        <v>1195</v>
      </c>
      <c r="F174" s="209" t="s">
        <v>1142</v>
      </c>
      <c r="G174" s="196"/>
      <c r="H174" s="196"/>
      <c r="I174" s="199"/>
      <c r="J174" s="210">
        <f>BK174</f>
        <v>0</v>
      </c>
      <c r="K174" s="196"/>
      <c r="L174" s="201"/>
      <c r="M174" s="202"/>
      <c r="N174" s="203"/>
      <c r="O174" s="203"/>
      <c r="P174" s="204">
        <f>SUM(P175:P186)</f>
        <v>0</v>
      </c>
      <c r="Q174" s="203"/>
      <c r="R174" s="204">
        <f>SUM(R175:R186)</f>
        <v>2.9392</v>
      </c>
      <c r="S174" s="203"/>
      <c r="T174" s="205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6" t="s">
        <v>90</v>
      </c>
      <c r="AT174" s="207" t="s">
        <v>81</v>
      </c>
      <c r="AU174" s="207" t="s">
        <v>90</v>
      </c>
      <c r="AY174" s="206" t="s">
        <v>197</v>
      </c>
      <c r="BK174" s="208">
        <f>SUM(BK175:BK186)</f>
        <v>0</v>
      </c>
    </row>
    <row r="175" s="2" customFormat="1" ht="21.75" customHeight="1">
      <c r="A175" s="43"/>
      <c r="B175" s="44"/>
      <c r="C175" s="211" t="s">
        <v>333</v>
      </c>
      <c r="D175" s="211" t="s">
        <v>201</v>
      </c>
      <c r="E175" s="212" t="s">
        <v>1290</v>
      </c>
      <c r="F175" s="213" t="s">
        <v>1291</v>
      </c>
      <c r="G175" s="214" t="s">
        <v>204</v>
      </c>
      <c r="H175" s="215">
        <v>16</v>
      </c>
      <c r="I175" s="216"/>
      <c r="J175" s="217">
        <f>ROUND(I175*H175,2)</f>
        <v>0</v>
      </c>
      <c r="K175" s="213" t="s">
        <v>205</v>
      </c>
      <c r="L175" s="49"/>
      <c r="M175" s="218" t="s">
        <v>35</v>
      </c>
      <c r="N175" s="219" t="s">
        <v>53</v>
      </c>
      <c r="O175" s="89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2" t="s">
        <v>206</v>
      </c>
      <c r="AT175" s="222" t="s">
        <v>201</v>
      </c>
      <c r="AU175" s="222" t="s">
        <v>92</v>
      </c>
      <c r="AY175" s="21" t="s">
        <v>197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21" t="s">
        <v>90</v>
      </c>
      <c r="BK175" s="223">
        <f>ROUND(I175*H175,2)</f>
        <v>0</v>
      </c>
      <c r="BL175" s="21" t="s">
        <v>206</v>
      </c>
      <c r="BM175" s="222" t="s">
        <v>1737</v>
      </c>
    </row>
    <row r="176" s="2" customFormat="1">
      <c r="A176" s="43"/>
      <c r="B176" s="44"/>
      <c r="C176" s="45"/>
      <c r="D176" s="224" t="s">
        <v>209</v>
      </c>
      <c r="E176" s="45"/>
      <c r="F176" s="225" t="s">
        <v>1293</v>
      </c>
      <c r="G176" s="45"/>
      <c r="H176" s="45"/>
      <c r="I176" s="226"/>
      <c r="J176" s="45"/>
      <c r="K176" s="45"/>
      <c r="L176" s="49"/>
      <c r="M176" s="227"/>
      <c r="N176" s="228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209</v>
      </c>
      <c r="AU176" s="21" t="s">
        <v>92</v>
      </c>
    </row>
    <row r="177" s="2" customFormat="1">
      <c r="A177" s="43"/>
      <c r="B177" s="44"/>
      <c r="C177" s="45"/>
      <c r="D177" s="229" t="s">
        <v>211</v>
      </c>
      <c r="E177" s="45"/>
      <c r="F177" s="230" t="s">
        <v>1294</v>
      </c>
      <c r="G177" s="45"/>
      <c r="H177" s="45"/>
      <c r="I177" s="226"/>
      <c r="J177" s="45"/>
      <c r="K177" s="45"/>
      <c r="L177" s="49"/>
      <c r="M177" s="227"/>
      <c r="N177" s="228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211</v>
      </c>
      <c r="AU177" s="21" t="s">
        <v>92</v>
      </c>
    </row>
    <row r="178" s="13" customFormat="1">
      <c r="A178" s="13"/>
      <c r="B178" s="232"/>
      <c r="C178" s="233"/>
      <c r="D178" s="224" t="s">
        <v>232</v>
      </c>
      <c r="E178" s="242" t="s">
        <v>35</v>
      </c>
      <c r="F178" s="234" t="s">
        <v>1738</v>
      </c>
      <c r="G178" s="233"/>
      <c r="H178" s="235">
        <v>16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232</v>
      </c>
      <c r="AU178" s="241" t="s">
        <v>92</v>
      </c>
      <c r="AV178" s="13" t="s">
        <v>92</v>
      </c>
      <c r="AW178" s="13" t="s">
        <v>42</v>
      </c>
      <c r="AX178" s="13" t="s">
        <v>90</v>
      </c>
      <c r="AY178" s="241" t="s">
        <v>197</v>
      </c>
    </row>
    <row r="179" s="2" customFormat="1" ht="24.15" customHeight="1">
      <c r="A179" s="43"/>
      <c r="B179" s="44"/>
      <c r="C179" s="211" t="s">
        <v>7</v>
      </c>
      <c r="D179" s="211" t="s">
        <v>201</v>
      </c>
      <c r="E179" s="212" t="s">
        <v>1161</v>
      </c>
      <c r="F179" s="213" t="s">
        <v>1162</v>
      </c>
      <c r="G179" s="214" t="s">
        <v>204</v>
      </c>
      <c r="H179" s="215">
        <v>16</v>
      </c>
      <c r="I179" s="216"/>
      <c r="J179" s="217">
        <f>ROUND(I179*H179,2)</f>
        <v>0</v>
      </c>
      <c r="K179" s="213" t="s">
        <v>205</v>
      </c>
      <c r="L179" s="49"/>
      <c r="M179" s="218" t="s">
        <v>35</v>
      </c>
      <c r="N179" s="219" t="s">
        <v>53</v>
      </c>
      <c r="O179" s="89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2" t="s">
        <v>206</v>
      </c>
      <c r="AT179" s="222" t="s">
        <v>201</v>
      </c>
      <c r="AU179" s="222" t="s">
        <v>92</v>
      </c>
      <c r="AY179" s="21" t="s">
        <v>197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1" t="s">
        <v>90</v>
      </c>
      <c r="BK179" s="223">
        <f>ROUND(I179*H179,2)</f>
        <v>0</v>
      </c>
      <c r="BL179" s="21" t="s">
        <v>206</v>
      </c>
      <c r="BM179" s="222" t="s">
        <v>1739</v>
      </c>
    </row>
    <row r="180" s="2" customFormat="1">
      <c r="A180" s="43"/>
      <c r="B180" s="44"/>
      <c r="C180" s="45"/>
      <c r="D180" s="224" t="s">
        <v>209</v>
      </c>
      <c r="E180" s="45"/>
      <c r="F180" s="225" t="s">
        <v>1164</v>
      </c>
      <c r="G180" s="45"/>
      <c r="H180" s="45"/>
      <c r="I180" s="226"/>
      <c r="J180" s="45"/>
      <c r="K180" s="45"/>
      <c r="L180" s="49"/>
      <c r="M180" s="227"/>
      <c r="N180" s="228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209</v>
      </c>
      <c r="AU180" s="21" t="s">
        <v>92</v>
      </c>
    </row>
    <row r="181" s="2" customFormat="1">
      <c r="A181" s="43"/>
      <c r="B181" s="44"/>
      <c r="C181" s="45"/>
      <c r="D181" s="229" t="s">
        <v>211</v>
      </c>
      <c r="E181" s="45"/>
      <c r="F181" s="230" t="s">
        <v>1165</v>
      </c>
      <c r="G181" s="45"/>
      <c r="H181" s="45"/>
      <c r="I181" s="226"/>
      <c r="J181" s="45"/>
      <c r="K181" s="45"/>
      <c r="L181" s="49"/>
      <c r="M181" s="227"/>
      <c r="N181" s="228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211</v>
      </c>
      <c r="AU181" s="21" t="s">
        <v>92</v>
      </c>
    </row>
    <row r="182" s="2" customFormat="1" ht="24.15" customHeight="1">
      <c r="A182" s="43"/>
      <c r="B182" s="44"/>
      <c r="C182" s="211" t="s">
        <v>346</v>
      </c>
      <c r="D182" s="211" t="s">
        <v>201</v>
      </c>
      <c r="E182" s="212" t="s">
        <v>1135</v>
      </c>
      <c r="F182" s="213" t="s">
        <v>1136</v>
      </c>
      <c r="G182" s="214" t="s">
        <v>204</v>
      </c>
      <c r="H182" s="215">
        <v>16</v>
      </c>
      <c r="I182" s="216"/>
      <c r="J182" s="217">
        <f>ROUND(I182*H182,2)</f>
        <v>0</v>
      </c>
      <c r="K182" s="213" t="s">
        <v>205</v>
      </c>
      <c r="L182" s="49"/>
      <c r="M182" s="218" t="s">
        <v>35</v>
      </c>
      <c r="N182" s="219" t="s">
        <v>53</v>
      </c>
      <c r="O182" s="89"/>
      <c r="P182" s="220">
        <f>O182*H182</f>
        <v>0</v>
      </c>
      <c r="Q182" s="220">
        <v>0.1837</v>
      </c>
      <c r="R182" s="220">
        <f>Q182*H182</f>
        <v>2.9392</v>
      </c>
      <c r="S182" s="220">
        <v>0</v>
      </c>
      <c r="T182" s="221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2" t="s">
        <v>206</v>
      </c>
      <c r="AT182" s="222" t="s">
        <v>201</v>
      </c>
      <c r="AU182" s="222" t="s">
        <v>92</v>
      </c>
      <c r="AY182" s="21" t="s">
        <v>197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1" t="s">
        <v>90</v>
      </c>
      <c r="BK182" s="223">
        <f>ROUND(I182*H182,2)</f>
        <v>0</v>
      </c>
      <c r="BL182" s="21" t="s">
        <v>206</v>
      </c>
      <c r="BM182" s="222" t="s">
        <v>1740</v>
      </c>
    </row>
    <row r="183" s="2" customFormat="1">
      <c r="A183" s="43"/>
      <c r="B183" s="44"/>
      <c r="C183" s="45"/>
      <c r="D183" s="224" t="s">
        <v>209</v>
      </c>
      <c r="E183" s="45"/>
      <c r="F183" s="225" t="s">
        <v>1138</v>
      </c>
      <c r="G183" s="45"/>
      <c r="H183" s="45"/>
      <c r="I183" s="226"/>
      <c r="J183" s="45"/>
      <c r="K183" s="45"/>
      <c r="L183" s="49"/>
      <c r="M183" s="227"/>
      <c r="N183" s="228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209</v>
      </c>
      <c r="AU183" s="21" t="s">
        <v>92</v>
      </c>
    </row>
    <row r="184" s="2" customFormat="1">
      <c r="A184" s="43"/>
      <c r="B184" s="44"/>
      <c r="C184" s="45"/>
      <c r="D184" s="229" t="s">
        <v>211</v>
      </c>
      <c r="E184" s="45"/>
      <c r="F184" s="230" t="s">
        <v>1139</v>
      </c>
      <c r="G184" s="45"/>
      <c r="H184" s="45"/>
      <c r="I184" s="226"/>
      <c r="J184" s="45"/>
      <c r="K184" s="45"/>
      <c r="L184" s="49"/>
      <c r="M184" s="227"/>
      <c r="N184" s="228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211</v>
      </c>
      <c r="AU184" s="21" t="s">
        <v>92</v>
      </c>
    </row>
    <row r="185" s="2" customFormat="1">
      <c r="A185" s="43"/>
      <c r="B185" s="44"/>
      <c r="C185" s="45"/>
      <c r="D185" s="224" t="s">
        <v>219</v>
      </c>
      <c r="E185" s="45"/>
      <c r="F185" s="231" t="s">
        <v>1168</v>
      </c>
      <c r="G185" s="45"/>
      <c r="H185" s="45"/>
      <c r="I185" s="226"/>
      <c r="J185" s="45"/>
      <c r="K185" s="45"/>
      <c r="L185" s="49"/>
      <c r="M185" s="227"/>
      <c r="N185" s="228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219</v>
      </c>
      <c r="AU185" s="21" t="s">
        <v>92</v>
      </c>
    </row>
    <row r="186" s="13" customFormat="1">
      <c r="A186" s="13"/>
      <c r="B186" s="232"/>
      <c r="C186" s="233"/>
      <c r="D186" s="224" t="s">
        <v>232</v>
      </c>
      <c r="E186" s="242" t="s">
        <v>35</v>
      </c>
      <c r="F186" s="234" t="s">
        <v>1741</v>
      </c>
      <c r="G186" s="233"/>
      <c r="H186" s="235">
        <v>16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232</v>
      </c>
      <c r="AU186" s="241" t="s">
        <v>92</v>
      </c>
      <c r="AV186" s="13" t="s">
        <v>92</v>
      </c>
      <c r="AW186" s="13" t="s">
        <v>42</v>
      </c>
      <c r="AX186" s="13" t="s">
        <v>90</v>
      </c>
      <c r="AY186" s="241" t="s">
        <v>197</v>
      </c>
    </row>
    <row r="187" s="12" customFormat="1" ht="22.8" customHeight="1">
      <c r="A187" s="12"/>
      <c r="B187" s="195"/>
      <c r="C187" s="196"/>
      <c r="D187" s="197" t="s">
        <v>81</v>
      </c>
      <c r="E187" s="209" t="s">
        <v>1210</v>
      </c>
      <c r="F187" s="209" t="s">
        <v>1742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SUM(P188:P235)</f>
        <v>0</v>
      </c>
      <c r="Q187" s="203"/>
      <c r="R187" s="204">
        <f>SUM(R188:R235)</f>
        <v>11.871305830000001</v>
      </c>
      <c r="S187" s="203"/>
      <c r="T187" s="205">
        <f>SUM(T188:T235)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6" t="s">
        <v>90</v>
      </c>
      <c r="AT187" s="207" t="s">
        <v>81</v>
      </c>
      <c r="AU187" s="207" t="s">
        <v>90</v>
      </c>
      <c r="AY187" s="206" t="s">
        <v>197</v>
      </c>
      <c r="BK187" s="208">
        <f>SUM(BK188:BK235)</f>
        <v>0</v>
      </c>
    </row>
    <row r="188" s="2" customFormat="1" ht="21.75" customHeight="1">
      <c r="A188" s="43"/>
      <c r="B188" s="44"/>
      <c r="C188" s="211" t="s">
        <v>356</v>
      </c>
      <c r="D188" s="211" t="s">
        <v>201</v>
      </c>
      <c r="E188" s="212" t="s">
        <v>1743</v>
      </c>
      <c r="F188" s="213" t="s">
        <v>1744</v>
      </c>
      <c r="G188" s="214" t="s">
        <v>320</v>
      </c>
      <c r="H188" s="215">
        <v>3</v>
      </c>
      <c r="I188" s="216"/>
      <c r="J188" s="217">
        <f>ROUND(I188*H188,2)</f>
        <v>0</v>
      </c>
      <c r="K188" s="213" t="s">
        <v>205</v>
      </c>
      <c r="L188" s="49"/>
      <c r="M188" s="218" t="s">
        <v>35</v>
      </c>
      <c r="N188" s="219" t="s">
        <v>53</v>
      </c>
      <c r="O188" s="89"/>
      <c r="P188" s="220">
        <f>O188*H188</f>
        <v>0</v>
      </c>
      <c r="Q188" s="220">
        <v>2.5019499999999999</v>
      </c>
      <c r="R188" s="220">
        <f>Q188*H188</f>
        <v>7.5058499999999997</v>
      </c>
      <c r="S188" s="220">
        <v>0</v>
      </c>
      <c r="T188" s="221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2" t="s">
        <v>206</v>
      </c>
      <c r="AT188" s="222" t="s">
        <v>201</v>
      </c>
      <c r="AU188" s="222" t="s">
        <v>92</v>
      </c>
      <c r="AY188" s="21" t="s">
        <v>197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1" t="s">
        <v>90</v>
      </c>
      <c r="BK188" s="223">
        <f>ROUND(I188*H188,2)</f>
        <v>0</v>
      </c>
      <c r="BL188" s="21" t="s">
        <v>206</v>
      </c>
      <c r="BM188" s="222" t="s">
        <v>1745</v>
      </c>
    </row>
    <row r="189" s="2" customFormat="1">
      <c r="A189" s="43"/>
      <c r="B189" s="44"/>
      <c r="C189" s="45"/>
      <c r="D189" s="224" t="s">
        <v>209</v>
      </c>
      <c r="E189" s="45"/>
      <c r="F189" s="225" t="s">
        <v>1746</v>
      </c>
      <c r="G189" s="45"/>
      <c r="H189" s="45"/>
      <c r="I189" s="226"/>
      <c r="J189" s="45"/>
      <c r="K189" s="45"/>
      <c r="L189" s="49"/>
      <c r="M189" s="227"/>
      <c r="N189" s="228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209</v>
      </c>
      <c r="AU189" s="21" t="s">
        <v>92</v>
      </c>
    </row>
    <row r="190" s="2" customFormat="1">
      <c r="A190" s="43"/>
      <c r="B190" s="44"/>
      <c r="C190" s="45"/>
      <c r="D190" s="229" t="s">
        <v>211</v>
      </c>
      <c r="E190" s="45"/>
      <c r="F190" s="230" t="s">
        <v>1747</v>
      </c>
      <c r="G190" s="45"/>
      <c r="H190" s="45"/>
      <c r="I190" s="226"/>
      <c r="J190" s="45"/>
      <c r="K190" s="45"/>
      <c r="L190" s="49"/>
      <c r="M190" s="227"/>
      <c r="N190" s="228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211</v>
      </c>
      <c r="AU190" s="21" t="s">
        <v>92</v>
      </c>
    </row>
    <row r="191" s="2" customFormat="1" ht="24.15" customHeight="1">
      <c r="A191" s="43"/>
      <c r="B191" s="44"/>
      <c r="C191" s="211" t="s">
        <v>363</v>
      </c>
      <c r="D191" s="211" t="s">
        <v>201</v>
      </c>
      <c r="E191" s="212" t="s">
        <v>1748</v>
      </c>
      <c r="F191" s="213" t="s">
        <v>1749</v>
      </c>
      <c r="G191" s="214" t="s">
        <v>269</v>
      </c>
      <c r="H191" s="215">
        <v>0.29899999999999999</v>
      </c>
      <c r="I191" s="216"/>
      <c r="J191" s="217">
        <f>ROUND(I191*H191,2)</f>
        <v>0</v>
      </c>
      <c r="K191" s="213" t="s">
        <v>205</v>
      </c>
      <c r="L191" s="49"/>
      <c r="M191" s="218" t="s">
        <v>35</v>
      </c>
      <c r="N191" s="219" t="s">
        <v>53</v>
      </c>
      <c r="O191" s="89"/>
      <c r="P191" s="220">
        <f>O191*H191</f>
        <v>0</v>
      </c>
      <c r="Q191" s="220">
        <v>1.06277</v>
      </c>
      <c r="R191" s="220">
        <f>Q191*H191</f>
        <v>0.31776822999999998</v>
      </c>
      <c r="S191" s="220">
        <v>0</v>
      </c>
      <c r="T191" s="221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2" t="s">
        <v>206</v>
      </c>
      <c r="AT191" s="222" t="s">
        <v>201</v>
      </c>
      <c r="AU191" s="222" t="s">
        <v>92</v>
      </c>
      <c r="AY191" s="21" t="s">
        <v>197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21" t="s">
        <v>90</v>
      </c>
      <c r="BK191" s="223">
        <f>ROUND(I191*H191,2)</f>
        <v>0</v>
      </c>
      <c r="BL191" s="21" t="s">
        <v>206</v>
      </c>
      <c r="BM191" s="222" t="s">
        <v>1750</v>
      </c>
    </row>
    <row r="192" s="2" customFormat="1">
      <c r="A192" s="43"/>
      <c r="B192" s="44"/>
      <c r="C192" s="45"/>
      <c r="D192" s="224" t="s">
        <v>209</v>
      </c>
      <c r="E192" s="45"/>
      <c r="F192" s="225" t="s">
        <v>1751</v>
      </c>
      <c r="G192" s="45"/>
      <c r="H192" s="45"/>
      <c r="I192" s="226"/>
      <c r="J192" s="45"/>
      <c r="K192" s="45"/>
      <c r="L192" s="49"/>
      <c r="M192" s="227"/>
      <c r="N192" s="228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T192" s="21" t="s">
        <v>209</v>
      </c>
      <c r="AU192" s="21" t="s">
        <v>92</v>
      </c>
    </row>
    <row r="193" s="2" customFormat="1">
      <c r="A193" s="43"/>
      <c r="B193" s="44"/>
      <c r="C193" s="45"/>
      <c r="D193" s="229" t="s">
        <v>211</v>
      </c>
      <c r="E193" s="45"/>
      <c r="F193" s="230" t="s">
        <v>1752</v>
      </c>
      <c r="G193" s="45"/>
      <c r="H193" s="45"/>
      <c r="I193" s="226"/>
      <c r="J193" s="45"/>
      <c r="K193" s="45"/>
      <c r="L193" s="49"/>
      <c r="M193" s="227"/>
      <c r="N193" s="228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211</v>
      </c>
      <c r="AU193" s="21" t="s">
        <v>92</v>
      </c>
    </row>
    <row r="194" s="13" customFormat="1">
      <c r="A194" s="13"/>
      <c r="B194" s="232"/>
      <c r="C194" s="233"/>
      <c r="D194" s="224" t="s">
        <v>232</v>
      </c>
      <c r="E194" s="242" t="s">
        <v>35</v>
      </c>
      <c r="F194" s="234" t="s">
        <v>1753</v>
      </c>
      <c r="G194" s="233"/>
      <c r="H194" s="235">
        <v>0.29899999999999999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232</v>
      </c>
      <c r="AU194" s="241" t="s">
        <v>92</v>
      </c>
      <c r="AV194" s="13" t="s">
        <v>92</v>
      </c>
      <c r="AW194" s="13" t="s">
        <v>42</v>
      </c>
      <c r="AX194" s="13" t="s">
        <v>90</v>
      </c>
      <c r="AY194" s="241" t="s">
        <v>197</v>
      </c>
    </row>
    <row r="195" s="2" customFormat="1" ht="24.15" customHeight="1">
      <c r="A195" s="43"/>
      <c r="B195" s="44"/>
      <c r="C195" s="211" t="s">
        <v>370</v>
      </c>
      <c r="D195" s="211" t="s">
        <v>201</v>
      </c>
      <c r="E195" s="212" t="s">
        <v>1754</v>
      </c>
      <c r="F195" s="213" t="s">
        <v>1755</v>
      </c>
      <c r="G195" s="214" t="s">
        <v>204</v>
      </c>
      <c r="H195" s="215">
        <v>9.1099999999999994</v>
      </c>
      <c r="I195" s="216"/>
      <c r="J195" s="217">
        <f>ROUND(I195*H195,2)</f>
        <v>0</v>
      </c>
      <c r="K195" s="213" t="s">
        <v>205</v>
      </c>
      <c r="L195" s="49"/>
      <c r="M195" s="218" t="s">
        <v>35</v>
      </c>
      <c r="N195" s="219" t="s">
        <v>53</v>
      </c>
      <c r="O195" s="89"/>
      <c r="P195" s="220">
        <f>O195*H195</f>
        <v>0</v>
      </c>
      <c r="Q195" s="220">
        <v>0.012959999999999999</v>
      </c>
      <c r="R195" s="220">
        <f>Q195*H195</f>
        <v>0.11806559999999999</v>
      </c>
      <c r="S195" s="220">
        <v>0</v>
      </c>
      <c r="T195" s="221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2" t="s">
        <v>206</v>
      </c>
      <c r="AT195" s="222" t="s">
        <v>201</v>
      </c>
      <c r="AU195" s="222" t="s">
        <v>92</v>
      </c>
      <c r="AY195" s="21" t="s">
        <v>197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21" t="s">
        <v>90</v>
      </c>
      <c r="BK195" s="223">
        <f>ROUND(I195*H195,2)</f>
        <v>0</v>
      </c>
      <c r="BL195" s="21" t="s">
        <v>206</v>
      </c>
      <c r="BM195" s="222" t="s">
        <v>1756</v>
      </c>
    </row>
    <row r="196" s="2" customFormat="1">
      <c r="A196" s="43"/>
      <c r="B196" s="44"/>
      <c r="C196" s="45"/>
      <c r="D196" s="224" t="s">
        <v>209</v>
      </c>
      <c r="E196" s="45"/>
      <c r="F196" s="225" t="s">
        <v>1757</v>
      </c>
      <c r="G196" s="45"/>
      <c r="H196" s="45"/>
      <c r="I196" s="226"/>
      <c r="J196" s="45"/>
      <c r="K196" s="45"/>
      <c r="L196" s="49"/>
      <c r="M196" s="227"/>
      <c r="N196" s="228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209</v>
      </c>
      <c r="AU196" s="21" t="s">
        <v>92</v>
      </c>
    </row>
    <row r="197" s="2" customFormat="1">
      <c r="A197" s="43"/>
      <c r="B197" s="44"/>
      <c r="C197" s="45"/>
      <c r="D197" s="229" t="s">
        <v>211</v>
      </c>
      <c r="E197" s="45"/>
      <c r="F197" s="230" t="s">
        <v>1758</v>
      </c>
      <c r="G197" s="45"/>
      <c r="H197" s="45"/>
      <c r="I197" s="226"/>
      <c r="J197" s="45"/>
      <c r="K197" s="45"/>
      <c r="L197" s="49"/>
      <c r="M197" s="227"/>
      <c r="N197" s="228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T197" s="21" t="s">
        <v>211</v>
      </c>
      <c r="AU197" s="21" t="s">
        <v>92</v>
      </c>
    </row>
    <row r="198" s="13" customFormat="1">
      <c r="A198" s="13"/>
      <c r="B198" s="232"/>
      <c r="C198" s="233"/>
      <c r="D198" s="224" t="s">
        <v>232</v>
      </c>
      <c r="E198" s="242" t="s">
        <v>35</v>
      </c>
      <c r="F198" s="234" t="s">
        <v>1759</v>
      </c>
      <c r="G198" s="233"/>
      <c r="H198" s="235">
        <v>9.1099999999999994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232</v>
      </c>
      <c r="AU198" s="241" t="s">
        <v>92</v>
      </c>
      <c r="AV198" s="13" t="s">
        <v>92</v>
      </c>
      <c r="AW198" s="13" t="s">
        <v>42</v>
      </c>
      <c r="AX198" s="13" t="s">
        <v>90</v>
      </c>
      <c r="AY198" s="241" t="s">
        <v>197</v>
      </c>
    </row>
    <row r="199" s="2" customFormat="1" ht="24.15" customHeight="1">
      <c r="A199" s="43"/>
      <c r="B199" s="44"/>
      <c r="C199" s="211" t="s">
        <v>378</v>
      </c>
      <c r="D199" s="211" t="s">
        <v>201</v>
      </c>
      <c r="E199" s="212" t="s">
        <v>1760</v>
      </c>
      <c r="F199" s="213" t="s">
        <v>1761</v>
      </c>
      <c r="G199" s="214" t="s">
        <v>204</v>
      </c>
      <c r="H199" s="215">
        <v>9.1099999999999994</v>
      </c>
      <c r="I199" s="216"/>
      <c r="J199" s="217">
        <f>ROUND(I199*H199,2)</f>
        <v>0</v>
      </c>
      <c r="K199" s="213" t="s">
        <v>205</v>
      </c>
      <c r="L199" s="49"/>
      <c r="M199" s="218" t="s">
        <v>35</v>
      </c>
      <c r="N199" s="219" t="s">
        <v>53</v>
      </c>
      <c r="O199" s="89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2" t="s">
        <v>206</v>
      </c>
      <c r="AT199" s="222" t="s">
        <v>201</v>
      </c>
      <c r="AU199" s="222" t="s">
        <v>92</v>
      </c>
      <c r="AY199" s="21" t="s">
        <v>197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1" t="s">
        <v>90</v>
      </c>
      <c r="BK199" s="223">
        <f>ROUND(I199*H199,2)</f>
        <v>0</v>
      </c>
      <c r="BL199" s="21" t="s">
        <v>206</v>
      </c>
      <c r="BM199" s="222" t="s">
        <v>1762</v>
      </c>
    </row>
    <row r="200" s="2" customFormat="1">
      <c r="A200" s="43"/>
      <c r="B200" s="44"/>
      <c r="C200" s="45"/>
      <c r="D200" s="224" t="s">
        <v>209</v>
      </c>
      <c r="E200" s="45"/>
      <c r="F200" s="225" t="s">
        <v>1763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209</v>
      </c>
      <c r="AU200" s="21" t="s">
        <v>92</v>
      </c>
    </row>
    <row r="201" s="2" customFormat="1">
      <c r="A201" s="43"/>
      <c r="B201" s="44"/>
      <c r="C201" s="45"/>
      <c r="D201" s="229" t="s">
        <v>211</v>
      </c>
      <c r="E201" s="45"/>
      <c r="F201" s="230" t="s">
        <v>1764</v>
      </c>
      <c r="G201" s="45"/>
      <c r="H201" s="45"/>
      <c r="I201" s="226"/>
      <c r="J201" s="45"/>
      <c r="K201" s="45"/>
      <c r="L201" s="49"/>
      <c r="M201" s="227"/>
      <c r="N201" s="228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211</v>
      </c>
      <c r="AU201" s="21" t="s">
        <v>92</v>
      </c>
    </row>
    <row r="202" s="2" customFormat="1" ht="24.15" customHeight="1">
      <c r="A202" s="43"/>
      <c r="B202" s="44"/>
      <c r="C202" s="211" t="s">
        <v>383</v>
      </c>
      <c r="D202" s="211" t="s">
        <v>201</v>
      </c>
      <c r="E202" s="212" t="s">
        <v>1765</v>
      </c>
      <c r="F202" s="213" t="s">
        <v>1766</v>
      </c>
      <c r="G202" s="214" t="s">
        <v>409</v>
      </c>
      <c r="H202" s="215">
        <v>58.5</v>
      </c>
      <c r="I202" s="216"/>
      <c r="J202" s="217">
        <f>ROUND(I202*H202,2)</f>
        <v>0</v>
      </c>
      <c r="K202" s="213" t="s">
        <v>205</v>
      </c>
      <c r="L202" s="49"/>
      <c r="M202" s="218" t="s">
        <v>35</v>
      </c>
      <c r="N202" s="219" t="s">
        <v>53</v>
      </c>
      <c r="O202" s="89"/>
      <c r="P202" s="220">
        <f>O202*H202</f>
        <v>0</v>
      </c>
      <c r="Q202" s="220">
        <v>0.03465</v>
      </c>
      <c r="R202" s="220">
        <f>Q202*H202</f>
        <v>2.0270250000000001</v>
      </c>
      <c r="S202" s="220">
        <v>0</v>
      </c>
      <c r="T202" s="221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2" t="s">
        <v>206</v>
      </c>
      <c r="AT202" s="222" t="s">
        <v>201</v>
      </c>
      <c r="AU202" s="222" t="s">
        <v>92</v>
      </c>
      <c r="AY202" s="21" t="s">
        <v>197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21" t="s">
        <v>90</v>
      </c>
      <c r="BK202" s="223">
        <f>ROUND(I202*H202,2)</f>
        <v>0</v>
      </c>
      <c r="BL202" s="21" t="s">
        <v>206</v>
      </c>
      <c r="BM202" s="222" t="s">
        <v>1767</v>
      </c>
    </row>
    <row r="203" s="2" customFormat="1">
      <c r="A203" s="43"/>
      <c r="B203" s="44"/>
      <c r="C203" s="45"/>
      <c r="D203" s="224" t="s">
        <v>209</v>
      </c>
      <c r="E203" s="45"/>
      <c r="F203" s="225" t="s">
        <v>1768</v>
      </c>
      <c r="G203" s="45"/>
      <c r="H203" s="45"/>
      <c r="I203" s="226"/>
      <c r="J203" s="45"/>
      <c r="K203" s="45"/>
      <c r="L203" s="49"/>
      <c r="M203" s="227"/>
      <c r="N203" s="228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209</v>
      </c>
      <c r="AU203" s="21" t="s">
        <v>92</v>
      </c>
    </row>
    <row r="204" s="2" customFormat="1">
      <c r="A204" s="43"/>
      <c r="B204" s="44"/>
      <c r="C204" s="45"/>
      <c r="D204" s="229" t="s">
        <v>211</v>
      </c>
      <c r="E204" s="45"/>
      <c r="F204" s="230" t="s">
        <v>1769</v>
      </c>
      <c r="G204" s="45"/>
      <c r="H204" s="45"/>
      <c r="I204" s="226"/>
      <c r="J204" s="45"/>
      <c r="K204" s="45"/>
      <c r="L204" s="49"/>
      <c r="M204" s="227"/>
      <c r="N204" s="228"/>
      <c r="O204" s="89"/>
      <c r="P204" s="89"/>
      <c r="Q204" s="89"/>
      <c r="R204" s="89"/>
      <c r="S204" s="89"/>
      <c r="T204" s="9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T204" s="21" t="s">
        <v>211</v>
      </c>
      <c r="AU204" s="21" t="s">
        <v>92</v>
      </c>
    </row>
    <row r="205" s="2" customFormat="1" ht="24.15" customHeight="1">
      <c r="A205" s="43"/>
      <c r="B205" s="44"/>
      <c r="C205" s="243" t="s">
        <v>389</v>
      </c>
      <c r="D205" s="243" t="s">
        <v>305</v>
      </c>
      <c r="E205" s="244" t="s">
        <v>1770</v>
      </c>
      <c r="F205" s="245" t="s">
        <v>1771</v>
      </c>
      <c r="G205" s="246" t="s">
        <v>215</v>
      </c>
      <c r="H205" s="247">
        <v>11.699999999999999</v>
      </c>
      <c r="I205" s="248"/>
      <c r="J205" s="249">
        <f>ROUND(I205*H205,2)</f>
        <v>0</v>
      </c>
      <c r="K205" s="245" t="s">
        <v>205</v>
      </c>
      <c r="L205" s="250"/>
      <c r="M205" s="251" t="s">
        <v>35</v>
      </c>
      <c r="N205" s="252" t="s">
        <v>53</v>
      </c>
      <c r="O205" s="89"/>
      <c r="P205" s="220">
        <f>O205*H205</f>
        <v>0</v>
      </c>
      <c r="Q205" s="220">
        <v>0.13800000000000001</v>
      </c>
      <c r="R205" s="220">
        <f>Q205*H205</f>
        <v>1.6146</v>
      </c>
      <c r="S205" s="220">
        <v>0</v>
      </c>
      <c r="T205" s="221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2" t="s">
        <v>253</v>
      </c>
      <c r="AT205" s="222" t="s">
        <v>305</v>
      </c>
      <c r="AU205" s="222" t="s">
        <v>92</v>
      </c>
      <c r="AY205" s="21" t="s">
        <v>197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21" t="s">
        <v>90</v>
      </c>
      <c r="BK205" s="223">
        <f>ROUND(I205*H205,2)</f>
        <v>0</v>
      </c>
      <c r="BL205" s="21" t="s">
        <v>206</v>
      </c>
      <c r="BM205" s="222" t="s">
        <v>1772</v>
      </c>
    </row>
    <row r="206" s="2" customFormat="1">
      <c r="A206" s="43"/>
      <c r="B206" s="44"/>
      <c r="C206" s="45"/>
      <c r="D206" s="224" t="s">
        <v>209</v>
      </c>
      <c r="E206" s="45"/>
      <c r="F206" s="225" t="s">
        <v>1771</v>
      </c>
      <c r="G206" s="45"/>
      <c r="H206" s="45"/>
      <c r="I206" s="226"/>
      <c r="J206" s="45"/>
      <c r="K206" s="45"/>
      <c r="L206" s="49"/>
      <c r="M206" s="227"/>
      <c r="N206" s="228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209</v>
      </c>
      <c r="AU206" s="21" t="s">
        <v>92</v>
      </c>
    </row>
    <row r="207" s="2" customFormat="1">
      <c r="A207" s="43"/>
      <c r="B207" s="44"/>
      <c r="C207" s="45"/>
      <c r="D207" s="224" t="s">
        <v>219</v>
      </c>
      <c r="E207" s="45"/>
      <c r="F207" s="231" t="s">
        <v>1773</v>
      </c>
      <c r="G207" s="45"/>
      <c r="H207" s="45"/>
      <c r="I207" s="226"/>
      <c r="J207" s="45"/>
      <c r="K207" s="45"/>
      <c r="L207" s="49"/>
      <c r="M207" s="227"/>
      <c r="N207" s="228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219</v>
      </c>
      <c r="AU207" s="21" t="s">
        <v>92</v>
      </c>
    </row>
    <row r="208" s="13" customFormat="1">
      <c r="A208" s="13"/>
      <c r="B208" s="232"/>
      <c r="C208" s="233"/>
      <c r="D208" s="224" t="s">
        <v>232</v>
      </c>
      <c r="E208" s="242" t="s">
        <v>35</v>
      </c>
      <c r="F208" s="234" t="s">
        <v>1774</v>
      </c>
      <c r="G208" s="233"/>
      <c r="H208" s="235">
        <v>11.699999999999999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232</v>
      </c>
      <c r="AU208" s="241" t="s">
        <v>92</v>
      </c>
      <c r="AV208" s="13" t="s">
        <v>92</v>
      </c>
      <c r="AW208" s="13" t="s">
        <v>42</v>
      </c>
      <c r="AX208" s="13" t="s">
        <v>90</v>
      </c>
      <c r="AY208" s="241" t="s">
        <v>197</v>
      </c>
    </row>
    <row r="209" s="2" customFormat="1" ht="24.15" customHeight="1">
      <c r="A209" s="43"/>
      <c r="B209" s="44"/>
      <c r="C209" s="211" t="s">
        <v>399</v>
      </c>
      <c r="D209" s="211" t="s">
        <v>201</v>
      </c>
      <c r="E209" s="212" t="s">
        <v>1775</v>
      </c>
      <c r="F209" s="213" t="s">
        <v>1776</v>
      </c>
      <c r="G209" s="214" t="s">
        <v>409</v>
      </c>
      <c r="H209" s="215">
        <v>6</v>
      </c>
      <c r="I209" s="216"/>
      <c r="J209" s="217">
        <f>ROUND(I209*H209,2)</f>
        <v>0</v>
      </c>
      <c r="K209" s="213" t="s">
        <v>205</v>
      </c>
      <c r="L209" s="49"/>
      <c r="M209" s="218" t="s">
        <v>35</v>
      </c>
      <c r="N209" s="219" t="s">
        <v>53</v>
      </c>
      <c r="O209" s="89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R209" s="222" t="s">
        <v>625</v>
      </c>
      <c r="AT209" s="222" t="s">
        <v>201</v>
      </c>
      <c r="AU209" s="222" t="s">
        <v>92</v>
      </c>
      <c r="AY209" s="21" t="s">
        <v>197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21" t="s">
        <v>90</v>
      </c>
      <c r="BK209" s="223">
        <f>ROUND(I209*H209,2)</f>
        <v>0</v>
      </c>
      <c r="BL209" s="21" t="s">
        <v>625</v>
      </c>
      <c r="BM209" s="222" t="s">
        <v>1777</v>
      </c>
    </row>
    <row r="210" s="2" customFormat="1">
      <c r="A210" s="43"/>
      <c r="B210" s="44"/>
      <c r="C210" s="45"/>
      <c r="D210" s="224" t="s">
        <v>209</v>
      </c>
      <c r="E210" s="45"/>
      <c r="F210" s="225" t="s">
        <v>1778</v>
      </c>
      <c r="G210" s="45"/>
      <c r="H210" s="45"/>
      <c r="I210" s="226"/>
      <c r="J210" s="45"/>
      <c r="K210" s="45"/>
      <c r="L210" s="49"/>
      <c r="M210" s="227"/>
      <c r="N210" s="228"/>
      <c r="O210" s="89"/>
      <c r="P210" s="89"/>
      <c r="Q210" s="89"/>
      <c r="R210" s="89"/>
      <c r="S210" s="89"/>
      <c r="T210" s="90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T210" s="21" t="s">
        <v>209</v>
      </c>
      <c r="AU210" s="21" t="s">
        <v>92</v>
      </c>
    </row>
    <row r="211" s="2" customFormat="1">
      <c r="A211" s="43"/>
      <c r="B211" s="44"/>
      <c r="C211" s="45"/>
      <c r="D211" s="229" t="s">
        <v>211</v>
      </c>
      <c r="E211" s="45"/>
      <c r="F211" s="230" t="s">
        <v>1779</v>
      </c>
      <c r="G211" s="45"/>
      <c r="H211" s="45"/>
      <c r="I211" s="226"/>
      <c r="J211" s="45"/>
      <c r="K211" s="45"/>
      <c r="L211" s="49"/>
      <c r="M211" s="227"/>
      <c r="N211" s="228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211</v>
      </c>
      <c r="AU211" s="21" t="s">
        <v>92</v>
      </c>
    </row>
    <row r="212" s="13" customFormat="1">
      <c r="A212" s="13"/>
      <c r="B212" s="232"/>
      <c r="C212" s="233"/>
      <c r="D212" s="224" t="s">
        <v>232</v>
      </c>
      <c r="E212" s="242" t="s">
        <v>35</v>
      </c>
      <c r="F212" s="234" t="s">
        <v>1780</v>
      </c>
      <c r="G212" s="233"/>
      <c r="H212" s="235">
        <v>6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232</v>
      </c>
      <c r="AU212" s="241" t="s">
        <v>92</v>
      </c>
      <c r="AV212" s="13" t="s">
        <v>92</v>
      </c>
      <c r="AW212" s="13" t="s">
        <v>42</v>
      </c>
      <c r="AX212" s="13" t="s">
        <v>90</v>
      </c>
      <c r="AY212" s="241" t="s">
        <v>197</v>
      </c>
    </row>
    <row r="213" s="2" customFormat="1" ht="24.15" customHeight="1">
      <c r="A213" s="43"/>
      <c r="B213" s="44"/>
      <c r="C213" s="243" t="s">
        <v>406</v>
      </c>
      <c r="D213" s="243" t="s">
        <v>305</v>
      </c>
      <c r="E213" s="244" t="s">
        <v>1781</v>
      </c>
      <c r="F213" s="245" t="s">
        <v>1782</v>
      </c>
      <c r="G213" s="246" t="s">
        <v>409</v>
      </c>
      <c r="H213" s="247">
        <v>6.2999999999999998</v>
      </c>
      <c r="I213" s="248"/>
      <c r="J213" s="249">
        <f>ROUND(I213*H213,2)</f>
        <v>0</v>
      </c>
      <c r="K213" s="245" t="s">
        <v>205</v>
      </c>
      <c r="L213" s="250"/>
      <c r="M213" s="251" t="s">
        <v>35</v>
      </c>
      <c r="N213" s="252" t="s">
        <v>53</v>
      </c>
      <c r="O213" s="89"/>
      <c r="P213" s="220">
        <f>O213*H213</f>
        <v>0</v>
      </c>
      <c r="Q213" s="220">
        <v>0.00055000000000000003</v>
      </c>
      <c r="R213" s="220">
        <f>Q213*H213</f>
        <v>0.0034650000000000002</v>
      </c>
      <c r="S213" s="220">
        <v>0</v>
      </c>
      <c r="T213" s="221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2" t="s">
        <v>886</v>
      </c>
      <c r="AT213" s="222" t="s">
        <v>305</v>
      </c>
      <c r="AU213" s="222" t="s">
        <v>92</v>
      </c>
      <c r="AY213" s="21" t="s">
        <v>197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1" t="s">
        <v>90</v>
      </c>
      <c r="BK213" s="223">
        <f>ROUND(I213*H213,2)</f>
        <v>0</v>
      </c>
      <c r="BL213" s="21" t="s">
        <v>886</v>
      </c>
      <c r="BM213" s="222" t="s">
        <v>1783</v>
      </c>
    </row>
    <row r="214" s="2" customFormat="1">
      <c r="A214" s="43"/>
      <c r="B214" s="44"/>
      <c r="C214" s="45"/>
      <c r="D214" s="224" t="s">
        <v>209</v>
      </c>
      <c r="E214" s="45"/>
      <c r="F214" s="225" t="s">
        <v>1782</v>
      </c>
      <c r="G214" s="45"/>
      <c r="H214" s="45"/>
      <c r="I214" s="226"/>
      <c r="J214" s="45"/>
      <c r="K214" s="45"/>
      <c r="L214" s="49"/>
      <c r="M214" s="227"/>
      <c r="N214" s="228"/>
      <c r="O214" s="89"/>
      <c r="P214" s="89"/>
      <c r="Q214" s="89"/>
      <c r="R214" s="89"/>
      <c r="S214" s="89"/>
      <c r="T214" s="90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T214" s="21" t="s">
        <v>209</v>
      </c>
      <c r="AU214" s="21" t="s">
        <v>92</v>
      </c>
    </row>
    <row r="215" s="13" customFormat="1">
      <c r="A215" s="13"/>
      <c r="B215" s="232"/>
      <c r="C215" s="233"/>
      <c r="D215" s="224" t="s">
        <v>232</v>
      </c>
      <c r="E215" s="233"/>
      <c r="F215" s="234" t="s">
        <v>1784</v>
      </c>
      <c r="G215" s="233"/>
      <c r="H215" s="235">
        <v>6.2999999999999998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232</v>
      </c>
      <c r="AU215" s="241" t="s">
        <v>92</v>
      </c>
      <c r="AV215" s="13" t="s">
        <v>92</v>
      </c>
      <c r="AW215" s="13" t="s">
        <v>4</v>
      </c>
      <c r="AX215" s="13" t="s">
        <v>90</v>
      </c>
      <c r="AY215" s="241" t="s">
        <v>197</v>
      </c>
    </row>
    <row r="216" s="2" customFormat="1" ht="21.75" customHeight="1">
      <c r="A216" s="43"/>
      <c r="B216" s="44"/>
      <c r="C216" s="211" t="s">
        <v>415</v>
      </c>
      <c r="D216" s="211" t="s">
        <v>201</v>
      </c>
      <c r="E216" s="212" t="s">
        <v>1284</v>
      </c>
      <c r="F216" s="213" t="s">
        <v>1285</v>
      </c>
      <c r="G216" s="214" t="s">
        <v>204</v>
      </c>
      <c r="H216" s="215">
        <v>19</v>
      </c>
      <c r="I216" s="216"/>
      <c r="J216" s="217">
        <f>ROUND(I216*H216,2)</f>
        <v>0</v>
      </c>
      <c r="K216" s="213" t="s">
        <v>205</v>
      </c>
      <c r="L216" s="49"/>
      <c r="M216" s="218" t="s">
        <v>35</v>
      </c>
      <c r="N216" s="219" t="s">
        <v>53</v>
      </c>
      <c r="O216" s="89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R216" s="222" t="s">
        <v>206</v>
      </c>
      <c r="AT216" s="222" t="s">
        <v>201</v>
      </c>
      <c r="AU216" s="222" t="s">
        <v>92</v>
      </c>
      <c r="AY216" s="21" t="s">
        <v>197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21" t="s">
        <v>90</v>
      </c>
      <c r="BK216" s="223">
        <f>ROUND(I216*H216,2)</f>
        <v>0</v>
      </c>
      <c r="BL216" s="21" t="s">
        <v>206</v>
      </c>
      <c r="BM216" s="222" t="s">
        <v>1785</v>
      </c>
    </row>
    <row r="217" s="2" customFormat="1">
      <c r="A217" s="43"/>
      <c r="B217" s="44"/>
      <c r="C217" s="45"/>
      <c r="D217" s="224" t="s">
        <v>209</v>
      </c>
      <c r="E217" s="45"/>
      <c r="F217" s="225" t="s">
        <v>1287</v>
      </c>
      <c r="G217" s="45"/>
      <c r="H217" s="45"/>
      <c r="I217" s="226"/>
      <c r="J217" s="45"/>
      <c r="K217" s="45"/>
      <c r="L217" s="49"/>
      <c r="M217" s="227"/>
      <c r="N217" s="228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209</v>
      </c>
      <c r="AU217" s="21" t="s">
        <v>92</v>
      </c>
    </row>
    <row r="218" s="2" customFormat="1">
      <c r="A218" s="43"/>
      <c r="B218" s="44"/>
      <c r="C218" s="45"/>
      <c r="D218" s="229" t="s">
        <v>211</v>
      </c>
      <c r="E218" s="45"/>
      <c r="F218" s="230" t="s">
        <v>1288</v>
      </c>
      <c r="G218" s="45"/>
      <c r="H218" s="45"/>
      <c r="I218" s="226"/>
      <c r="J218" s="45"/>
      <c r="K218" s="45"/>
      <c r="L218" s="49"/>
      <c r="M218" s="227"/>
      <c r="N218" s="228"/>
      <c r="O218" s="89"/>
      <c r="P218" s="89"/>
      <c r="Q218" s="89"/>
      <c r="R218" s="89"/>
      <c r="S218" s="89"/>
      <c r="T218" s="90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T218" s="21" t="s">
        <v>211</v>
      </c>
      <c r="AU218" s="21" t="s">
        <v>92</v>
      </c>
    </row>
    <row r="219" s="13" customFormat="1">
      <c r="A219" s="13"/>
      <c r="B219" s="232"/>
      <c r="C219" s="233"/>
      <c r="D219" s="224" t="s">
        <v>232</v>
      </c>
      <c r="E219" s="242" t="s">
        <v>35</v>
      </c>
      <c r="F219" s="234" t="s">
        <v>1786</v>
      </c>
      <c r="G219" s="233"/>
      <c r="H219" s="235">
        <v>19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232</v>
      </c>
      <c r="AU219" s="241" t="s">
        <v>92</v>
      </c>
      <c r="AV219" s="13" t="s">
        <v>92</v>
      </c>
      <c r="AW219" s="13" t="s">
        <v>42</v>
      </c>
      <c r="AX219" s="13" t="s">
        <v>90</v>
      </c>
      <c r="AY219" s="241" t="s">
        <v>197</v>
      </c>
    </row>
    <row r="220" s="2" customFormat="1" ht="24.15" customHeight="1">
      <c r="A220" s="43"/>
      <c r="B220" s="44"/>
      <c r="C220" s="211" t="s">
        <v>422</v>
      </c>
      <c r="D220" s="211" t="s">
        <v>201</v>
      </c>
      <c r="E220" s="212" t="s">
        <v>1787</v>
      </c>
      <c r="F220" s="213" t="s">
        <v>1788</v>
      </c>
      <c r="G220" s="214" t="s">
        <v>204</v>
      </c>
      <c r="H220" s="215">
        <v>19</v>
      </c>
      <c r="I220" s="216"/>
      <c r="J220" s="217">
        <f>ROUND(I220*H220,2)</f>
        <v>0</v>
      </c>
      <c r="K220" s="213" t="s">
        <v>205</v>
      </c>
      <c r="L220" s="49"/>
      <c r="M220" s="218" t="s">
        <v>35</v>
      </c>
      <c r="N220" s="219" t="s">
        <v>53</v>
      </c>
      <c r="O220" s="89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2" t="s">
        <v>206</v>
      </c>
      <c r="AT220" s="222" t="s">
        <v>201</v>
      </c>
      <c r="AU220" s="222" t="s">
        <v>92</v>
      </c>
      <c r="AY220" s="21" t="s">
        <v>197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21" t="s">
        <v>90</v>
      </c>
      <c r="BK220" s="223">
        <f>ROUND(I220*H220,2)</f>
        <v>0</v>
      </c>
      <c r="BL220" s="21" t="s">
        <v>206</v>
      </c>
      <c r="BM220" s="222" t="s">
        <v>1789</v>
      </c>
    </row>
    <row r="221" s="2" customFormat="1">
      <c r="A221" s="43"/>
      <c r="B221" s="44"/>
      <c r="C221" s="45"/>
      <c r="D221" s="224" t="s">
        <v>209</v>
      </c>
      <c r="E221" s="45"/>
      <c r="F221" s="225" t="s">
        <v>1790</v>
      </c>
      <c r="G221" s="45"/>
      <c r="H221" s="45"/>
      <c r="I221" s="226"/>
      <c r="J221" s="45"/>
      <c r="K221" s="45"/>
      <c r="L221" s="49"/>
      <c r="M221" s="227"/>
      <c r="N221" s="228"/>
      <c r="O221" s="89"/>
      <c r="P221" s="89"/>
      <c r="Q221" s="89"/>
      <c r="R221" s="89"/>
      <c r="S221" s="89"/>
      <c r="T221" s="90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T221" s="21" t="s">
        <v>209</v>
      </c>
      <c r="AU221" s="21" t="s">
        <v>92</v>
      </c>
    </row>
    <row r="222" s="2" customFormat="1">
      <c r="A222" s="43"/>
      <c r="B222" s="44"/>
      <c r="C222" s="45"/>
      <c r="D222" s="229" t="s">
        <v>211</v>
      </c>
      <c r="E222" s="45"/>
      <c r="F222" s="230" t="s">
        <v>1791</v>
      </c>
      <c r="G222" s="45"/>
      <c r="H222" s="45"/>
      <c r="I222" s="226"/>
      <c r="J222" s="45"/>
      <c r="K222" s="45"/>
      <c r="L222" s="49"/>
      <c r="M222" s="227"/>
      <c r="N222" s="228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211</v>
      </c>
      <c r="AU222" s="21" t="s">
        <v>92</v>
      </c>
    </row>
    <row r="223" s="2" customFormat="1" ht="24.15" customHeight="1">
      <c r="A223" s="43"/>
      <c r="B223" s="44"/>
      <c r="C223" s="211" t="s">
        <v>432</v>
      </c>
      <c r="D223" s="211" t="s">
        <v>201</v>
      </c>
      <c r="E223" s="212" t="s">
        <v>1792</v>
      </c>
      <c r="F223" s="213" t="s">
        <v>1793</v>
      </c>
      <c r="G223" s="214" t="s">
        <v>409</v>
      </c>
      <c r="H223" s="215">
        <v>10</v>
      </c>
      <c r="I223" s="216"/>
      <c r="J223" s="217">
        <f>ROUND(I223*H223,2)</f>
        <v>0</v>
      </c>
      <c r="K223" s="213" t="s">
        <v>205</v>
      </c>
      <c r="L223" s="49"/>
      <c r="M223" s="218" t="s">
        <v>35</v>
      </c>
      <c r="N223" s="219" t="s">
        <v>53</v>
      </c>
      <c r="O223" s="89"/>
      <c r="P223" s="220">
        <f>O223*H223</f>
        <v>0</v>
      </c>
      <c r="Q223" s="220">
        <v>5.0000000000000002E-05</v>
      </c>
      <c r="R223" s="220">
        <f>Q223*H223</f>
        <v>0.00050000000000000001</v>
      </c>
      <c r="S223" s="220">
        <v>0</v>
      </c>
      <c r="T223" s="221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2" t="s">
        <v>206</v>
      </c>
      <c r="AT223" s="222" t="s">
        <v>201</v>
      </c>
      <c r="AU223" s="222" t="s">
        <v>92</v>
      </c>
      <c r="AY223" s="21" t="s">
        <v>197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21" t="s">
        <v>90</v>
      </c>
      <c r="BK223" s="223">
        <f>ROUND(I223*H223,2)</f>
        <v>0</v>
      </c>
      <c r="BL223" s="21" t="s">
        <v>206</v>
      </c>
      <c r="BM223" s="222" t="s">
        <v>1794</v>
      </c>
    </row>
    <row r="224" s="2" customFormat="1">
      <c r="A224" s="43"/>
      <c r="B224" s="44"/>
      <c r="C224" s="45"/>
      <c r="D224" s="224" t="s">
        <v>209</v>
      </c>
      <c r="E224" s="45"/>
      <c r="F224" s="225" t="s">
        <v>1795</v>
      </c>
      <c r="G224" s="45"/>
      <c r="H224" s="45"/>
      <c r="I224" s="226"/>
      <c r="J224" s="45"/>
      <c r="K224" s="45"/>
      <c r="L224" s="49"/>
      <c r="M224" s="227"/>
      <c r="N224" s="228"/>
      <c r="O224" s="89"/>
      <c r="P224" s="89"/>
      <c r="Q224" s="89"/>
      <c r="R224" s="89"/>
      <c r="S224" s="89"/>
      <c r="T224" s="90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T224" s="21" t="s">
        <v>209</v>
      </c>
      <c r="AU224" s="21" t="s">
        <v>92</v>
      </c>
    </row>
    <row r="225" s="2" customFormat="1">
      <c r="A225" s="43"/>
      <c r="B225" s="44"/>
      <c r="C225" s="45"/>
      <c r="D225" s="229" t="s">
        <v>211</v>
      </c>
      <c r="E225" s="45"/>
      <c r="F225" s="230" t="s">
        <v>1796</v>
      </c>
      <c r="G225" s="45"/>
      <c r="H225" s="45"/>
      <c r="I225" s="226"/>
      <c r="J225" s="45"/>
      <c r="K225" s="45"/>
      <c r="L225" s="49"/>
      <c r="M225" s="227"/>
      <c r="N225" s="228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211</v>
      </c>
      <c r="AU225" s="21" t="s">
        <v>92</v>
      </c>
    </row>
    <row r="226" s="13" customFormat="1">
      <c r="A226" s="13"/>
      <c r="B226" s="232"/>
      <c r="C226" s="233"/>
      <c r="D226" s="224" t="s">
        <v>232</v>
      </c>
      <c r="E226" s="242" t="s">
        <v>35</v>
      </c>
      <c r="F226" s="234" t="s">
        <v>1797</v>
      </c>
      <c r="G226" s="233"/>
      <c r="H226" s="235">
        <v>10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232</v>
      </c>
      <c r="AU226" s="241" t="s">
        <v>92</v>
      </c>
      <c r="AV226" s="13" t="s">
        <v>92</v>
      </c>
      <c r="AW226" s="13" t="s">
        <v>42</v>
      </c>
      <c r="AX226" s="13" t="s">
        <v>90</v>
      </c>
      <c r="AY226" s="241" t="s">
        <v>197</v>
      </c>
    </row>
    <row r="227" s="2" customFormat="1" ht="24.15" customHeight="1">
      <c r="A227" s="43"/>
      <c r="B227" s="44"/>
      <c r="C227" s="211" t="s">
        <v>440</v>
      </c>
      <c r="D227" s="211" t="s">
        <v>201</v>
      </c>
      <c r="E227" s="212" t="s">
        <v>1798</v>
      </c>
      <c r="F227" s="213" t="s">
        <v>1799</v>
      </c>
      <c r="G227" s="214" t="s">
        <v>409</v>
      </c>
      <c r="H227" s="215">
        <v>5.5999999999999996</v>
      </c>
      <c r="I227" s="216"/>
      <c r="J227" s="217">
        <f>ROUND(I227*H227,2)</f>
        <v>0</v>
      </c>
      <c r="K227" s="213" t="s">
        <v>205</v>
      </c>
      <c r="L227" s="49"/>
      <c r="M227" s="218" t="s">
        <v>35</v>
      </c>
      <c r="N227" s="219" t="s">
        <v>53</v>
      </c>
      <c r="O227" s="89"/>
      <c r="P227" s="220">
        <f>O227*H227</f>
        <v>0</v>
      </c>
      <c r="Q227" s="220">
        <v>0.00072000000000000005</v>
      </c>
      <c r="R227" s="220">
        <f>Q227*H227</f>
        <v>0.004032</v>
      </c>
      <c r="S227" s="220">
        <v>0</v>
      </c>
      <c r="T227" s="221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2" t="s">
        <v>304</v>
      </c>
      <c r="AT227" s="222" t="s">
        <v>201</v>
      </c>
      <c r="AU227" s="222" t="s">
        <v>92</v>
      </c>
      <c r="AY227" s="21" t="s">
        <v>197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21" t="s">
        <v>90</v>
      </c>
      <c r="BK227" s="223">
        <f>ROUND(I227*H227,2)</f>
        <v>0</v>
      </c>
      <c r="BL227" s="21" t="s">
        <v>304</v>
      </c>
      <c r="BM227" s="222" t="s">
        <v>1800</v>
      </c>
    </row>
    <row r="228" s="2" customFormat="1">
      <c r="A228" s="43"/>
      <c r="B228" s="44"/>
      <c r="C228" s="45"/>
      <c r="D228" s="224" t="s">
        <v>209</v>
      </c>
      <c r="E228" s="45"/>
      <c r="F228" s="225" t="s">
        <v>1801</v>
      </c>
      <c r="G228" s="45"/>
      <c r="H228" s="45"/>
      <c r="I228" s="226"/>
      <c r="J228" s="45"/>
      <c r="K228" s="45"/>
      <c r="L228" s="49"/>
      <c r="M228" s="227"/>
      <c r="N228" s="228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T228" s="21" t="s">
        <v>209</v>
      </c>
      <c r="AU228" s="21" t="s">
        <v>92</v>
      </c>
    </row>
    <row r="229" s="2" customFormat="1">
      <c r="A229" s="43"/>
      <c r="B229" s="44"/>
      <c r="C229" s="45"/>
      <c r="D229" s="229" t="s">
        <v>211</v>
      </c>
      <c r="E229" s="45"/>
      <c r="F229" s="230" t="s">
        <v>1802</v>
      </c>
      <c r="G229" s="45"/>
      <c r="H229" s="45"/>
      <c r="I229" s="226"/>
      <c r="J229" s="45"/>
      <c r="K229" s="45"/>
      <c r="L229" s="49"/>
      <c r="M229" s="227"/>
      <c r="N229" s="228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T229" s="21" t="s">
        <v>211</v>
      </c>
      <c r="AU229" s="21" t="s">
        <v>92</v>
      </c>
    </row>
    <row r="230" s="2" customFormat="1" ht="24.15" customHeight="1">
      <c r="A230" s="43"/>
      <c r="B230" s="44"/>
      <c r="C230" s="243" t="s">
        <v>447</v>
      </c>
      <c r="D230" s="243" t="s">
        <v>305</v>
      </c>
      <c r="E230" s="244" t="s">
        <v>1803</v>
      </c>
      <c r="F230" s="245" t="s">
        <v>1804</v>
      </c>
      <c r="G230" s="246" t="s">
        <v>409</v>
      </c>
      <c r="H230" s="247">
        <v>5.5999999999999996</v>
      </c>
      <c r="I230" s="248"/>
      <c r="J230" s="249">
        <f>ROUND(I230*H230,2)</f>
        <v>0</v>
      </c>
      <c r="K230" s="245" t="s">
        <v>35</v>
      </c>
      <c r="L230" s="250"/>
      <c r="M230" s="251" t="s">
        <v>35</v>
      </c>
      <c r="N230" s="252" t="s">
        <v>53</v>
      </c>
      <c r="O230" s="89"/>
      <c r="P230" s="220">
        <f>O230*H230</f>
        <v>0</v>
      </c>
      <c r="Q230" s="220">
        <v>0.050000000000000003</v>
      </c>
      <c r="R230" s="220">
        <f>Q230*H230</f>
        <v>0.27999999999999997</v>
      </c>
      <c r="S230" s="220">
        <v>0</v>
      </c>
      <c r="T230" s="221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2" t="s">
        <v>422</v>
      </c>
      <c r="AT230" s="222" t="s">
        <v>305</v>
      </c>
      <c r="AU230" s="222" t="s">
        <v>92</v>
      </c>
      <c r="AY230" s="21" t="s">
        <v>197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21" t="s">
        <v>90</v>
      </c>
      <c r="BK230" s="223">
        <f>ROUND(I230*H230,2)</f>
        <v>0</v>
      </c>
      <c r="BL230" s="21" t="s">
        <v>304</v>
      </c>
      <c r="BM230" s="222" t="s">
        <v>1805</v>
      </c>
    </row>
    <row r="231" s="2" customFormat="1">
      <c r="A231" s="43"/>
      <c r="B231" s="44"/>
      <c r="C231" s="45"/>
      <c r="D231" s="224" t="s">
        <v>209</v>
      </c>
      <c r="E231" s="45"/>
      <c r="F231" s="225" t="s">
        <v>1804</v>
      </c>
      <c r="G231" s="45"/>
      <c r="H231" s="45"/>
      <c r="I231" s="226"/>
      <c r="J231" s="45"/>
      <c r="K231" s="45"/>
      <c r="L231" s="49"/>
      <c r="M231" s="227"/>
      <c r="N231" s="228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209</v>
      </c>
      <c r="AU231" s="21" t="s">
        <v>92</v>
      </c>
    </row>
    <row r="232" s="2" customFormat="1">
      <c r="A232" s="43"/>
      <c r="B232" s="44"/>
      <c r="C232" s="45"/>
      <c r="D232" s="224" t="s">
        <v>219</v>
      </c>
      <c r="E232" s="45"/>
      <c r="F232" s="231" t="s">
        <v>1806</v>
      </c>
      <c r="G232" s="45"/>
      <c r="H232" s="45"/>
      <c r="I232" s="226"/>
      <c r="J232" s="45"/>
      <c r="K232" s="45"/>
      <c r="L232" s="49"/>
      <c r="M232" s="227"/>
      <c r="N232" s="228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219</v>
      </c>
      <c r="AU232" s="21" t="s">
        <v>92</v>
      </c>
    </row>
    <row r="233" s="2" customFormat="1" ht="24.15" customHeight="1">
      <c r="A233" s="43"/>
      <c r="B233" s="44"/>
      <c r="C233" s="211" t="s">
        <v>452</v>
      </c>
      <c r="D233" s="211" t="s">
        <v>201</v>
      </c>
      <c r="E233" s="212" t="s">
        <v>1807</v>
      </c>
      <c r="F233" s="213" t="s">
        <v>1808</v>
      </c>
      <c r="G233" s="214" t="s">
        <v>269</v>
      </c>
      <c r="H233" s="215">
        <v>0.28399999999999997</v>
      </c>
      <c r="I233" s="216"/>
      <c r="J233" s="217">
        <f>ROUND(I233*H233,2)</f>
        <v>0</v>
      </c>
      <c r="K233" s="213" t="s">
        <v>205</v>
      </c>
      <c r="L233" s="49"/>
      <c r="M233" s="218" t="s">
        <v>35</v>
      </c>
      <c r="N233" s="219" t="s">
        <v>53</v>
      </c>
      <c r="O233" s="89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2" t="s">
        <v>304</v>
      </c>
      <c r="AT233" s="222" t="s">
        <v>201</v>
      </c>
      <c r="AU233" s="222" t="s">
        <v>92</v>
      </c>
      <c r="AY233" s="21" t="s">
        <v>197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21" t="s">
        <v>90</v>
      </c>
      <c r="BK233" s="223">
        <f>ROUND(I233*H233,2)</f>
        <v>0</v>
      </c>
      <c r="BL233" s="21" t="s">
        <v>304</v>
      </c>
      <c r="BM233" s="222" t="s">
        <v>1809</v>
      </c>
    </row>
    <row r="234" s="2" customFormat="1">
      <c r="A234" s="43"/>
      <c r="B234" s="44"/>
      <c r="C234" s="45"/>
      <c r="D234" s="224" t="s">
        <v>209</v>
      </c>
      <c r="E234" s="45"/>
      <c r="F234" s="225" t="s">
        <v>1810</v>
      </c>
      <c r="G234" s="45"/>
      <c r="H234" s="45"/>
      <c r="I234" s="226"/>
      <c r="J234" s="45"/>
      <c r="K234" s="45"/>
      <c r="L234" s="49"/>
      <c r="M234" s="227"/>
      <c r="N234" s="228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209</v>
      </c>
      <c r="AU234" s="21" t="s">
        <v>92</v>
      </c>
    </row>
    <row r="235" s="2" customFormat="1">
      <c r="A235" s="43"/>
      <c r="B235" s="44"/>
      <c r="C235" s="45"/>
      <c r="D235" s="229" t="s">
        <v>211</v>
      </c>
      <c r="E235" s="45"/>
      <c r="F235" s="230" t="s">
        <v>1811</v>
      </c>
      <c r="G235" s="45"/>
      <c r="H235" s="45"/>
      <c r="I235" s="226"/>
      <c r="J235" s="45"/>
      <c r="K235" s="45"/>
      <c r="L235" s="49"/>
      <c r="M235" s="227"/>
      <c r="N235" s="228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211</v>
      </c>
      <c r="AU235" s="21" t="s">
        <v>92</v>
      </c>
    </row>
    <row r="236" s="12" customFormat="1" ht="22.8" customHeight="1">
      <c r="A236" s="12"/>
      <c r="B236" s="195"/>
      <c r="C236" s="196"/>
      <c r="D236" s="197" t="s">
        <v>81</v>
      </c>
      <c r="E236" s="209" t="s">
        <v>241</v>
      </c>
      <c r="F236" s="209" t="s">
        <v>1379</v>
      </c>
      <c r="G236" s="196"/>
      <c r="H236" s="196"/>
      <c r="I236" s="199"/>
      <c r="J236" s="210">
        <f>BK236</f>
        <v>0</v>
      </c>
      <c r="K236" s="196"/>
      <c r="L236" s="201"/>
      <c r="M236" s="202"/>
      <c r="N236" s="203"/>
      <c r="O236" s="203"/>
      <c r="P236" s="204">
        <f>SUM(P237:P239)</f>
        <v>0</v>
      </c>
      <c r="Q236" s="203"/>
      <c r="R236" s="204">
        <f>SUM(R237:R239)</f>
        <v>0.83555999999999997</v>
      </c>
      <c r="S236" s="203"/>
      <c r="T236" s="205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6" t="s">
        <v>90</v>
      </c>
      <c r="AT236" s="207" t="s">
        <v>81</v>
      </c>
      <c r="AU236" s="207" t="s">
        <v>90</v>
      </c>
      <c r="AY236" s="206" t="s">
        <v>197</v>
      </c>
      <c r="BK236" s="208">
        <f>SUM(BK237:BK239)</f>
        <v>0</v>
      </c>
    </row>
    <row r="237" s="2" customFormat="1" ht="24.15" customHeight="1">
      <c r="A237" s="43"/>
      <c r="B237" s="44"/>
      <c r="C237" s="211" t="s">
        <v>461</v>
      </c>
      <c r="D237" s="211" t="s">
        <v>201</v>
      </c>
      <c r="E237" s="212" t="s">
        <v>1380</v>
      </c>
      <c r="F237" s="213" t="s">
        <v>1381</v>
      </c>
      <c r="G237" s="214" t="s">
        <v>204</v>
      </c>
      <c r="H237" s="215">
        <v>22</v>
      </c>
      <c r="I237" s="216"/>
      <c r="J237" s="217">
        <f>ROUND(I237*H237,2)</f>
        <v>0</v>
      </c>
      <c r="K237" s="213" t="s">
        <v>205</v>
      </c>
      <c r="L237" s="49"/>
      <c r="M237" s="218" t="s">
        <v>35</v>
      </c>
      <c r="N237" s="219" t="s">
        <v>53</v>
      </c>
      <c r="O237" s="89"/>
      <c r="P237" s="220">
        <f>O237*H237</f>
        <v>0</v>
      </c>
      <c r="Q237" s="220">
        <v>0.03798</v>
      </c>
      <c r="R237" s="220">
        <f>Q237*H237</f>
        <v>0.83555999999999997</v>
      </c>
      <c r="S237" s="220">
        <v>0</v>
      </c>
      <c r="T237" s="221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2" t="s">
        <v>206</v>
      </c>
      <c r="AT237" s="222" t="s">
        <v>201</v>
      </c>
      <c r="AU237" s="222" t="s">
        <v>92</v>
      </c>
      <c r="AY237" s="21" t="s">
        <v>197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1" t="s">
        <v>90</v>
      </c>
      <c r="BK237" s="223">
        <f>ROUND(I237*H237,2)</f>
        <v>0</v>
      </c>
      <c r="BL237" s="21" t="s">
        <v>206</v>
      </c>
      <c r="BM237" s="222" t="s">
        <v>1812</v>
      </c>
    </row>
    <row r="238" s="2" customFormat="1">
      <c r="A238" s="43"/>
      <c r="B238" s="44"/>
      <c r="C238" s="45"/>
      <c r="D238" s="224" t="s">
        <v>209</v>
      </c>
      <c r="E238" s="45"/>
      <c r="F238" s="225" t="s">
        <v>1383</v>
      </c>
      <c r="G238" s="45"/>
      <c r="H238" s="45"/>
      <c r="I238" s="226"/>
      <c r="J238" s="45"/>
      <c r="K238" s="45"/>
      <c r="L238" s="49"/>
      <c r="M238" s="227"/>
      <c r="N238" s="228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209</v>
      </c>
      <c r="AU238" s="21" t="s">
        <v>92</v>
      </c>
    </row>
    <row r="239" s="2" customFormat="1">
      <c r="A239" s="43"/>
      <c r="B239" s="44"/>
      <c r="C239" s="45"/>
      <c r="D239" s="229" t="s">
        <v>211</v>
      </c>
      <c r="E239" s="45"/>
      <c r="F239" s="230" t="s">
        <v>1384</v>
      </c>
      <c r="G239" s="45"/>
      <c r="H239" s="45"/>
      <c r="I239" s="226"/>
      <c r="J239" s="45"/>
      <c r="K239" s="45"/>
      <c r="L239" s="49"/>
      <c r="M239" s="227"/>
      <c r="N239" s="228"/>
      <c r="O239" s="89"/>
      <c r="P239" s="89"/>
      <c r="Q239" s="89"/>
      <c r="R239" s="89"/>
      <c r="S239" s="89"/>
      <c r="T239" s="90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T239" s="21" t="s">
        <v>211</v>
      </c>
      <c r="AU239" s="21" t="s">
        <v>92</v>
      </c>
    </row>
    <row r="240" s="12" customFormat="1" ht="22.8" customHeight="1">
      <c r="A240" s="12"/>
      <c r="B240" s="195"/>
      <c r="C240" s="196"/>
      <c r="D240" s="197" t="s">
        <v>81</v>
      </c>
      <c r="E240" s="209" t="s">
        <v>253</v>
      </c>
      <c r="F240" s="209" t="s">
        <v>451</v>
      </c>
      <c r="G240" s="196"/>
      <c r="H240" s="196"/>
      <c r="I240" s="199"/>
      <c r="J240" s="210">
        <f>BK240</f>
        <v>0</v>
      </c>
      <c r="K240" s="196"/>
      <c r="L240" s="201"/>
      <c r="M240" s="202"/>
      <c r="N240" s="203"/>
      <c r="O240" s="203"/>
      <c r="P240" s="204">
        <f>SUM(P241:P261)</f>
        <v>0</v>
      </c>
      <c r="Q240" s="203"/>
      <c r="R240" s="204">
        <f>SUM(R241:R261)</f>
        <v>1.2926699999999998</v>
      </c>
      <c r="S240" s="203"/>
      <c r="T240" s="205">
        <f>SUM(T241:T261)</f>
        <v>1.0600000000000001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6" t="s">
        <v>90</v>
      </c>
      <c r="AT240" s="207" t="s">
        <v>81</v>
      </c>
      <c r="AU240" s="207" t="s">
        <v>90</v>
      </c>
      <c r="AY240" s="206" t="s">
        <v>197</v>
      </c>
      <c r="BK240" s="208">
        <f>SUM(BK241:BK261)</f>
        <v>0</v>
      </c>
    </row>
    <row r="241" s="2" customFormat="1" ht="33" customHeight="1">
      <c r="A241" s="43"/>
      <c r="B241" s="44"/>
      <c r="C241" s="211" t="s">
        <v>469</v>
      </c>
      <c r="D241" s="211" t="s">
        <v>201</v>
      </c>
      <c r="E241" s="212" t="s">
        <v>1385</v>
      </c>
      <c r="F241" s="213" t="s">
        <v>1386</v>
      </c>
      <c r="G241" s="214" t="s">
        <v>215</v>
      </c>
      <c r="H241" s="215">
        <v>2</v>
      </c>
      <c r="I241" s="216"/>
      <c r="J241" s="217">
        <f>ROUND(I241*H241,2)</f>
        <v>0</v>
      </c>
      <c r="K241" s="213" t="s">
        <v>205</v>
      </c>
      <c r="L241" s="49"/>
      <c r="M241" s="218" t="s">
        <v>35</v>
      </c>
      <c r="N241" s="219" t="s">
        <v>53</v>
      </c>
      <c r="O241" s="89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2" t="s">
        <v>206</v>
      </c>
      <c r="AT241" s="222" t="s">
        <v>201</v>
      </c>
      <c r="AU241" s="222" t="s">
        <v>92</v>
      </c>
      <c r="AY241" s="21" t="s">
        <v>197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21" t="s">
        <v>90</v>
      </c>
      <c r="BK241" s="223">
        <f>ROUND(I241*H241,2)</f>
        <v>0</v>
      </c>
      <c r="BL241" s="21" t="s">
        <v>206</v>
      </c>
      <c r="BM241" s="222" t="s">
        <v>1813</v>
      </c>
    </row>
    <row r="242" s="2" customFormat="1">
      <c r="A242" s="43"/>
      <c r="B242" s="44"/>
      <c r="C242" s="45"/>
      <c r="D242" s="224" t="s">
        <v>209</v>
      </c>
      <c r="E242" s="45"/>
      <c r="F242" s="225" t="s">
        <v>1388</v>
      </c>
      <c r="G242" s="45"/>
      <c r="H242" s="45"/>
      <c r="I242" s="226"/>
      <c r="J242" s="45"/>
      <c r="K242" s="45"/>
      <c r="L242" s="49"/>
      <c r="M242" s="227"/>
      <c r="N242" s="228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209</v>
      </c>
      <c r="AU242" s="21" t="s">
        <v>92</v>
      </c>
    </row>
    <row r="243" s="2" customFormat="1">
      <c r="A243" s="43"/>
      <c r="B243" s="44"/>
      <c r="C243" s="45"/>
      <c r="D243" s="229" t="s">
        <v>211</v>
      </c>
      <c r="E243" s="45"/>
      <c r="F243" s="230" t="s">
        <v>1389</v>
      </c>
      <c r="G243" s="45"/>
      <c r="H243" s="45"/>
      <c r="I243" s="226"/>
      <c r="J243" s="45"/>
      <c r="K243" s="45"/>
      <c r="L243" s="49"/>
      <c r="M243" s="227"/>
      <c r="N243" s="228"/>
      <c r="O243" s="89"/>
      <c r="P243" s="89"/>
      <c r="Q243" s="89"/>
      <c r="R243" s="89"/>
      <c r="S243" s="89"/>
      <c r="T243" s="90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T243" s="21" t="s">
        <v>211</v>
      </c>
      <c r="AU243" s="21" t="s">
        <v>92</v>
      </c>
    </row>
    <row r="244" s="13" customFormat="1">
      <c r="A244" s="13"/>
      <c r="B244" s="232"/>
      <c r="C244" s="233"/>
      <c r="D244" s="224" t="s">
        <v>232</v>
      </c>
      <c r="E244" s="242" t="s">
        <v>35</v>
      </c>
      <c r="F244" s="234" t="s">
        <v>1656</v>
      </c>
      <c r="G244" s="233"/>
      <c r="H244" s="235">
        <v>2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232</v>
      </c>
      <c r="AU244" s="241" t="s">
        <v>92</v>
      </c>
      <c r="AV244" s="13" t="s">
        <v>92</v>
      </c>
      <c r="AW244" s="13" t="s">
        <v>42</v>
      </c>
      <c r="AX244" s="13" t="s">
        <v>90</v>
      </c>
      <c r="AY244" s="241" t="s">
        <v>197</v>
      </c>
    </row>
    <row r="245" s="2" customFormat="1" ht="16.5" customHeight="1">
      <c r="A245" s="43"/>
      <c r="B245" s="44"/>
      <c r="C245" s="243" t="s">
        <v>475</v>
      </c>
      <c r="D245" s="243" t="s">
        <v>305</v>
      </c>
      <c r="E245" s="244" t="s">
        <v>1391</v>
      </c>
      <c r="F245" s="245" t="s">
        <v>1392</v>
      </c>
      <c r="G245" s="246" t="s">
        <v>215</v>
      </c>
      <c r="H245" s="247">
        <v>1</v>
      </c>
      <c r="I245" s="248"/>
      <c r="J245" s="249">
        <f>ROUND(I245*H245,2)</f>
        <v>0</v>
      </c>
      <c r="K245" s="245" t="s">
        <v>205</v>
      </c>
      <c r="L245" s="250"/>
      <c r="M245" s="251" t="s">
        <v>35</v>
      </c>
      <c r="N245" s="252" t="s">
        <v>53</v>
      </c>
      <c r="O245" s="89"/>
      <c r="P245" s="220">
        <f>O245*H245</f>
        <v>0</v>
      </c>
      <c r="Q245" s="220">
        <v>0.00031</v>
      </c>
      <c r="R245" s="220">
        <f>Q245*H245</f>
        <v>0.00031</v>
      </c>
      <c r="S245" s="220">
        <v>0</v>
      </c>
      <c r="T245" s="221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2" t="s">
        <v>253</v>
      </c>
      <c r="AT245" s="222" t="s">
        <v>305</v>
      </c>
      <c r="AU245" s="222" t="s">
        <v>92</v>
      </c>
      <c r="AY245" s="21" t="s">
        <v>197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1" t="s">
        <v>90</v>
      </c>
      <c r="BK245" s="223">
        <f>ROUND(I245*H245,2)</f>
        <v>0</v>
      </c>
      <c r="BL245" s="21" t="s">
        <v>206</v>
      </c>
      <c r="BM245" s="222" t="s">
        <v>1814</v>
      </c>
    </row>
    <row r="246" s="2" customFormat="1">
      <c r="A246" s="43"/>
      <c r="B246" s="44"/>
      <c r="C246" s="45"/>
      <c r="D246" s="224" t="s">
        <v>209</v>
      </c>
      <c r="E246" s="45"/>
      <c r="F246" s="225" t="s">
        <v>1392</v>
      </c>
      <c r="G246" s="45"/>
      <c r="H246" s="45"/>
      <c r="I246" s="226"/>
      <c r="J246" s="45"/>
      <c r="K246" s="45"/>
      <c r="L246" s="49"/>
      <c r="M246" s="227"/>
      <c r="N246" s="228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209</v>
      </c>
      <c r="AU246" s="21" t="s">
        <v>92</v>
      </c>
    </row>
    <row r="247" s="13" customFormat="1">
      <c r="A247" s="13"/>
      <c r="B247" s="232"/>
      <c r="C247" s="233"/>
      <c r="D247" s="224" t="s">
        <v>232</v>
      </c>
      <c r="E247" s="242" t="s">
        <v>35</v>
      </c>
      <c r="F247" s="234" t="s">
        <v>1658</v>
      </c>
      <c r="G247" s="233"/>
      <c r="H247" s="235">
        <v>1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232</v>
      </c>
      <c r="AU247" s="241" t="s">
        <v>92</v>
      </c>
      <c r="AV247" s="13" t="s">
        <v>92</v>
      </c>
      <c r="AW247" s="13" t="s">
        <v>42</v>
      </c>
      <c r="AX247" s="13" t="s">
        <v>90</v>
      </c>
      <c r="AY247" s="241" t="s">
        <v>197</v>
      </c>
    </row>
    <row r="248" s="2" customFormat="1" ht="37.8" customHeight="1">
      <c r="A248" s="43"/>
      <c r="B248" s="44"/>
      <c r="C248" s="243" t="s">
        <v>481</v>
      </c>
      <c r="D248" s="243" t="s">
        <v>305</v>
      </c>
      <c r="E248" s="244" t="s">
        <v>1395</v>
      </c>
      <c r="F248" s="245" t="s">
        <v>1396</v>
      </c>
      <c r="G248" s="246" t="s">
        <v>215</v>
      </c>
      <c r="H248" s="247">
        <v>1</v>
      </c>
      <c r="I248" s="248"/>
      <c r="J248" s="249">
        <f>ROUND(I248*H248,2)</f>
        <v>0</v>
      </c>
      <c r="K248" s="245" t="s">
        <v>205</v>
      </c>
      <c r="L248" s="250"/>
      <c r="M248" s="251" t="s">
        <v>35</v>
      </c>
      <c r="N248" s="252" t="s">
        <v>53</v>
      </c>
      <c r="O248" s="89"/>
      <c r="P248" s="220">
        <f>O248*H248</f>
        <v>0</v>
      </c>
      <c r="Q248" s="220">
        <v>0.00025000000000000001</v>
      </c>
      <c r="R248" s="220">
        <f>Q248*H248</f>
        <v>0.00025000000000000001</v>
      </c>
      <c r="S248" s="220">
        <v>0</v>
      </c>
      <c r="T248" s="221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2" t="s">
        <v>253</v>
      </c>
      <c r="AT248" s="222" t="s">
        <v>305</v>
      </c>
      <c r="AU248" s="222" t="s">
        <v>92</v>
      </c>
      <c r="AY248" s="21" t="s">
        <v>197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21" t="s">
        <v>90</v>
      </c>
      <c r="BK248" s="223">
        <f>ROUND(I248*H248,2)</f>
        <v>0</v>
      </c>
      <c r="BL248" s="21" t="s">
        <v>206</v>
      </c>
      <c r="BM248" s="222" t="s">
        <v>1815</v>
      </c>
    </row>
    <row r="249" s="2" customFormat="1">
      <c r="A249" s="43"/>
      <c r="B249" s="44"/>
      <c r="C249" s="45"/>
      <c r="D249" s="224" t="s">
        <v>209</v>
      </c>
      <c r="E249" s="45"/>
      <c r="F249" s="225" t="s">
        <v>1396</v>
      </c>
      <c r="G249" s="45"/>
      <c r="H249" s="45"/>
      <c r="I249" s="226"/>
      <c r="J249" s="45"/>
      <c r="K249" s="45"/>
      <c r="L249" s="49"/>
      <c r="M249" s="227"/>
      <c r="N249" s="228"/>
      <c r="O249" s="89"/>
      <c r="P249" s="89"/>
      <c r="Q249" s="89"/>
      <c r="R249" s="89"/>
      <c r="S249" s="89"/>
      <c r="T249" s="9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T249" s="21" t="s">
        <v>209</v>
      </c>
      <c r="AU249" s="21" t="s">
        <v>92</v>
      </c>
    </row>
    <row r="250" s="13" customFormat="1">
      <c r="A250" s="13"/>
      <c r="B250" s="232"/>
      <c r="C250" s="233"/>
      <c r="D250" s="224" t="s">
        <v>232</v>
      </c>
      <c r="E250" s="242" t="s">
        <v>35</v>
      </c>
      <c r="F250" s="234" t="s">
        <v>1658</v>
      </c>
      <c r="G250" s="233"/>
      <c r="H250" s="235">
        <v>1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232</v>
      </c>
      <c r="AU250" s="241" t="s">
        <v>92</v>
      </c>
      <c r="AV250" s="13" t="s">
        <v>92</v>
      </c>
      <c r="AW250" s="13" t="s">
        <v>42</v>
      </c>
      <c r="AX250" s="13" t="s">
        <v>90</v>
      </c>
      <c r="AY250" s="241" t="s">
        <v>197</v>
      </c>
    </row>
    <row r="251" s="2" customFormat="1" ht="33" customHeight="1">
      <c r="A251" s="43"/>
      <c r="B251" s="44"/>
      <c r="C251" s="211" t="s">
        <v>487</v>
      </c>
      <c r="D251" s="211" t="s">
        <v>201</v>
      </c>
      <c r="E251" s="212" t="s">
        <v>1402</v>
      </c>
      <c r="F251" s="213" t="s">
        <v>1403</v>
      </c>
      <c r="G251" s="214" t="s">
        <v>215</v>
      </c>
      <c r="H251" s="215">
        <v>1</v>
      </c>
      <c r="I251" s="216"/>
      <c r="J251" s="217">
        <f>ROUND(I251*H251,2)</f>
        <v>0</v>
      </c>
      <c r="K251" s="213" t="s">
        <v>205</v>
      </c>
      <c r="L251" s="49"/>
      <c r="M251" s="218" t="s">
        <v>35</v>
      </c>
      <c r="N251" s="219" t="s">
        <v>53</v>
      </c>
      <c r="O251" s="89"/>
      <c r="P251" s="220">
        <f>O251*H251</f>
        <v>0</v>
      </c>
      <c r="Q251" s="220">
        <v>0.65847999999999995</v>
      </c>
      <c r="R251" s="220">
        <f>Q251*H251</f>
        <v>0.65847999999999995</v>
      </c>
      <c r="S251" s="220">
        <v>0.66000000000000003</v>
      </c>
      <c r="T251" s="221">
        <f>S251*H251</f>
        <v>0.66000000000000003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R251" s="222" t="s">
        <v>206</v>
      </c>
      <c r="AT251" s="222" t="s">
        <v>201</v>
      </c>
      <c r="AU251" s="222" t="s">
        <v>92</v>
      </c>
      <c r="AY251" s="21" t="s">
        <v>197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1" t="s">
        <v>90</v>
      </c>
      <c r="BK251" s="223">
        <f>ROUND(I251*H251,2)</f>
        <v>0</v>
      </c>
      <c r="BL251" s="21" t="s">
        <v>206</v>
      </c>
      <c r="BM251" s="222" t="s">
        <v>1816</v>
      </c>
    </row>
    <row r="252" s="2" customFormat="1">
      <c r="A252" s="43"/>
      <c r="B252" s="44"/>
      <c r="C252" s="45"/>
      <c r="D252" s="224" t="s">
        <v>209</v>
      </c>
      <c r="E252" s="45"/>
      <c r="F252" s="225" t="s">
        <v>1405</v>
      </c>
      <c r="G252" s="45"/>
      <c r="H252" s="45"/>
      <c r="I252" s="226"/>
      <c r="J252" s="45"/>
      <c r="K252" s="45"/>
      <c r="L252" s="49"/>
      <c r="M252" s="227"/>
      <c r="N252" s="228"/>
      <c r="O252" s="89"/>
      <c r="P252" s="89"/>
      <c r="Q252" s="89"/>
      <c r="R252" s="89"/>
      <c r="S252" s="89"/>
      <c r="T252" s="90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T252" s="21" t="s">
        <v>209</v>
      </c>
      <c r="AU252" s="21" t="s">
        <v>92</v>
      </c>
    </row>
    <row r="253" s="2" customFormat="1">
      <c r="A253" s="43"/>
      <c r="B253" s="44"/>
      <c r="C253" s="45"/>
      <c r="D253" s="229" t="s">
        <v>211</v>
      </c>
      <c r="E253" s="45"/>
      <c r="F253" s="230" t="s">
        <v>1406</v>
      </c>
      <c r="G253" s="45"/>
      <c r="H253" s="45"/>
      <c r="I253" s="226"/>
      <c r="J253" s="45"/>
      <c r="K253" s="45"/>
      <c r="L253" s="49"/>
      <c r="M253" s="227"/>
      <c r="N253" s="228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211</v>
      </c>
      <c r="AU253" s="21" t="s">
        <v>92</v>
      </c>
    </row>
    <row r="254" s="2" customFormat="1" ht="24.15" customHeight="1">
      <c r="A254" s="43"/>
      <c r="B254" s="44"/>
      <c r="C254" s="211" t="s">
        <v>29</v>
      </c>
      <c r="D254" s="211" t="s">
        <v>201</v>
      </c>
      <c r="E254" s="212" t="s">
        <v>1398</v>
      </c>
      <c r="F254" s="213" t="s">
        <v>1399</v>
      </c>
      <c r="G254" s="214" t="s">
        <v>215</v>
      </c>
      <c r="H254" s="215">
        <v>1</v>
      </c>
      <c r="I254" s="216"/>
      <c r="J254" s="217">
        <f>ROUND(I254*H254,2)</f>
        <v>0</v>
      </c>
      <c r="K254" s="213" t="s">
        <v>205</v>
      </c>
      <c r="L254" s="49"/>
      <c r="M254" s="218" t="s">
        <v>35</v>
      </c>
      <c r="N254" s="219" t="s">
        <v>53</v>
      </c>
      <c r="O254" s="89"/>
      <c r="P254" s="220">
        <f>O254*H254</f>
        <v>0</v>
      </c>
      <c r="Q254" s="220">
        <v>0.10037</v>
      </c>
      <c r="R254" s="220">
        <f>Q254*H254</f>
        <v>0.10037</v>
      </c>
      <c r="S254" s="220">
        <v>0.10000000000000001</v>
      </c>
      <c r="T254" s="221">
        <f>S254*H254</f>
        <v>0.10000000000000001</v>
      </c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R254" s="222" t="s">
        <v>206</v>
      </c>
      <c r="AT254" s="222" t="s">
        <v>201</v>
      </c>
      <c r="AU254" s="222" t="s">
        <v>92</v>
      </c>
      <c r="AY254" s="21" t="s">
        <v>197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21" t="s">
        <v>90</v>
      </c>
      <c r="BK254" s="223">
        <f>ROUND(I254*H254,2)</f>
        <v>0</v>
      </c>
      <c r="BL254" s="21" t="s">
        <v>206</v>
      </c>
      <c r="BM254" s="222" t="s">
        <v>1817</v>
      </c>
    </row>
    <row r="255" s="2" customFormat="1">
      <c r="A255" s="43"/>
      <c r="B255" s="44"/>
      <c r="C255" s="45"/>
      <c r="D255" s="224" t="s">
        <v>209</v>
      </c>
      <c r="E255" s="45"/>
      <c r="F255" s="225" t="s">
        <v>1399</v>
      </c>
      <c r="G255" s="45"/>
      <c r="H255" s="45"/>
      <c r="I255" s="226"/>
      <c r="J255" s="45"/>
      <c r="K255" s="45"/>
      <c r="L255" s="49"/>
      <c r="M255" s="227"/>
      <c r="N255" s="228"/>
      <c r="O255" s="89"/>
      <c r="P255" s="89"/>
      <c r="Q255" s="89"/>
      <c r="R255" s="89"/>
      <c r="S255" s="89"/>
      <c r="T255" s="90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T255" s="21" t="s">
        <v>209</v>
      </c>
      <c r="AU255" s="21" t="s">
        <v>92</v>
      </c>
    </row>
    <row r="256" s="2" customFormat="1">
      <c r="A256" s="43"/>
      <c r="B256" s="44"/>
      <c r="C256" s="45"/>
      <c r="D256" s="229" t="s">
        <v>211</v>
      </c>
      <c r="E256" s="45"/>
      <c r="F256" s="230" t="s">
        <v>1401</v>
      </c>
      <c r="G256" s="45"/>
      <c r="H256" s="45"/>
      <c r="I256" s="226"/>
      <c r="J256" s="45"/>
      <c r="K256" s="45"/>
      <c r="L256" s="49"/>
      <c r="M256" s="227"/>
      <c r="N256" s="228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211</v>
      </c>
      <c r="AU256" s="21" t="s">
        <v>92</v>
      </c>
    </row>
    <row r="257" s="13" customFormat="1">
      <c r="A257" s="13"/>
      <c r="B257" s="232"/>
      <c r="C257" s="233"/>
      <c r="D257" s="224" t="s">
        <v>232</v>
      </c>
      <c r="E257" s="242" t="s">
        <v>35</v>
      </c>
      <c r="F257" s="234" t="s">
        <v>1818</v>
      </c>
      <c r="G257" s="233"/>
      <c r="H257" s="235">
        <v>1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232</v>
      </c>
      <c r="AU257" s="241" t="s">
        <v>92</v>
      </c>
      <c r="AV257" s="13" t="s">
        <v>92</v>
      </c>
      <c r="AW257" s="13" t="s">
        <v>42</v>
      </c>
      <c r="AX257" s="13" t="s">
        <v>90</v>
      </c>
      <c r="AY257" s="241" t="s">
        <v>197</v>
      </c>
    </row>
    <row r="258" s="2" customFormat="1" ht="24.15" customHeight="1">
      <c r="A258" s="43"/>
      <c r="B258" s="44"/>
      <c r="C258" s="211" t="s">
        <v>502</v>
      </c>
      <c r="D258" s="211" t="s">
        <v>201</v>
      </c>
      <c r="E258" s="212" t="s">
        <v>1819</v>
      </c>
      <c r="F258" s="213" t="s">
        <v>1820</v>
      </c>
      <c r="G258" s="214" t="s">
        <v>215</v>
      </c>
      <c r="H258" s="215">
        <v>1</v>
      </c>
      <c r="I258" s="216"/>
      <c r="J258" s="217">
        <f>ROUND(I258*H258,2)</f>
        <v>0</v>
      </c>
      <c r="K258" s="213" t="s">
        <v>205</v>
      </c>
      <c r="L258" s="49"/>
      <c r="M258" s="218" t="s">
        <v>35</v>
      </c>
      <c r="N258" s="219" t="s">
        <v>53</v>
      </c>
      <c r="O258" s="89"/>
      <c r="P258" s="220">
        <f>O258*H258</f>
        <v>0</v>
      </c>
      <c r="Q258" s="220">
        <v>0.53325999999999996</v>
      </c>
      <c r="R258" s="220">
        <f>Q258*H258</f>
        <v>0.53325999999999996</v>
      </c>
      <c r="S258" s="220">
        <v>0.29999999999999999</v>
      </c>
      <c r="T258" s="221">
        <f>S258*H258</f>
        <v>0.29999999999999999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2" t="s">
        <v>206</v>
      </c>
      <c r="AT258" s="222" t="s">
        <v>201</v>
      </c>
      <c r="AU258" s="222" t="s">
        <v>92</v>
      </c>
      <c r="AY258" s="21" t="s">
        <v>197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1" t="s">
        <v>90</v>
      </c>
      <c r="BK258" s="223">
        <f>ROUND(I258*H258,2)</f>
        <v>0</v>
      </c>
      <c r="BL258" s="21" t="s">
        <v>206</v>
      </c>
      <c r="BM258" s="222" t="s">
        <v>1821</v>
      </c>
    </row>
    <row r="259" s="2" customFormat="1">
      <c r="A259" s="43"/>
      <c r="B259" s="44"/>
      <c r="C259" s="45"/>
      <c r="D259" s="224" t="s">
        <v>209</v>
      </c>
      <c r="E259" s="45"/>
      <c r="F259" s="225" t="s">
        <v>1822</v>
      </c>
      <c r="G259" s="45"/>
      <c r="H259" s="45"/>
      <c r="I259" s="226"/>
      <c r="J259" s="45"/>
      <c r="K259" s="45"/>
      <c r="L259" s="49"/>
      <c r="M259" s="227"/>
      <c r="N259" s="228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T259" s="21" t="s">
        <v>209</v>
      </c>
      <c r="AU259" s="21" t="s">
        <v>92</v>
      </c>
    </row>
    <row r="260" s="2" customFormat="1">
      <c r="A260" s="43"/>
      <c r="B260" s="44"/>
      <c r="C260" s="45"/>
      <c r="D260" s="229" t="s">
        <v>211</v>
      </c>
      <c r="E260" s="45"/>
      <c r="F260" s="230" t="s">
        <v>1823</v>
      </c>
      <c r="G260" s="45"/>
      <c r="H260" s="45"/>
      <c r="I260" s="226"/>
      <c r="J260" s="45"/>
      <c r="K260" s="45"/>
      <c r="L260" s="49"/>
      <c r="M260" s="227"/>
      <c r="N260" s="228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T260" s="21" t="s">
        <v>211</v>
      </c>
      <c r="AU260" s="21" t="s">
        <v>92</v>
      </c>
    </row>
    <row r="261" s="13" customFormat="1">
      <c r="A261" s="13"/>
      <c r="B261" s="232"/>
      <c r="C261" s="233"/>
      <c r="D261" s="224" t="s">
        <v>232</v>
      </c>
      <c r="E261" s="242" t="s">
        <v>35</v>
      </c>
      <c r="F261" s="234" t="s">
        <v>1824</v>
      </c>
      <c r="G261" s="233"/>
      <c r="H261" s="235">
        <v>1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232</v>
      </c>
      <c r="AU261" s="241" t="s">
        <v>92</v>
      </c>
      <c r="AV261" s="13" t="s">
        <v>92</v>
      </c>
      <c r="AW261" s="13" t="s">
        <v>42</v>
      </c>
      <c r="AX261" s="13" t="s">
        <v>90</v>
      </c>
      <c r="AY261" s="241" t="s">
        <v>197</v>
      </c>
    </row>
    <row r="262" s="12" customFormat="1" ht="22.8" customHeight="1">
      <c r="A262" s="12"/>
      <c r="B262" s="195"/>
      <c r="C262" s="196"/>
      <c r="D262" s="197" t="s">
        <v>81</v>
      </c>
      <c r="E262" s="209" t="s">
        <v>260</v>
      </c>
      <c r="F262" s="209" t="s">
        <v>460</v>
      </c>
      <c r="G262" s="196"/>
      <c r="H262" s="196"/>
      <c r="I262" s="199"/>
      <c r="J262" s="210">
        <f>BK262</f>
        <v>0</v>
      </c>
      <c r="K262" s="196"/>
      <c r="L262" s="201"/>
      <c r="M262" s="202"/>
      <c r="N262" s="203"/>
      <c r="O262" s="203"/>
      <c r="P262" s="204">
        <f>SUM(P263:P266)</f>
        <v>0</v>
      </c>
      <c r="Q262" s="203"/>
      <c r="R262" s="204">
        <f>SUM(R263:R266)</f>
        <v>0.56267999999999996</v>
      </c>
      <c r="S262" s="203"/>
      <c r="T262" s="205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6" t="s">
        <v>90</v>
      </c>
      <c r="AT262" s="207" t="s">
        <v>81</v>
      </c>
      <c r="AU262" s="207" t="s">
        <v>90</v>
      </c>
      <c r="AY262" s="206" t="s">
        <v>197</v>
      </c>
      <c r="BK262" s="208">
        <f>SUM(BK263:BK266)</f>
        <v>0</v>
      </c>
    </row>
    <row r="263" s="2" customFormat="1" ht="24.15" customHeight="1">
      <c r="A263" s="43"/>
      <c r="B263" s="44"/>
      <c r="C263" s="211" t="s">
        <v>509</v>
      </c>
      <c r="D263" s="211" t="s">
        <v>201</v>
      </c>
      <c r="E263" s="212" t="s">
        <v>1467</v>
      </c>
      <c r="F263" s="213" t="s">
        <v>1468</v>
      </c>
      <c r="G263" s="214" t="s">
        <v>409</v>
      </c>
      <c r="H263" s="215">
        <v>4</v>
      </c>
      <c r="I263" s="216"/>
      <c r="J263" s="217">
        <f>ROUND(I263*H263,2)</f>
        <v>0</v>
      </c>
      <c r="K263" s="213" t="s">
        <v>205</v>
      </c>
      <c r="L263" s="49"/>
      <c r="M263" s="218" t="s">
        <v>35</v>
      </c>
      <c r="N263" s="219" t="s">
        <v>53</v>
      </c>
      <c r="O263" s="89"/>
      <c r="P263" s="220">
        <f>O263*H263</f>
        <v>0</v>
      </c>
      <c r="Q263" s="220">
        <v>0.14066999999999999</v>
      </c>
      <c r="R263" s="220">
        <f>Q263*H263</f>
        <v>0.56267999999999996</v>
      </c>
      <c r="S263" s="220">
        <v>0</v>
      </c>
      <c r="T263" s="221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2" t="s">
        <v>206</v>
      </c>
      <c r="AT263" s="222" t="s">
        <v>201</v>
      </c>
      <c r="AU263" s="222" t="s">
        <v>92</v>
      </c>
      <c r="AY263" s="21" t="s">
        <v>197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21" t="s">
        <v>90</v>
      </c>
      <c r="BK263" s="223">
        <f>ROUND(I263*H263,2)</f>
        <v>0</v>
      </c>
      <c r="BL263" s="21" t="s">
        <v>206</v>
      </c>
      <c r="BM263" s="222" t="s">
        <v>1825</v>
      </c>
    </row>
    <row r="264" s="2" customFormat="1">
      <c r="A264" s="43"/>
      <c r="B264" s="44"/>
      <c r="C264" s="45"/>
      <c r="D264" s="224" t="s">
        <v>209</v>
      </c>
      <c r="E264" s="45"/>
      <c r="F264" s="225" t="s">
        <v>1470</v>
      </c>
      <c r="G264" s="45"/>
      <c r="H264" s="45"/>
      <c r="I264" s="226"/>
      <c r="J264" s="45"/>
      <c r="K264" s="45"/>
      <c r="L264" s="49"/>
      <c r="M264" s="227"/>
      <c r="N264" s="228"/>
      <c r="O264" s="89"/>
      <c r="P264" s="89"/>
      <c r="Q264" s="89"/>
      <c r="R264" s="89"/>
      <c r="S264" s="89"/>
      <c r="T264" s="90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T264" s="21" t="s">
        <v>209</v>
      </c>
      <c r="AU264" s="21" t="s">
        <v>92</v>
      </c>
    </row>
    <row r="265" s="2" customFormat="1">
      <c r="A265" s="43"/>
      <c r="B265" s="44"/>
      <c r="C265" s="45"/>
      <c r="D265" s="229" t="s">
        <v>211</v>
      </c>
      <c r="E265" s="45"/>
      <c r="F265" s="230" t="s">
        <v>1471</v>
      </c>
      <c r="G265" s="45"/>
      <c r="H265" s="45"/>
      <c r="I265" s="226"/>
      <c r="J265" s="45"/>
      <c r="K265" s="45"/>
      <c r="L265" s="49"/>
      <c r="M265" s="227"/>
      <c r="N265" s="228"/>
      <c r="O265" s="89"/>
      <c r="P265" s="89"/>
      <c r="Q265" s="89"/>
      <c r="R265" s="89"/>
      <c r="S265" s="89"/>
      <c r="T265" s="90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T265" s="21" t="s">
        <v>211</v>
      </c>
      <c r="AU265" s="21" t="s">
        <v>92</v>
      </c>
    </row>
    <row r="266" s="13" customFormat="1">
      <c r="A266" s="13"/>
      <c r="B266" s="232"/>
      <c r="C266" s="233"/>
      <c r="D266" s="224" t="s">
        <v>232</v>
      </c>
      <c r="E266" s="242" t="s">
        <v>35</v>
      </c>
      <c r="F266" s="234" t="s">
        <v>1826</v>
      </c>
      <c r="G266" s="233"/>
      <c r="H266" s="235">
        <v>4</v>
      </c>
      <c r="I266" s="236"/>
      <c r="J266" s="233"/>
      <c r="K266" s="233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232</v>
      </c>
      <c r="AU266" s="241" t="s">
        <v>92</v>
      </c>
      <c r="AV266" s="13" t="s">
        <v>92</v>
      </c>
      <c r="AW266" s="13" t="s">
        <v>42</v>
      </c>
      <c r="AX266" s="13" t="s">
        <v>90</v>
      </c>
      <c r="AY266" s="241" t="s">
        <v>197</v>
      </c>
    </row>
    <row r="267" s="12" customFormat="1" ht="22.8" customHeight="1">
      <c r="A267" s="12"/>
      <c r="B267" s="195"/>
      <c r="C267" s="196"/>
      <c r="D267" s="197" t="s">
        <v>81</v>
      </c>
      <c r="E267" s="209" t="s">
        <v>1512</v>
      </c>
      <c r="F267" s="209" t="s">
        <v>1513</v>
      </c>
      <c r="G267" s="196"/>
      <c r="H267" s="196"/>
      <c r="I267" s="199"/>
      <c r="J267" s="210">
        <f>BK267</f>
        <v>0</v>
      </c>
      <c r="K267" s="196"/>
      <c r="L267" s="201"/>
      <c r="M267" s="202"/>
      <c r="N267" s="203"/>
      <c r="O267" s="203"/>
      <c r="P267" s="204">
        <f>SUM(P268:P274)</f>
        <v>0</v>
      </c>
      <c r="Q267" s="203"/>
      <c r="R267" s="204">
        <f>SUM(R268:R274)</f>
        <v>0</v>
      </c>
      <c r="S267" s="203"/>
      <c r="T267" s="205">
        <f>SUM(T268:T274)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6" t="s">
        <v>90</v>
      </c>
      <c r="AT267" s="207" t="s">
        <v>81</v>
      </c>
      <c r="AU267" s="207" t="s">
        <v>90</v>
      </c>
      <c r="AY267" s="206" t="s">
        <v>197</v>
      </c>
      <c r="BK267" s="208">
        <f>SUM(BK268:BK274)</f>
        <v>0</v>
      </c>
    </row>
    <row r="268" s="2" customFormat="1" ht="24.15" customHeight="1">
      <c r="A268" s="43"/>
      <c r="B268" s="44"/>
      <c r="C268" s="211" t="s">
        <v>515</v>
      </c>
      <c r="D268" s="211" t="s">
        <v>201</v>
      </c>
      <c r="E268" s="212" t="s">
        <v>1514</v>
      </c>
      <c r="F268" s="213" t="s">
        <v>1515</v>
      </c>
      <c r="G268" s="214" t="s">
        <v>269</v>
      </c>
      <c r="H268" s="215">
        <v>52.524999999999999</v>
      </c>
      <c r="I268" s="216"/>
      <c r="J268" s="217">
        <f>ROUND(I268*H268,2)</f>
        <v>0</v>
      </c>
      <c r="K268" s="213" t="s">
        <v>205</v>
      </c>
      <c r="L268" s="49"/>
      <c r="M268" s="218" t="s">
        <v>35</v>
      </c>
      <c r="N268" s="219" t="s">
        <v>53</v>
      </c>
      <c r="O268" s="89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R268" s="222" t="s">
        <v>206</v>
      </c>
      <c r="AT268" s="222" t="s">
        <v>201</v>
      </c>
      <c r="AU268" s="222" t="s">
        <v>92</v>
      </c>
      <c r="AY268" s="21" t="s">
        <v>197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21" t="s">
        <v>90</v>
      </c>
      <c r="BK268" s="223">
        <f>ROUND(I268*H268,2)</f>
        <v>0</v>
      </c>
      <c r="BL268" s="21" t="s">
        <v>206</v>
      </c>
      <c r="BM268" s="222" t="s">
        <v>1827</v>
      </c>
    </row>
    <row r="269" s="2" customFormat="1">
      <c r="A269" s="43"/>
      <c r="B269" s="44"/>
      <c r="C269" s="45"/>
      <c r="D269" s="224" t="s">
        <v>209</v>
      </c>
      <c r="E269" s="45"/>
      <c r="F269" s="225" t="s">
        <v>1517</v>
      </c>
      <c r="G269" s="45"/>
      <c r="H269" s="45"/>
      <c r="I269" s="226"/>
      <c r="J269" s="45"/>
      <c r="K269" s="45"/>
      <c r="L269" s="49"/>
      <c r="M269" s="227"/>
      <c r="N269" s="228"/>
      <c r="O269" s="89"/>
      <c r="P269" s="89"/>
      <c r="Q269" s="89"/>
      <c r="R269" s="89"/>
      <c r="S269" s="89"/>
      <c r="T269" s="90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T269" s="21" t="s">
        <v>209</v>
      </c>
      <c r="AU269" s="21" t="s">
        <v>92</v>
      </c>
    </row>
    <row r="270" s="2" customFormat="1">
      <c r="A270" s="43"/>
      <c r="B270" s="44"/>
      <c r="C270" s="45"/>
      <c r="D270" s="229" t="s">
        <v>211</v>
      </c>
      <c r="E270" s="45"/>
      <c r="F270" s="230" t="s">
        <v>1518</v>
      </c>
      <c r="G270" s="45"/>
      <c r="H270" s="45"/>
      <c r="I270" s="226"/>
      <c r="J270" s="45"/>
      <c r="K270" s="45"/>
      <c r="L270" s="49"/>
      <c r="M270" s="227"/>
      <c r="N270" s="228"/>
      <c r="O270" s="89"/>
      <c r="P270" s="89"/>
      <c r="Q270" s="89"/>
      <c r="R270" s="89"/>
      <c r="S270" s="89"/>
      <c r="T270" s="90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T270" s="21" t="s">
        <v>211</v>
      </c>
      <c r="AU270" s="21" t="s">
        <v>92</v>
      </c>
    </row>
    <row r="271" s="2" customFormat="1" ht="33" customHeight="1">
      <c r="A271" s="43"/>
      <c r="B271" s="44"/>
      <c r="C271" s="211" t="s">
        <v>523</v>
      </c>
      <c r="D271" s="211" t="s">
        <v>201</v>
      </c>
      <c r="E271" s="212" t="s">
        <v>1519</v>
      </c>
      <c r="F271" s="213" t="s">
        <v>1520</v>
      </c>
      <c r="G271" s="214" t="s">
        <v>269</v>
      </c>
      <c r="H271" s="215">
        <v>26.263000000000002</v>
      </c>
      <c r="I271" s="216"/>
      <c r="J271" s="217">
        <f>ROUND(I271*H271,2)</f>
        <v>0</v>
      </c>
      <c r="K271" s="213" t="s">
        <v>205</v>
      </c>
      <c r="L271" s="49"/>
      <c r="M271" s="218" t="s">
        <v>35</v>
      </c>
      <c r="N271" s="219" t="s">
        <v>53</v>
      </c>
      <c r="O271" s="89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R271" s="222" t="s">
        <v>206</v>
      </c>
      <c r="AT271" s="222" t="s">
        <v>201</v>
      </c>
      <c r="AU271" s="222" t="s">
        <v>92</v>
      </c>
      <c r="AY271" s="21" t="s">
        <v>197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21" t="s">
        <v>90</v>
      </c>
      <c r="BK271" s="223">
        <f>ROUND(I271*H271,2)</f>
        <v>0</v>
      </c>
      <c r="BL271" s="21" t="s">
        <v>206</v>
      </c>
      <c r="BM271" s="222" t="s">
        <v>1828</v>
      </c>
    </row>
    <row r="272" s="2" customFormat="1">
      <c r="A272" s="43"/>
      <c r="B272" s="44"/>
      <c r="C272" s="45"/>
      <c r="D272" s="224" t="s">
        <v>209</v>
      </c>
      <c r="E272" s="45"/>
      <c r="F272" s="225" t="s">
        <v>1522</v>
      </c>
      <c r="G272" s="45"/>
      <c r="H272" s="45"/>
      <c r="I272" s="226"/>
      <c r="J272" s="45"/>
      <c r="K272" s="45"/>
      <c r="L272" s="49"/>
      <c r="M272" s="227"/>
      <c r="N272" s="228"/>
      <c r="O272" s="89"/>
      <c r="P272" s="89"/>
      <c r="Q272" s="89"/>
      <c r="R272" s="89"/>
      <c r="S272" s="89"/>
      <c r="T272" s="90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T272" s="21" t="s">
        <v>209</v>
      </c>
      <c r="AU272" s="21" t="s">
        <v>92</v>
      </c>
    </row>
    <row r="273" s="2" customFormat="1">
      <c r="A273" s="43"/>
      <c r="B273" s="44"/>
      <c r="C273" s="45"/>
      <c r="D273" s="229" t="s">
        <v>211</v>
      </c>
      <c r="E273" s="45"/>
      <c r="F273" s="230" t="s">
        <v>1523</v>
      </c>
      <c r="G273" s="45"/>
      <c r="H273" s="45"/>
      <c r="I273" s="226"/>
      <c r="J273" s="45"/>
      <c r="K273" s="45"/>
      <c r="L273" s="49"/>
      <c r="M273" s="227"/>
      <c r="N273" s="228"/>
      <c r="O273" s="89"/>
      <c r="P273" s="89"/>
      <c r="Q273" s="89"/>
      <c r="R273" s="89"/>
      <c r="S273" s="89"/>
      <c r="T273" s="9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T273" s="21" t="s">
        <v>211</v>
      </c>
      <c r="AU273" s="21" t="s">
        <v>92</v>
      </c>
    </row>
    <row r="274" s="13" customFormat="1">
      <c r="A274" s="13"/>
      <c r="B274" s="232"/>
      <c r="C274" s="233"/>
      <c r="D274" s="224" t="s">
        <v>232</v>
      </c>
      <c r="E274" s="233"/>
      <c r="F274" s="234" t="s">
        <v>1829</v>
      </c>
      <c r="G274" s="233"/>
      <c r="H274" s="235">
        <v>26.263000000000002</v>
      </c>
      <c r="I274" s="236"/>
      <c r="J274" s="233"/>
      <c r="K274" s="233"/>
      <c r="L274" s="237"/>
      <c r="M274" s="277"/>
      <c r="N274" s="278"/>
      <c r="O274" s="278"/>
      <c r="P274" s="278"/>
      <c r="Q274" s="278"/>
      <c r="R274" s="278"/>
      <c r="S274" s="278"/>
      <c r="T274" s="27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232</v>
      </c>
      <c r="AU274" s="241" t="s">
        <v>92</v>
      </c>
      <c r="AV274" s="13" t="s">
        <v>92</v>
      </c>
      <c r="AW274" s="13" t="s">
        <v>4</v>
      </c>
      <c r="AX274" s="13" t="s">
        <v>90</v>
      </c>
      <c r="AY274" s="241" t="s">
        <v>197</v>
      </c>
    </row>
    <row r="275" s="2" customFormat="1" ht="6.96" customHeight="1">
      <c r="A275" s="43"/>
      <c r="B275" s="64"/>
      <c r="C275" s="65"/>
      <c r="D275" s="65"/>
      <c r="E275" s="65"/>
      <c r="F275" s="65"/>
      <c r="G275" s="65"/>
      <c r="H275" s="65"/>
      <c r="I275" s="65"/>
      <c r="J275" s="65"/>
      <c r="K275" s="65"/>
      <c r="L275" s="49"/>
      <c r="M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</row>
  </sheetData>
  <sheetProtection sheet="1" autoFilter="0" formatColumns="0" formatRows="0" objects="1" scenarios="1" spinCount="100000" saltValue="87qQEza+ECi5kjylyLg7zRUtE8KgV+3kPrM+cqrJUfE/mxFOZyeZ7Hjfts/F4Z8uD0rh9uIBw13/hPhyqdu0nw==" hashValue="uso/UjoYMnv5KBul/tUipgmOizEFi0u1rxhS0ozILXzoswFdmZkNXG/+Got9qqSX3/GLC2s3e4hEn7KrKI3X0w==" algorithmName="SHA-512" password="CC35"/>
  <autoFilter ref="C89:K27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2/211561111"/>
    <hyperlink ref="F100" r:id="rId2" display="https://podminky.urs.cz/item/CS_URS_2024_02/211971121"/>
    <hyperlink ref="F114" r:id="rId3" display="https://podminky.urs.cz/item/CS_URS_2024_02/212572111"/>
    <hyperlink ref="F118" r:id="rId4" display="https://podminky.urs.cz/item/CS_URS_2024_02/212755214"/>
    <hyperlink ref="F122" r:id="rId5" display="https://podminky.urs.cz/item/CS_URS_2024_02/327591111"/>
    <hyperlink ref="F131" r:id="rId6" display="https://podminky.urs.cz/item/CS_URS_2024_02/564851011"/>
    <hyperlink ref="F135" r:id="rId7" display="https://podminky.urs.cz/item/CS_URS_2024_02/596211110"/>
    <hyperlink ref="F140" r:id="rId8" display="https://podminky.urs.cz/item/CS_URS_2024_02/564531012"/>
    <hyperlink ref="F145" r:id="rId9" display="https://podminky.urs.cz/item/CS_URS_2024_02/564561011"/>
    <hyperlink ref="F150" r:id="rId10" display="https://podminky.urs.cz/item/CS_URS_2024_02/564851011"/>
    <hyperlink ref="F154" r:id="rId11" display="https://podminky.urs.cz/item/CS_URS_2024_02/591241111"/>
    <hyperlink ref="F161" r:id="rId12" display="https://podminky.urs.cz/item/CS_URS_2024_02/591412111"/>
    <hyperlink ref="F177" r:id="rId13" display="https://podminky.urs.cz/item/CS_URS_2024_02/564861011"/>
    <hyperlink ref="F181" r:id="rId14" display="https://podminky.urs.cz/item/CS_URS_2024_02/567142111"/>
    <hyperlink ref="F184" r:id="rId15" display="https://podminky.urs.cz/item/CS_URS_2024_02/591111111"/>
    <hyperlink ref="F190" r:id="rId16" display="https://podminky.urs.cz/item/CS_URS_2024_02/430321515"/>
    <hyperlink ref="F193" r:id="rId17" display="https://podminky.urs.cz/item/CS_URS_2024_02/430362021"/>
    <hyperlink ref="F197" r:id="rId18" display="https://podminky.urs.cz/item/CS_URS_2024_02/431351121"/>
    <hyperlink ref="F201" r:id="rId19" display="https://podminky.urs.cz/item/CS_URS_2024_02/431351122"/>
    <hyperlink ref="F204" r:id="rId20" display="https://podminky.urs.cz/item/CS_URS_2024_02/434191423"/>
    <hyperlink ref="F211" r:id="rId21" display="https://podminky.urs.cz/item/CS_URS_2024_02/460791113"/>
    <hyperlink ref="F218" r:id="rId22" display="https://podminky.urs.cz/item/CS_URS_2024_02/564831011"/>
    <hyperlink ref="F222" r:id="rId23" display="https://podminky.urs.cz/item/CS_URS_2024_02/565211111"/>
    <hyperlink ref="F225" r:id="rId24" display="https://podminky.urs.cz/item/CS_URS_2024_02/596991114"/>
    <hyperlink ref="F229" r:id="rId25" display="https://podminky.urs.cz/item/CS_URS_2024_02/767223222"/>
    <hyperlink ref="F235" r:id="rId26" display="https://podminky.urs.cz/item/CS_URS_2024_02/998767101"/>
    <hyperlink ref="F239" r:id="rId27" display="https://podminky.urs.cz/item/CS_URS_2024_02/622325109"/>
    <hyperlink ref="F243" r:id="rId28" display="https://podminky.urs.cz/item/CS_URS_2024_02/877260310"/>
    <hyperlink ref="F253" r:id="rId29" display="https://podminky.urs.cz/item/CS_URS_2024_02/899132121"/>
    <hyperlink ref="F256" r:id="rId30" display="https://podminky.urs.cz/item/CS_URS_2024_02/899132212"/>
    <hyperlink ref="F260" r:id="rId31" display="https://podminky.urs.cz/item/CS_URS_2024_02/899133211"/>
    <hyperlink ref="F265" r:id="rId32" display="https://podminky.urs.cz/item/CS_URS_2024_02/916241213"/>
    <hyperlink ref="F270" r:id="rId33" display="https://podminky.urs.cz/item/CS_URS_2024_02/998223011"/>
    <hyperlink ref="F273" r:id="rId34" display="https://podminky.urs.cz/item/CS_URS_2024_02/9982230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1830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96</v>
      </c>
      <c r="G11" s="43"/>
      <c r="H11" s="43"/>
      <c r="I11" s="137" t="s">
        <v>20</v>
      </c>
      <c r="J11" s="141" t="s">
        <v>21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27</v>
      </c>
      <c r="G13" s="43"/>
      <c r="H13" s="43"/>
      <c r="I13" s="143" t="s">
        <v>28</v>
      </c>
      <c r="J13" s="144" t="s">
        <v>145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ROUND(J89,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ROUND((SUM(BE89:BE262)),  2)</f>
        <v>0</v>
      </c>
      <c r="G33" s="43"/>
      <c r="H33" s="43"/>
      <c r="I33" s="155">
        <v>0.20999999999999999</v>
      </c>
      <c r="J33" s="154">
        <f>ROUND(((SUM(BE89:BE262))*I33),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ROUND((SUM(BF89:BF262)),  2)</f>
        <v>0</v>
      </c>
      <c r="G34" s="43"/>
      <c r="H34" s="43"/>
      <c r="I34" s="155">
        <v>0.12</v>
      </c>
      <c r="J34" s="154">
        <f>ROUND(((SUM(BF89:BF262))*I34),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ROUND((SUM(BG89:BG262)),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ROUND((SUM(BH89:BH262)),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ROUND((SUM(BI89:BI262)),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104 - Stavební úprava ulice Dominikánská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J89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J90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1023</v>
      </c>
      <c r="E61" s="181"/>
      <c r="F61" s="181"/>
      <c r="G61" s="181"/>
      <c r="H61" s="181"/>
      <c r="I61" s="181"/>
      <c r="J61" s="182">
        <f>J91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1024</v>
      </c>
      <c r="E62" s="181"/>
      <c r="F62" s="181"/>
      <c r="G62" s="181"/>
      <c r="H62" s="181"/>
      <c r="I62" s="181"/>
      <c r="J62" s="182">
        <f>J118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1025</v>
      </c>
      <c r="E63" s="181"/>
      <c r="F63" s="181"/>
      <c r="G63" s="181"/>
      <c r="H63" s="181"/>
      <c r="I63" s="181"/>
      <c r="J63" s="182">
        <f>J140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1831</v>
      </c>
      <c r="E64" s="181"/>
      <c r="F64" s="181"/>
      <c r="G64" s="181"/>
      <c r="H64" s="181"/>
      <c r="I64" s="181"/>
      <c r="J64" s="182">
        <f>J149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1832</v>
      </c>
      <c r="E65" s="181"/>
      <c r="F65" s="181"/>
      <c r="G65" s="181"/>
      <c r="H65" s="181"/>
      <c r="I65" s="181"/>
      <c r="J65" s="182">
        <f>J187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1035</v>
      </c>
      <c r="E66" s="181"/>
      <c r="F66" s="181"/>
      <c r="G66" s="181"/>
      <c r="H66" s="181"/>
      <c r="I66" s="181"/>
      <c r="J66" s="182">
        <f>J229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79"/>
      <c r="D67" s="180" t="s">
        <v>1036</v>
      </c>
      <c r="E67" s="181"/>
      <c r="F67" s="181"/>
      <c r="G67" s="181"/>
      <c r="H67" s="181"/>
      <c r="I67" s="181"/>
      <c r="J67" s="182">
        <f>J233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1037</v>
      </c>
      <c r="E68" s="181"/>
      <c r="F68" s="181"/>
      <c r="G68" s="181"/>
      <c r="H68" s="181"/>
      <c r="I68" s="181"/>
      <c r="J68" s="182">
        <f>J250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8"/>
      <c r="C69" s="179"/>
      <c r="D69" s="180" t="s">
        <v>1039</v>
      </c>
      <c r="E69" s="181"/>
      <c r="F69" s="181"/>
      <c r="G69" s="181"/>
      <c r="H69" s="181"/>
      <c r="I69" s="181"/>
      <c r="J69" s="182">
        <f>J255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13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="2" customFormat="1" ht="6.96" customHeight="1">
      <c r="A71" s="43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5" s="2" customFormat="1" ht="6.96" customHeight="1">
      <c r="A75" s="43"/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13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24.96" customHeight="1">
      <c r="A76" s="43"/>
      <c r="B76" s="44"/>
      <c r="C76" s="27" t="s">
        <v>182</v>
      </c>
      <c r="D76" s="45"/>
      <c r="E76" s="45"/>
      <c r="F76" s="45"/>
      <c r="G76" s="45"/>
      <c r="H76" s="45"/>
      <c r="I76" s="45"/>
      <c r="J76" s="45"/>
      <c r="K76" s="45"/>
      <c r="L76" s="13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6.96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3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12" customHeight="1">
      <c r="A78" s="43"/>
      <c r="B78" s="44"/>
      <c r="C78" s="36" t="s">
        <v>16</v>
      </c>
      <c r="D78" s="45"/>
      <c r="E78" s="45"/>
      <c r="F78" s="45"/>
      <c r="G78" s="45"/>
      <c r="H78" s="45"/>
      <c r="I78" s="45"/>
      <c r="J78" s="45"/>
      <c r="K78" s="45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6.5" customHeight="1">
      <c r="A79" s="43"/>
      <c r="B79" s="44"/>
      <c r="C79" s="45"/>
      <c r="D79" s="45"/>
      <c r="E79" s="167" t="str">
        <f>E7</f>
        <v>Cheb, rekonstrukce ulice Kamenná</v>
      </c>
      <c r="F79" s="36"/>
      <c r="G79" s="36"/>
      <c r="H79" s="36"/>
      <c r="I79" s="45"/>
      <c r="J79" s="45"/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12" customHeight="1">
      <c r="A80" s="43"/>
      <c r="B80" s="44"/>
      <c r="C80" s="36" t="s">
        <v>142</v>
      </c>
      <c r="D80" s="45"/>
      <c r="E80" s="45"/>
      <c r="F80" s="45"/>
      <c r="G80" s="45"/>
      <c r="H80" s="45"/>
      <c r="I80" s="45"/>
      <c r="J80" s="45"/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6.5" customHeight="1">
      <c r="A81" s="43"/>
      <c r="B81" s="44"/>
      <c r="C81" s="45"/>
      <c r="D81" s="45"/>
      <c r="E81" s="74" t="str">
        <f>E9</f>
        <v>SO 104 - Stavební úprava ulice Dominikánská</v>
      </c>
      <c r="F81" s="45"/>
      <c r="G81" s="45"/>
      <c r="H81" s="45"/>
      <c r="I81" s="45"/>
      <c r="J81" s="45"/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6.96" customHeight="1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22</v>
      </c>
      <c r="D83" s="45"/>
      <c r="E83" s="45"/>
      <c r="F83" s="31" t="str">
        <f>F12</f>
        <v>Cheb</v>
      </c>
      <c r="G83" s="45"/>
      <c r="H83" s="45"/>
      <c r="I83" s="36" t="s">
        <v>24</v>
      </c>
      <c r="J83" s="77" t="str">
        <f>IF(J12="","",J12)</f>
        <v>21. 10. 2024</v>
      </c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3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40.05" customHeight="1">
      <c r="A85" s="43"/>
      <c r="B85" s="44"/>
      <c r="C85" s="36" t="s">
        <v>30</v>
      </c>
      <c r="D85" s="45"/>
      <c r="E85" s="45"/>
      <c r="F85" s="31" t="str">
        <f>E15</f>
        <v>Město Cheb</v>
      </c>
      <c r="G85" s="45"/>
      <c r="H85" s="45"/>
      <c r="I85" s="36" t="s">
        <v>38</v>
      </c>
      <c r="J85" s="41" t="str">
        <f>E21</f>
        <v>Dopravní stavby a venkovní architektura s.r.o.</v>
      </c>
      <c r="K85" s="45"/>
      <c r="L85" s="13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40.05" customHeight="1">
      <c r="A86" s="43"/>
      <c r="B86" s="44"/>
      <c r="C86" s="36" t="s">
        <v>36</v>
      </c>
      <c r="D86" s="45"/>
      <c r="E86" s="45"/>
      <c r="F86" s="31" t="str">
        <f>IF(E18="","",E18)</f>
        <v>Vyplň údaj</v>
      </c>
      <c r="G86" s="45"/>
      <c r="H86" s="45"/>
      <c r="I86" s="36" t="s">
        <v>43</v>
      </c>
      <c r="J86" s="41" t="str">
        <f>E24</f>
        <v>DSVA - Ing. J. Ševčík, J. Turza, J. Heřmanová</v>
      </c>
      <c r="K86" s="45"/>
      <c r="L86" s="13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0.32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3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11" customFormat="1" ht="29.28" customHeight="1">
      <c r="A88" s="184"/>
      <c r="B88" s="185"/>
      <c r="C88" s="186" t="s">
        <v>183</v>
      </c>
      <c r="D88" s="187" t="s">
        <v>67</v>
      </c>
      <c r="E88" s="187" t="s">
        <v>63</v>
      </c>
      <c r="F88" s="187" t="s">
        <v>64</v>
      </c>
      <c r="G88" s="187" t="s">
        <v>184</v>
      </c>
      <c r="H88" s="187" t="s">
        <v>185</v>
      </c>
      <c r="I88" s="187" t="s">
        <v>186</v>
      </c>
      <c r="J88" s="187" t="s">
        <v>148</v>
      </c>
      <c r="K88" s="188" t="s">
        <v>187</v>
      </c>
      <c r="L88" s="189"/>
      <c r="M88" s="97" t="s">
        <v>35</v>
      </c>
      <c r="N88" s="98" t="s">
        <v>52</v>
      </c>
      <c r="O88" s="98" t="s">
        <v>188</v>
      </c>
      <c r="P88" s="98" t="s">
        <v>189</v>
      </c>
      <c r="Q88" s="98" t="s">
        <v>190</v>
      </c>
      <c r="R88" s="98" t="s">
        <v>191</v>
      </c>
      <c r="S88" s="98" t="s">
        <v>192</v>
      </c>
      <c r="T88" s="99" t="s">
        <v>193</v>
      </c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</row>
    <row r="89" s="2" customFormat="1" ht="22.8" customHeight="1">
      <c r="A89" s="43"/>
      <c r="B89" s="44"/>
      <c r="C89" s="104" t="s">
        <v>194</v>
      </c>
      <c r="D89" s="45"/>
      <c r="E89" s="45"/>
      <c r="F89" s="45"/>
      <c r="G89" s="45"/>
      <c r="H89" s="45"/>
      <c r="I89" s="45"/>
      <c r="J89" s="190">
        <f>BK89</f>
        <v>0</v>
      </c>
      <c r="K89" s="45"/>
      <c r="L89" s="49"/>
      <c r="M89" s="100"/>
      <c r="N89" s="191"/>
      <c r="O89" s="101"/>
      <c r="P89" s="192">
        <f>P90</f>
        <v>0</v>
      </c>
      <c r="Q89" s="101"/>
      <c r="R89" s="192">
        <f>R90</f>
        <v>78.52226598</v>
      </c>
      <c r="S89" s="101"/>
      <c r="T89" s="193">
        <f>T90</f>
        <v>0.76000000000000001</v>
      </c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81</v>
      </c>
      <c r="AU89" s="21" t="s">
        <v>149</v>
      </c>
      <c r="BK89" s="194">
        <f>BK90</f>
        <v>0</v>
      </c>
    </row>
    <row r="90" s="12" customFormat="1" ht="25.92" customHeight="1">
      <c r="A90" s="12"/>
      <c r="B90" s="195"/>
      <c r="C90" s="196"/>
      <c r="D90" s="197" t="s">
        <v>81</v>
      </c>
      <c r="E90" s="198" t="s">
        <v>195</v>
      </c>
      <c r="F90" s="198" t="s">
        <v>196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P91+P118+P140+P149+P187+P229+P233+P250+P255</f>
        <v>0</v>
      </c>
      <c r="Q90" s="203"/>
      <c r="R90" s="204">
        <f>R91+R118+R140+R149+R187+R229+R233+R250+R255</f>
        <v>78.52226598</v>
      </c>
      <c r="S90" s="203"/>
      <c r="T90" s="205">
        <f>T91+T118+T140+T149+T187+T229+T233+T250+T255</f>
        <v>0.76000000000000001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6" t="s">
        <v>90</v>
      </c>
      <c r="AT90" s="207" t="s">
        <v>81</v>
      </c>
      <c r="AU90" s="207" t="s">
        <v>82</v>
      </c>
      <c r="AY90" s="206" t="s">
        <v>197</v>
      </c>
      <c r="BK90" s="208">
        <f>BK91+BK118+BK140+BK149+BK187+BK229+BK233+BK250+BK255</f>
        <v>0</v>
      </c>
    </row>
    <row r="91" s="12" customFormat="1" ht="22.8" customHeight="1">
      <c r="A91" s="12"/>
      <c r="B91" s="195"/>
      <c r="C91" s="196"/>
      <c r="D91" s="197" t="s">
        <v>81</v>
      </c>
      <c r="E91" s="209" t="s">
        <v>92</v>
      </c>
      <c r="F91" s="209" t="s">
        <v>1040</v>
      </c>
      <c r="G91" s="196"/>
      <c r="H91" s="196"/>
      <c r="I91" s="199"/>
      <c r="J91" s="210">
        <f>BK91</f>
        <v>0</v>
      </c>
      <c r="K91" s="196"/>
      <c r="L91" s="201"/>
      <c r="M91" s="202"/>
      <c r="N91" s="203"/>
      <c r="O91" s="203"/>
      <c r="P91" s="204">
        <f>SUM(P92:P117)</f>
        <v>0</v>
      </c>
      <c r="Q91" s="203"/>
      <c r="R91" s="204">
        <f>SUM(R92:R117)</f>
        <v>3.9456419999999999</v>
      </c>
      <c r="S91" s="203"/>
      <c r="T91" s="205">
        <f>SUM(T92:T117)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6" t="s">
        <v>90</v>
      </c>
      <c r="AT91" s="207" t="s">
        <v>81</v>
      </c>
      <c r="AU91" s="207" t="s">
        <v>90</v>
      </c>
      <c r="AY91" s="206" t="s">
        <v>197</v>
      </c>
      <c r="BK91" s="208">
        <f>SUM(BK92:BK117)</f>
        <v>0</v>
      </c>
    </row>
    <row r="92" s="2" customFormat="1" ht="33" customHeight="1">
      <c r="A92" s="43"/>
      <c r="B92" s="44"/>
      <c r="C92" s="211" t="s">
        <v>90</v>
      </c>
      <c r="D92" s="211" t="s">
        <v>201</v>
      </c>
      <c r="E92" s="212" t="s">
        <v>1041</v>
      </c>
      <c r="F92" s="213" t="s">
        <v>1042</v>
      </c>
      <c r="G92" s="214" t="s">
        <v>320</v>
      </c>
      <c r="H92" s="215">
        <v>5</v>
      </c>
      <c r="I92" s="216"/>
      <c r="J92" s="217">
        <f>ROUND(I92*H92,2)</f>
        <v>0</v>
      </c>
      <c r="K92" s="213" t="s">
        <v>205</v>
      </c>
      <c r="L92" s="49"/>
      <c r="M92" s="218" t="s">
        <v>35</v>
      </c>
      <c r="N92" s="219" t="s">
        <v>53</v>
      </c>
      <c r="O92" s="89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R92" s="222" t="s">
        <v>206</v>
      </c>
      <c r="AT92" s="222" t="s">
        <v>201</v>
      </c>
      <c r="AU92" s="222" t="s">
        <v>92</v>
      </c>
      <c r="AY92" s="21" t="s">
        <v>197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1" t="s">
        <v>90</v>
      </c>
      <c r="BK92" s="223">
        <f>ROUND(I92*H92,2)</f>
        <v>0</v>
      </c>
      <c r="BL92" s="21" t="s">
        <v>206</v>
      </c>
      <c r="BM92" s="222" t="s">
        <v>1833</v>
      </c>
    </row>
    <row r="93" s="2" customFormat="1">
      <c r="A93" s="43"/>
      <c r="B93" s="44"/>
      <c r="C93" s="45"/>
      <c r="D93" s="224" t="s">
        <v>209</v>
      </c>
      <c r="E93" s="45"/>
      <c r="F93" s="225" t="s">
        <v>1044</v>
      </c>
      <c r="G93" s="45"/>
      <c r="H93" s="45"/>
      <c r="I93" s="226"/>
      <c r="J93" s="45"/>
      <c r="K93" s="45"/>
      <c r="L93" s="49"/>
      <c r="M93" s="227"/>
      <c r="N93" s="228"/>
      <c r="O93" s="89"/>
      <c r="P93" s="89"/>
      <c r="Q93" s="89"/>
      <c r="R93" s="89"/>
      <c r="S93" s="89"/>
      <c r="T93" s="90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T93" s="21" t="s">
        <v>209</v>
      </c>
      <c r="AU93" s="21" t="s">
        <v>92</v>
      </c>
    </row>
    <row r="94" s="2" customFormat="1">
      <c r="A94" s="43"/>
      <c r="B94" s="44"/>
      <c r="C94" s="45"/>
      <c r="D94" s="229" t="s">
        <v>211</v>
      </c>
      <c r="E94" s="45"/>
      <c r="F94" s="230" t="s">
        <v>1045</v>
      </c>
      <c r="G94" s="45"/>
      <c r="H94" s="45"/>
      <c r="I94" s="226"/>
      <c r="J94" s="45"/>
      <c r="K94" s="45"/>
      <c r="L94" s="49"/>
      <c r="M94" s="227"/>
      <c r="N94" s="228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211</v>
      </c>
      <c r="AU94" s="21" t="s">
        <v>92</v>
      </c>
    </row>
    <row r="95" s="2" customFormat="1">
      <c r="A95" s="43"/>
      <c r="B95" s="44"/>
      <c r="C95" s="45"/>
      <c r="D95" s="224" t="s">
        <v>219</v>
      </c>
      <c r="E95" s="45"/>
      <c r="F95" s="231" t="s">
        <v>1046</v>
      </c>
      <c r="G95" s="45"/>
      <c r="H95" s="45"/>
      <c r="I95" s="226"/>
      <c r="J95" s="45"/>
      <c r="K95" s="45"/>
      <c r="L95" s="49"/>
      <c r="M95" s="227"/>
      <c r="N95" s="228"/>
      <c r="O95" s="89"/>
      <c r="P95" s="89"/>
      <c r="Q95" s="89"/>
      <c r="R95" s="89"/>
      <c r="S95" s="89"/>
      <c r="T95" s="9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T95" s="21" t="s">
        <v>219</v>
      </c>
      <c r="AU95" s="21" t="s">
        <v>92</v>
      </c>
    </row>
    <row r="96" s="13" customFormat="1">
      <c r="A96" s="13"/>
      <c r="B96" s="232"/>
      <c r="C96" s="233"/>
      <c r="D96" s="224" t="s">
        <v>232</v>
      </c>
      <c r="E96" s="242" t="s">
        <v>35</v>
      </c>
      <c r="F96" s="234" t="s">
        <v>1834</v>
      </c>
      <c r="G96" s="233"/>
      <c r="H96" s="235">
        <v>5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232</v>
      </c>
      <c r="AU96" s="241" t="s">
        <v>92</v>
      </c>
      <c r="AV96" s="13" t="s">
        <v>92</v>
      </c>
      <c r="AW96" s="13" t="s">
        <v>42</v>
      </c>
      <c r="AX96" s="13" t="s">
        <v>90</v>
      </c>
      <c r="AY96" s="241" t="s">
        <v>197</v>
      </c>
    </row>
    <row r="97" s="2" customFormat="1" ht="33" customHeight="1">
      <c r="A97" s="43"/>
      <c r="B97" s="44"/>
      <c r="C97" s="211" t="s">
        <v>92</v>
      </c>
      <c r="D97" s="211" t="s">
        <v>201</v>
      </c>
      <c r="E97" s="212" t="s">
        <v>1048</v>
      </c>
      <c r="F97" s="213" t="s">
        <v>1049</v>
      </c>
      <c r="G97" s="214" t="s">
        <v>204</v>
      </c>
      <c r="H97" s="215">
        <v>140</v>
      </c>
      <c r="I97" s="216"/>
      <c r="J97" s="217">
        <f>ROUND(I97*H97,2)</f>
        <v>0</v>
      </c>
      <c r="K97" s="213" t="s">
        <v>205</v>
      </c>
      <c r="L97" s="49"/>
      <c r="M97" s="218" t="s">
        <v>35</v>
      </c>
      <c r="N97" s="219" t="s">
        <v>53</v>
      </c>
      <c r="O97" s="89"/>
      <c r="P97" s="220">
        <f>O97*H97</f>
        <v>0</v>
      </c>
      <c r="Q97" s="220">
        <v>0.00031</v>
      </c>
      <c r="R97" s="220">
        <f>Q97*H97</f>
        <v>0.043400000000000001</v>
      </c>
      <c r="S97" s="220">
        <v>0</v>
      </c>
      <c r="T97" s="221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2" t="s">
        <v>206</v>
      </c>
      <c r="AT97" s="222" t="s">
        <v>201</v>
      </c>
      <c r="AU97" s="222" t="s">
        <v>92</v>
      </c>
      <c r="AY97" s="21" t="s">
        <v>197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1" t="s">
        <v>90</v>
      </c>
      <c r="BK97" s="223">
        <f>ROUND(I97*H97,2)</f>
        <v>0</v>
      </c>
      <c r="BL97" s="21" t="s">
        <v>206</v>
      </c>
      <c r="BM97" s="222" t="s">
        <v>1835</v>
      </c>
    </row>
    <row r="98" s="2" customFormat="1">
      <c r="A98" s="43"/>
      <c r="B98" s="44"/>
      <c r="C98" s="45"/>
      <c r="D98" s="224" t="s">
        <v>209</v>
      </c>
      <c r="E98" s="45"/>
      <c r="F98" s="225" t="s">
        <v>1051</v>
      </c>
      <c r="G98" s="45"/>
      <c r="H98" s="45"/>
      <c r="I98" s="226"/>
      <c r="J98" s="45"/>
      <c r="K98" s="45"/>
      <c r="L98" s="49"/>
      <c r="M98" s="227"/>
      <c r="N98" s="228"/>
      <c r="O98" s="89"/>
      <c r="P98" s="89"/>
      <c r="Q98" s="89"/>
      <c r="R98" s="89"/>
      <c r="S98" s="89"/>
      <c r="T98" s="90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209</v>
      </c>
      <c r="AU98" s="21" t="s">
        <v>92</v>
      </c>
    </row>
    <row r="99" s="2" customFormat="1">
      <c r="A99" s="43"/>
      <c r="B99" s="44"/>
      <c r="C99" s="45"/>
      <c r="D99" s="229" t="s">
        <v>211</v>
      </c>
      <c r="E99" s="45"/>
      <c r="F99" s="230" t="s">
        <v>1052</v>
      </c>
      <c r="G99" s="45"/>
      <c r="H99" s="45"/>
      <c r="I99" s="226"/>
      <c r="J99" s="45"/>
      <c r="K99" s="45"/>
      <c r="L99" s="49"/>
      <c r="M99" s="227"/>
      <c r="N99" s="228"/>
      <c r="O99" s="89"/>
      <c r="P99" s="89"/>
      <c r="Q99" s="89"/>
      <c r="R99" s="89"/>
      <c r="S99" s="89"/>
      <c r="T99" s="90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211</v>
      </c>
      <c r="AU99" s="21" t="s">
        <v>92</v>
      </c>
    </row>
    <row r="100" s="13" customFormat="1">
      <c r="A100" s="13"/>
      <c r="B100" s="232"/>
      <c r="C100" s="233"/>
      <c r="D100" s="224" t="s">
        <v>232</v>
      </c>
      <c r="E100" s="242" t="s">
        <v>35</v>
      </c>
      <c r="F100" s="234" t="s">
        <v>1836</v>
      </c>
      <c r="G100" s="233"/>
      <c r="H100" s="235">
        <v>80</v>
      </c>
      <c r="I100" s="236"/>
      <c r="J100" s="233"/>
      <c r="K100" s="233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232</v>
      </c>
      <c r="AU100" s="241" t="s">
        <v>92</v>
      </c>
      <c r="AV100" s="13" t="s">
        <v>92</v>
      </c>
      <c r="AW100" s="13" t="s">
        <v>42</v>
      </c>
      <c r="AX100" s="13" t="s">
        <v>82</v>
      </c>
      <c r="AY100" s="241" t="s">
        <v>197</v>
      </c>
    </row>
    <row r="101" s="13" customFormat="1">
      <c r="A101" s="13"/>
      <c r="B101" s="232"/>
      <c r="C101" s="233"/>
      <c r="D101" s="224" t="s">
        <v>232</v>
      </c>
      <c r="E101" s="242" t="s">
        <v>35</v>
      </c>
      <c r="F101" s="234" t="s">
        <v>1837</v>
      </c>
      <c r="G101" s="233"/>
      <c r="H101" s="235">
        <v>60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232</v>
      </c>
      <c r="AU101" s="241" t="s">
        <v>92</v>
      </c>
      <c r="AV101" s="13" t="s">
        <v>92</v>
      </c>
      <c r="AW101" s="13" t="s">
        <v>42</v>
      </c>
      <c r="AX101" s="13" t="s">
        <v>82</v>
      </c>
      <c r="AY101" s="241" t="s">
        <v>197</v>
      </c>
    </row>
    <row r="102" s="14" customFormat="1">
      <c r="A102" s="14"/>
      <c r="B102" s="253"/>
      <c r="C102" s="254"/>
      <c r="D102" s="224" t="s">
        <v>232</v>
      </c>
      <c r="E102" s="255" t="s">
        <v>35</v>
      </c>
      <c r="F102" s="256" t="s">
        <v>355</v>
      </c>
      <c r="G102" s="254"/>
      <c r="H102" s="257">
        <v>140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3" t="s">
        <v>232</v>
      </c>
      <c r="AU102" s="263" t="s">
        <v>92</v>
      </c>
      <c r="AV102" s="14" t="s">
        <v>206</v>
      </c>
      <c r="AW102" s="14" t="s">
        <v>42</v>
      </c>
      <c r="AX102" s="14" t="s">
        <v>90</v>
      </c>
      <c r="AY102" s="263" t="s">
        <v>197</v>
      </c>
    </row>
    <row r="103" s="2" customFormat="1" ht="24.15" customHeight="1">
      <c r="A103" s="43"/>
      <c r="B103" s="44"/>
      <c r="C103" s="243" t="s">
        <v>207</v>
      </c>
      <c r="D103" s="243" t="s">
        <v>305</v>
      </c>
      <c r="E103" s="244" t="s">
        <v>1055</v>
      </c>
      <c r="F103" s="245" t="s">
        <v>1056</v>
      </c>
      <c r="G103" s="246" t="s">
        <v>204</v>
      </c>
      <c r="H103" s="247">
        <v>94.760000000000005</v>
      </c>
      <c r="I103" s="248"/>
      <c r="J103" s="249">
        <f>ROUND(I103*H103,2)</f>
        <v>0</v>
      </c>
      <c r="K103" s="245" t="s">
        <v>205</v>
      </c>
      <c r="L103" s="250"/>
      <c r="M103" s="251" t="s">
        <v>35</v>
      </c>
      <c r="N103" s="252" t="s">
        <v>53</v>
      </c>
      <c r="O103" s="89"/>
      <c r="P103" s="220">
        <f>O103*H103</f>
        <v>0</v>
      </c>
      <c r="Q103" s="220">
        <v>0.00029999999999999997</v>
      </c>
      <c r="R103" s="220">
        <f>Q103*H103</f>
        <v>0.028427999999999998</v>
      </c>
      <c r="S103" s="220">
        <v>0</v>
      </c>
      <c r="T103" s="221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2" t="s">
        <v>253</v>
      </c>
      <c r="AT103" s="222" t="s">
        <v>305</v>
      </c>
      <c r="AU103" s="222" t="s">
        <v>92</v>
      </c>
      <c r="AY103" s="21" t="s">
        <v>197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1" t="s">
        <v>90</v>
      </c>
      <c r="BK103" s="223">
        <f>ROUND(I103*H103,2)</f>
        <v>0</v>
      </c>
      <c r="BL103" s="21" t="s">
        <v>206</v>
      </c>
      <c r="BM103" s="222" t="s">
        <v>1838</v>
      </c>
    </row>
    <row r="104" s="2" customFormat="1">
      <c r="A104" s="43"/>
      <c r="B104" s="44"/>
      <c r="C104" s="45"/>
      <c r="D104" s="224" t="s">
        <v>209</v>
      </c>
      <c r="E104" s="45"/>
      <c r="F104" s="225" t="s">
        <v>1056</v>
      </c>
      <c r="G104" s="45"/>
      <c r="H104" s="45"/>
      <c r="I104" s="226"/>
      <c r="J104" s="45"/>
      <c r="K104" s="45"/>
      <c r="L104" s="49"/>
      <c r="M104" s="227"/>
      <c r="N104" s="228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209</v>
      </c>
      <c r="AU104" s="21" t="s">
        <v>92</v>
      </c>
    </row>
    <row r="105" s="13" customFormat="1">
      <c r="A105" s="13"/>
      <c r="B105" s="232"/>
      <c r="C105" s="233"/>
      <c r="D105" s="224" t="s">
        <v>232</v>
      </c>
      <c r="E105" s="242" t="s">
        <v>35</v>
      </c>
      <c r="F105" s="234" t="s">
        <v>1836</v>
      </c>
      <c r="G105" s="233"/>
      <c r="H105" s="235">
        <v>80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232</v>
      </c>
      <c r="AU105" s="241" t="s">
        <v>92</v>
      </c>
      <c r="AV105" s="13" t="s">
        <v>92</v>
      </c>
      <c r="AW105" s="13" t="s">
        <v>42</v>
      </c>
      <c r="AX105" s="13" t="s">
        <v>90</v>
      </c>
      <c r="AY105" s="241" t="s">
        <v>197</v>
      </c>
    </row>
    <row r="106" s="13" customFormat="1">
      <c r="A106" s="13"/>
      <c r="B106" s="232"/>
      <c r="C106" s="233"/>
      <c r="D106" s="224" t="s">
        <v>232</v>
      </c>
      <c r="E106" s="233"/>
      <c r="F106" s="234" t="s">
        <v>1839</v>
      </c>
      <c r="G106" s="233"/>
      <c r="H106" s="235">
        <v>94.760000000000005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232</v>
      </c>
      <c r="AU106" s="241" t="s">
        <v>92</v>
      </c>
      <c r="AV106" s="13" t="s">
        <v>92</v>
      </c>
      <c r="AW106" s="13" t="s">
        <v>4</v>
      </c>
      <c r="AX106" s="13" t="s">
        <v>90</v>
      </c>
      <c r="AY106" s="241" t="s">
        <v>197</v>
      </c>
    </row>
    <row r="107" s="2" customFormat="1" ht="24.15" customHeight="1">
      <c r="A107" s="43"/>
      <c r="B107" s="44"/>
      <c r="C107" s="243" t="s">
        <v>206</v>
      </c>
      <c r="D107" s="243" t="s">
        <v>305</v>
      </c>
      <c r="E107" s="244" t="s">
        <v>1059</v>
      </c>
      <c r="F107" s="245" t="s">
        <v>1060</v>
      </c>
      <c r="G107" s="246" t="s">
        <v>204</v>
      </c>
      <c r="H107" s="247">
        <v>71.069999999999993</v>
      </c>
      <c r="I107" s="248"/>
      <c r="J107" s="249">
        <f>ROUND(I107*H107,2)</f>
        <v>0</v>
      </c>
      <c r="K107" s="245" t="s">
        <v>205</v>
      </c>
      <c r="L107" s="250"/>
      <c r="M107" s="251" t="s">
        <v>35</v>
      </c>
      <c r="N107" s="252" t="s">
        <v>53</v>
      </c>
      <c r="O107" s="89"/>
      <c r="P107" s="220">
        <f>O107*H107</f>
        <v>0</v>
      </c>
      <c r="Q107" s="220">
        <v>0.00020000000000000001</v>
      </c>
      <c r="R107" s="220">
        <f>Q107*H107</f>
        <v>0.014213999999999999</v>
      </c>
      <c r="S107" s="220">
        <v>0</v>
      </c>
      <c r="T107" s="221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2" t="s">
        <v>253</v>
      </c>
      <c r="AT107" s="222" t="s">
        <v>305</v>
      </c>
      <c r="AU107" s="222" t="s">
        <v>92</v>
      </c>
      <c r="AY107" s="21" t="s">
        <v>197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1" t="s">
        <v>90</v>
      </c>
      <c r="BK107" s="223">
        <f>ROUND(I107*H107,2)</f>
        <v>0</v>
      </c>
      <c r="BL107" s="21" t="s">
        <v>206</v>
      </c>
      <c r="BM107" s="222" t="s">
        <v>1840</v>
      </c>
    </row>
    <row r="108" s="2" customFormat="1">
      <c r="A108" s="43"/>
      <c r="B108" s="44"/>
      <c r="C108" s="45"/>
      <c r="D108" s="224" t="s">
        <v>209</v>
      </c>
      <c r="E108" s="45"/>
      <c r="F108" s="225" t="s">
        <v>1060</v>
      </c>
      <c r="G108" s="45"/>
      <c r="H108" s="45"/>
      <c r="I108" s="226"/>
      <c r="J108" s="45"/>
      <c r="K108" s="45"/>
      <c r="L108" s="49"/>
      <c r="M108" s="227"/>
      <c r="N108" s="228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209</v>
      </c>
      <c r="AU108" s="21" t="s">
        <v>92</v>
      </c>
    </row>
    <row r="109" s="13" customFormat="1">
      <c r="A109" s="13"/>
      <c r="B109" s="232"/>
      <c r="C109" s="233"/>
      <c r="D109" s="224" t="s">
        <v>232</v>
      </c>
      <c r="E109" s="242" t="s">
        <v>35</v>
      </c>
      <c r="F109" s="234" t="s">
        <v>1837</v>
      </c>
      <c r="G109" s="233"/>
      <c r="H109" s="235">
        <v>60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232</v>
      </c>
      <c r="AU109" s="241" t="s">
        <v>92</v>
      </c>
      <c r="AV109" s="13" t="s">
        <v>92</v>
      </c>
      <c r="AW109" s="13" t="s">
        <v>42</v>
      </c>
      <c r="AX109" s="13" t="s">
        <v>90</v>
      </c>
      <c r="AY109" s="241" t="s">
        <v>197</v>
      </c>
    </row>
    <row r="110" s="13" customFormat="1">
      <c r="A110" s="13"/>
      <c r="B110" s="232"/>
      <c r="C110" s="233"/>
      <c r="D110" s="224" t="s">
        <v>232</v>
      </c>
      <c r="E110" s="233"/>
      <c r="F110" s="234" t="s">
        <v>1841</v>
      </c>
      <c r="G110" s="233"/>
      <c r="H110" s="235">
        <v>71.069999999999993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232</v>
      </c>
      <c r="AU110" s="241" t="s">
        <v>92</v>
      </c>
      <c r="AV110" s="13" t="s">
        <v>92</v>
      </c>
      <c r="AW110" s="13" t="s">
        <v>4</v>
      </c>
      <c r="AX110" s="13" t="s">
        <v>90</v>
      </c>
      <c r="AY110" s="241" t="s">
        <v>197</v>
      </c>
    </row>
    <row r="111" s="2" customFormat="1" ht="16.5" customHeight="1">
      <c r="A111" s="43"/>
      <c r="B111" s="44"/>
      <c r="C111" s="211" t="s">
        <v>234</v>
      </c>
      <c r="D111" s="211" t="s">
        <v>201</v>
      </c>
      <c r="E111" s="212" t="s">
        <v>1063</v>
      </c>
      <c r="F111" s="213" t="s">
        <v>1064</v>
      </c>
      <c r="G111" s="214" t="s">
        <v>320</v>
      </c>
      <c r="H111" s="215">
        <v>2</v>
      </c>
      <c r="I111" s="216"/>
      <c r="J111" s="217">
        <f>ROUND(I111*H111,2)</f>
        <v>0</v>
      </c>
      <c r="K111" s="213" t="s">
        <v>205</v>
      </c>
      <c r="L111" s="49"/>
      <c r="M111" s="218" t="s">
        <v>35</v>
      </c>
      <c r="N111" s="219" t="s">
        <v>53</v>
      </c>
      <c r="O111" s="89"/>
      <c r="P111" s="220">
        <f>O111*H111</f>
        <v>0</v>
      </c>
      <c r="Q111" s="220">
        <v>1.9199999999999999</v>
      </c>
      <c r="R111" s="220">
        <f>Q111*H111</f>
        <v>3.8399999999999999</v>
      </c>
      <c r="S111" s="220">
        <v>0</v>
      </c>
      <c r="T111" s="221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2" t="s">
        <v>206</v>
      </c>
      <c r="AT111" s="222" t="s">
        <v>201</v>
      </c>
      <c r="AU111" s="222" t="s">
        <v>92</v>
      </c>
      <c r="AY111" s="21" t="s">
        <v>197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1" t="s">
        <v>90</v>
      </c>
      <c r="BK111" s="223">
        <f>ROUND(I111*H111,2)</f>
        <v>0</v>
      </c>
      <c r="BL111" s="21" t="s">
        <v>206</v>
      </c>
      <c r="BM111" s="222" t="s">
        <v>1842</v>
      </c>
    </row>
    <row r="112" s="2" customFormat="1">
      <c r="A112" s="43"/>
      <c r="B112" s="44"/>
      <c r="C112" s="45"/>
      <c r="D112" s="224" t="s">
        <v>209</v>
      </c>
      <c r="E112" s="45"/>
      <c r="F112" s="225" t="s">
        <v>1064</v>
      </c>
      <c r="G112" s="45"/>
      <c r="H112" s="45"/>
      <c r="I112" s="226"/>
      <c r="J112" s="45"/>
      <c r="K112" s="45"/>
      <c r="L112" s="49"/>
      <c r="M112" s="227"/>
      <c r="N112" s="228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209</v>
      </c>
      <c r="AU112" s="21" t="s">
        <v>92</v>
      </c>
    </row>
    <row r="113" s="2" customFormat="1">
      <c r="A113" s="43"/>
      <c r="B113" s="44"/>
      <c r="C113" s="45"/>
      <c r="D113" s="229" t="s">
        <v>211</v>
      </c>
      <c r="E113" s="45"/>
      <c r="F113" s="230" t="s">
        <v>1066</v>
      </c>
      <c r="G113" s="45"/>
      <c r="H113" s="45"/>
      <c r="I113" s="226"/>
      <c r="J113" s="45"/>
      <c r="K113" s="45"/>
      <c r="L113" s="49"/>
      <c r="M113" s="227"/>
      <c r="N113" s="228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211</v>
      </c>
      <c r="AU113" s="21" t="s">
        <v>92</v>
      </c>
    </row>
    <row r="114" s="13" customFormat="1">
      <c r="A114" s="13"/>
      <c r="B114" s="232"/>
      <c r="C114" s="233"/>
      <c r="D114" s="224" t="s">
        <v>232</v>
      </c>
      <c r="E114" s="242" t="s">
        <v>35</v>
      </c>
      <c r="F114" s="234" t="s">
        <v>1843</v>
      </c>
      <c r="G114" s="233"/>
      <c r="H114" s="235">
        <v>2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232</v>
      </c>
      <c r="AU114" s="241" t="s">
        <v>92</v>
      </c>
      <c r="AV114" s="13" t="s">
        <v>92</v>
      </c>
      <c r="AW114" s="13" t="s">
        <v>42</v>
      </c>
      <c r="AX114" s="13" t="s">
        <v>90</v>
      </c>
      <c r="AY114" s="241" t="s">
        <v>197</v>
      </c>
    </row>
    <row r="115" s="2" customFormat="1" ht="24.15" customHeight="1">
      <c r="A115" s="43"/>
      <c r="B115" s="44"/>
      <c r="C115" s="211" t="s">
        <v>241</v>
      </c>
      <c r="D115" s="211" t="s">
        <v>201</v>
      </c>
      <c r="E115" s="212" t="s">
        <v>1068</v>
      </c>
      <c r="F115" s="213" t="s">
        <v>1069</v>
      </c>
      <c r="G115" s="214" t="s">
        <v>409</v>
      </c>
      <c r="H115" s="215">
        <v>40</v>
      </c>
      <c r="I115" s="216"/>
      <c r="J115" s="217">
        <f>ROUND(I115*H115,2)</f>
        <v>0</v>
      </c>
      <c r="K115" s="213" t="s">
        <v>205</v>
      </c>
      <c r="L115" s="49"/>
      <c r="M115" s="218" t="s">
        <v>35</v>
      </c>
      <c r="N115" s="219" t="s">
        <v>53</v>
      </c>
      <c r="O115" s="89"/>
      <c r="P115" s="220">
        <f>O115*H115</f>
        <v>0</v>
      </c>
      <c r="Q115" s="220">
        <v>0.00048999999999999998</v>
      </c>
      <c r="R115" s="220">
        <f>Q115*H115</f>
        <v>0.019599999999999999</v>
      </c>
      <c r="S115" s="220">
        <v>0</v>
      </c>
      <c r="T115" s="221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2" t="s">
        <v>206</v>
      </c>
      <c r="AT115" s="222" t="s">
        <v>201</v>
      </c>
      <c r="AU115" s="222" t="s">
        <v>92</v>
      </c>
      <c r="AY115" s="21" t="s">
        <v>197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1" t="s">
        <v>90</v>
      </c>
      <c r="BK115" s="223">
        <f>ROUND(I115*H115,2)</f>
        <v>0</v>
      </c>
      <c r="BL115" s="21" t="s">
        <v>206</v>
      </c>
      <c r="BM115" s="222" t="s">
        <v>1844</v>
      </c>
    </row>
    <row r="116" s="2" customFormat="1">
      <c r="A116" s="43"/>
      <c r="B116" s="44"/>
      <c r="C116" s="45"/>
      <c r="D116" s="224" t="s">
        <v>209</v>
      </c>
      <c r="E116" s="45"/>
      <c r="F116" s="225" t="s">
        <v>1071</v>
      </c>
      <c r="G116" s="45"/>
      <c r="H116" s="45"/>
      <c r="I116" s="226"/>
      <c r="J116" s="45"/>
      <c r="K116" s="45"/>
      <c r="L116" s="49"/>
      <c r="M116" s="227"/>
      <c r="N116" s="228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209</v>
      </c>
      <c r="AU116" s="21" t="s">
        <v>92</v>
      </c>
    </row>
    <row r="117" s="2" customFormat="1">
      <c r="A117" s="43"/>
      <c r="B117" s="44"/>
      <c r="C117" s="45"/>
      <c r="D117" s="229" t="s">
        <v>211</v>
      </c>
      <c r="E117" s="45"/>
      <c r="F117" s="230" t="s">
        <v>1072</v>
      </c>
      <c r="G117" s="45"/>
      <c r="H117" s="45"/>
      <c r="I117" s="226"/>
      <c r="J117" s="45"/>
      <c r="K117" s="45"/>
      <c r="L117" s="49"/>
      <c r="M117" s="227"/>
      <c r="N117" s="228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211</v>
      </c>
      <c r="AU117" s="21" t="s">
        <v>92</v>
      </c>
    </row>
    <row r="118" s="12" customFormat="1" ht="22.8" customHeight="1">
      <c r="A118" s="12"/>
      <c r="B118" s="195"/>
      <c r="C118" s="196"/>
      <c r="D118" s="197" t="s">
        <v>81</v>
      </c>
      <c r="E118" s="209" t="s">
        <v>1076</v>
      </c>
      <c r="F118" s="209" t="s">
        <v>1077</v>
      </c>
      <c r="G118" s="196"/>
      <c r="H118" s="196"/>
      <c r="I118" s="199"/>
      <c r="J118" s="210">
        <f>BK118</f>
        <v>0</v>
      </c>
      <c r="K118" s="196"/>
      <c r="L118" s="201"/>
      <c r="M118" s="202"/>
      <c r="N118" s="203"/>
      <c r="O118" s="203"/>
      <c r="P118" s="204">
        <f>SUM(P119:P139)</f>
        <v>0</v>
      </c>
      <c r="Q118" s="203"/>
      <c r="R118" s="204">
        <f>SUM(R119:R139)</f>
        <v>8.0213399800000005</v>
      </c>
      <c r="S118" s="203"/>
      <c r="T118" s="205">
        <f>SUM(T119:T139)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6" t="s">
        <v>90</v>
      </c>
      <c r="AT118" s="207" t="s">
        <v>81</v>
      </c>
      <c r="AU118" s="207" t="s">
        <v>90</v>
      </c>
      <c r="AY118" s="206" t="s">
        <v>197</v>
      </c>
      <c r="BK118" s="208">
        <f>SUM(BK119:BK139)</f>
        <v>0</v>
      </c>
    </row>
    <row r="119" s="2" customFormat="1" ht="24.15" customHeight="1">
      <c r="A119" s="43"/>
      <c r="B119" s="44"/>
      <c r="C119" s="211" t="s">
        <v>247</v>
      </c>
      <c r="D119" s="211" t="s">
        <v>201</v>
      </c>
      <c r="E119" s="212" t="s">
        <v>1078</v>
      </c>
      <c r="F119" s="213" t="s">
        <v>1079</v>
      </c>
      <c r="G119" s="214" t="s">
        <v>320</v>
      </c>
      <c r="H119" s="215">
        <v>4</v>
      </c>
      <c r="I119" s="216"/>
      <c r="J119" s="217">
        <f>ROUND(I119*H119,2)</f>
        <v>0</v>
      </c>
      <c r="K119" s="213" t="s">
        <v>205</v>
      </c>
      <c r="L119" s="49"/>
      <c r="M119" s="218" t="s">
        <v>35</v>
      </c>
      <c r="N119" s="219" t="s">
        <v>53</v>
      </c>
      <c r="O119" s="89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2" t="s">
        <v>206</v>
      </c>
      <c r="AT119" s="222" t="s">
        <v>201</v>
      </c>
      <c r="AU119" s="222" t="s">
        <v>92</v>
      </c>
      <c r="AY119" s="21" t="s">
        <v>197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1" t="s">
        <v>90</v>
      </c>
      <c r="BK119" s="223">
        <f>ROUND(I119*H119,2)</f>
        <v>0</v>
      </c>
      <c r="BL119" s="21" t="s">
        <v>206</v>
      </c>
      <c r="BM119" s="222" t="s">
        <v>1845</v>
      </c>
    </row>
    <row r="120" s="2" customFormat="1">
      <c r="A120" s="43"/>
      <c r="B120" s="44"/>
      <c r="C120" s="45"/>
      <c r="D120" s="224" t="s">
        <v>209</v>
      </c>
      <c r="E120" s="45"/>
      <c r="F120" s="225" t="s">
        <v>1081</v>
      </c>
      <c r="G120" s="45"/>
      <c r="H120" s="45"/>
      <c r="I120" s="226"/>
      <c r="J120" s="45"/>
      <c r="K120" s="45"/>
      <c r="L120" s="49"/>
      <c r="M120" s="227"/>
      <c r="N120" s="228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209</v>
      </c>
      <c r="AU120" s="21" t="s">
        <v>92</v>
      </c>
    </row>
    <row r="121" s="2" customFormat="1">
      <c r="A121" s="43"/>
      <c r="B121" s="44"/>
      <c r="C121" s="45"/>
      <c r="D121" s="229" t="s">
        <v>211</v>
      </c>
      <c r="E121" s="45"/>
      <c r="F121" s="230" t="s">
        <v>1082</v>
      </c>
      <c r="G121" s="45"/>
      <c r="H121" s="45"/>
      <c r="I121" s="226"/>
      <c r="J121" s="45"/>
      <c r="K121" s="45"/>
      <c r="L121" s="49"/>
      <c r="M121" s="227"/>
      <c r="N121" s="228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211</v>
      </c>
      <c r="AU121" s="21" t="s">
        <v>92</v>
      </c>
    </row>
    <row r="122" s="13" customFormat="1">
      <c r="A122" s="13"/>
      <c r="B122" s="232"/>
      <c r="C122" s="233"/>
      <c r="D122" s="224" t="s">
        <v>232</v>
      </c>
      <c r="E122" s="242" t="s">
        <v>35</v>
      </c>
      <c r="F122" s="234" t="s">
        <v>1846</v>
      </c>
      <c r="G122" s="233"/>
      <c r="H122" s="235">
        <v>4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232</v>
      </c>
      <c r="AU122" s="241" t="s">
        <v>92</v>
      </c>
      <c r="AV122" s="13" t="s">
        <v>92</v>
      </c>
      <c r="AW122" s="13" t="s">
        <v>42</v>
      </c>
      <c r="AX122" s="13" t="s">
        <v>90</v>
      </c>
      <c r="AY122" s="241" t="s">
        <v>197</v>
      </c>
    </row>
    <row r="123" s="2" customFormat="1" ht="16.5" customHeight="1">
      <c r="A123" s="43"/>
      <c r="B123" s="44"/>
      <c r="C123" s="243" t="s">
        <v>253</v>
      </c>
      <c r="D123" s="243" t="s">
        <v>305</v>
      </c>
      <c r="E123" s="244" t="s">
        <v>1084</v>
      </c>
      <c r="F123" s="245" t="s">
        <v>1085</v>
      </c>
      <c r="G123" s="246" t="s">
        <v>269</v>
      </c>
      <c r="H123" s="247">
        <v>8</v>
      </c>
      <c r="I123" s="248"/>
      <c r="J123" s="249">
        <f>ROUND(I123*H123,2)</f>
        <v>0</v>
      </c>
      <c r="K123" s="245" t="s">
        <v>205</v>
      </c>
      <c r="L123" s="250"/>
      <c r="M123" s="251" t="s">
        <v>35</v>
      </c>
      <c r="N123" s="252" t="s">
        <v>53</v>
      </c>
      <c r="O123" s="89"/>
      <c r="P123" s="220">
        <f>O123*H123</f>
        <v>0</v>
      </c>
      <c r="Q123" s="220">
        <v>1</v>
      </c>
      <c r="R123" s="220">
        <f>Q123*H123</f>
        <v>8</v>
      </c>
      <c r="S123" s="220">
        <v>0</v>
      </c>
      <c r="T123" s="221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2" t="s">
        <v>253</v>
      </c>
      <c r="AT123" s="222" t="s">
        <v>305</v>
      </c>
      <c r="AU123" s="222" t="s">
        <v>92</v>
      </c>
      <c r="AY123" s="21" t="s">
        <v>197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1" t="s">
        <v>90</v>
      </c>
      <c r="BK123" s="223">
        <f>ROUND(I123*H123,2)</f>
        <v>0</v>
      </c>
      <c r="BL123" s="21" t="s">
        <v>206</v>
      </c>
      <c r="BM123" s="222" t="s">
        <v>1847</v>
      </c>
    </row>
    <row r="124" s="2" customFormat="1">
      <c r="A124" s="43"/>
      <c r="B124" s="44"/>
      <c r="C124" s="45"/>
      <c r="D124" s="224" t="s">
        <v>209</v>
      </c>
      <c r="E124" s="45"/>
      <c r="F124" s="225" t="s">
        <v>1085</v>
      </c>
      <c r="G124" s="45"/>
      <c r="H124" s="45"/>
      <c r="I124" s="226"/>
      <c r="J124" s="45"/>
      <c r="K124" s="45"/>
      <c r="L124" s="49"/>
      <c r="M124" s="227"/>
      <c r="N124" s="228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209</v>
      </c>
      <c r="AU124" s="21" t="s">
        <v>92</v>
      </c>
    </row>
    <row r="125" s="13" customFormat="1">
      <c r="A125" s="13"/>
      <c r="B125" s="232"/>
      <c r="C125" s="233"/>
      <c r="D125" s="224" t="s">
        <v>232</v>
      </c>
      <c r="E125" s="233"/>
      <c r="F125" s="234" t="s">
        <v>1848</v>
      </c>
      <c r="G125" s="233"/>
      <c r="H125" s="235">
        <v>8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232</v>
      </c>
      <c r="AU125" s="241" t="s">
        <v>92</v>
      </c>
      <c r="AV125" s="13" t="s">
        <v>92</v>
      </c>
      <c r="AW125" s="13" t="s">
        <v>4</v>
      </c>
      <c r="AX125" s="13" t="s">
        <v>90</v>
      </c>
      <c r="AY125" s="241" t="s">
        <v>197</v>
      </c>
    </row>
    <row r="126" s="2" customFormat="1" ht="24.15" customHeight="1">
      <c r="A126" s="43"/>
      <c r="B126" s="44"/>
      <c r="C126" s="211" t="s">
        <v>260</v>
      </c>
      <c r="D126" s="211" t="s">
        <v>201</v>
      </c>
      <c r="E126" s="212" t="s">
        <v>1088</v>
      </c>
      <c r="F126" s="213" t="s">
        <v>1089</v>
      </c>
      <c r="G126" s="214" t="s">
        <v>204</v>
      </c>
      <c r="H126" s="215">
        <v>19</v>
      </c>
      <c r="I126" s="216"/>
      <c r="J126" s="217">
        <f>ROUND(I126*H126,2)</f>
        <v>0</v>
      </c>
      <c r="K126" s="213" t="s">
        <v>205</v>
      </c>
      <c r="L126" s="49"/>
      <c r="M126" s="218" t="s">
        <v>35</v>
      </c>
      <c r="N126" s="219" t="s">
        <v>53</v>
      </c>
      <c r="O126" s="89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2" t="s">
        <v>206</v>
      </c>
      <c r="AT126" s="222" t="s">
        <v>201</v>
      </c>
      <c r="AU126" s="222" t="s">
        <v>92</v>
      </c>
      <c r="AY126" s="21" t="s">
        <v>197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1" t="s">
        <v>90</v>
      </c>
      <c r="BK126" s="223">
        <f>ROUND(I126*H126,2)</f>
        <v>0</v>
      </c>
      <c r="BL126" s="21" t="s">
        <v>206</v>
      </c>
      <c r="BM126" s="222" t="s">
        <v>1849</v>
      </c>
    </row>
    <row r="127" s="2" customFormat="1">
      <c r="A127" s="43"/>
      <c r="B127" s="44"/>
      <c r="C127" s="45"/>
      <c r="D127" s="224" t="s">
        <v>209</v>
      </c>
      <c r="E127" s="45"/>
      <c r="F127" s="225" t="s">
        <v>1089</v>
      </c>
      <c r="G127" s="45"/>
      <c r="H127" s="45"/>
      <c r="I127" s="226"/>
      <c r="J127" s="45"/>
      <c r="K127" s="45"/>
      <c r="L127" s="49"/>
      <c r="M127" s="227"/>
      <c r="N127" s="228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209</v>
      </c>
      <c r="AU127" s="21" t="s">
        <v>92</v>
      </c>
    </row>
    <row r="128" s="2" customFormat="1">
      <c r="A128" s="43"/>
      <c r="B128" s="44"/>
      <c r="C128" s="45"/>
      <c r="D128" s="229" t="s">
        <v>211</v>
      </c>
      <c r="E128" s="45"/>
      <c r="F128" s="230" t="s">
        <v>1091</v>
      </c>
      <c r="G128" s="45"/>
      <c r="H128" s="45"/>
      <c r="I128" s="226"/>
      <c r="J128" s="45"/>
      <c r="K128" s="45"/>
      <c r="L128" s="49"/>
      <c r="M128" s="227"/>
      <c r="N128" s="228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211</v>
      </c>
      <c r="AU128" s="21" t="s">
        <v>92</v>
      </c>
    </row>
    <row r="129" s="13" customFormat="1">
      <c r="A129" s="13"/>
      <c r="B129" s="232"/>
      <c r="C129" s="233"/>
      <c r="D129" s="224" t="s">
        <v>232</v>
      </c>
      <c r="E129" s="242" t="s">
        <v>35</v>
      </c>
      <c r="F129" s="234" t="s">
        <v>1850</v>
      </c>
      <c r="G129" s="233"/>
      <c r="H129" s="235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232</v>
      </c>
      <c r="AU129" s="241" t="s">
        <v>92</v>
      </c>
      <c r="AV129" s="13" t="s">
        <v>92</v>
      </c>
      <c r="AW129" s="13" t="s">
        <v>42</v>
      </c>
      <c r="AX129" s="13" t="s">
        <v>90</v>
      </c>
      <c r="AY129" s="241" t="s">
        <v>197</v>
      </c>
    </row>
    <row r="130" s="2" customFormat="1" ht="21.75" customHeight="1">
      <c r="A130" s="43"/>
      <c r="B130" s="44"/>
      <c r="C130" s="243" t="s">
        <v>266</v>
      </c>
      <c r="D130" s="243" t="s">
        <v>305</v>
      </c>
      <c r="E130" s="244" t="s">
        <v>1093</v>
      </c>
      <c r="F130" s="245" t="s">
        <v>1094</v>
      </c>
      <c r="G130" s="246" t="s">
        <v>204</v>
      </c>
      <c r="H130" s="247">
        <v>22.506</v>
      </c>
      <c r="I130" s="248"/>
      <c r="J130" s="249">
        <f>ROUND(I130*H130,2)</f>
        <v>0</v>
      </c>
      <c r="K130" s="245" t="s">
        <v>205</v>
      </c>
      <c r="L130" s="250"/>
      <c r="M130" s="251" t="s">
        <v>35</v>
      </c>
      <c r="N130" s="252" t="s">
        <v>53</v>
      </c>
      <c r="O130" s="89"/>
      <c r="P130" s="220">
        <f>O130*H130</f>
        <v>0</v>
      </c>
      <c r="Q130" s="220">
        <v>0.00052999999999999998</v>
      </c>
      <c r="R130" s="220">
        <f>Q130*H130</f>
        <v>0.01192818</v>
      </c>
      <c r="S130" s="220">
        <v>0</v>
      </c>
      <c r="T130" s="221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2" t="s">
        <v>253</v>
      </c>
      <c r="AT130" s="222" t="s">
        <v>305</v>
      </c>
      <c r="AU130" s="222" t="s">
        <v>92</v>
      </c>
      <c r="AY130" s="21" t="s">
        <v>197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1" t="s">
        <v>90</v>
      </c>
      <c r="BK130" s="223">
        <f>ROUND(I130*H130,2)</f>
        <v>0</v>
      </c>
      <c r="BL130" s="21" t="s">
        <v>206</v>
      </c>
      <c r="BM130" s="222" t="s">
        <v>1851</v>
      </c>
    </row>
    <row r="131" s="2" customFormat="1">
      <c r="A131" s="43"/>
      <c r="B131" s="44"/>
      <c r="C131" s="45"/>
      <c r="D131" s="224" t="s">
        <v>209</v>
      </c>
      <c r="E131" s="45"/>
      <c r="F131" s="225" t="s">
        <v>1094</v>
      </c>
      <c r="G131" s="45"/>
      <c r="H131" s="45"/>
      <c r="I131" s="226"/>
      <c r="J131" s="45"/>
      <c r="K131" s="45"/>
      <c r="L131" s="49"/>
      <c r="M131" s="227"/>
      <c r="N131" s="228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209</v>
      </c>
      <c r="AU131" s="21" t="s">
        <v>92</v>
      </c>
    </row>
    <row r="132" s="13" customFormat="1">
      <c r="A132" s="13"/>
      <c r="B132" s="232"/>
      <c r="C132" s="233"/>
      <c r="D132" s="224" t="s">
        <v>232</v>
      </c>
      <c r="E132" s="233"/>
      <c r="F132" s="234" t="s">
        <v>1852</v>
      </c>
      <c r="G132" s="233"/>
      <c r="H132" s="235">
        <v>22.506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232</v>
      </c>
      <c r="AU132" s="241" t="s">
        <v>92</v>
      </c>
      <c r="AV132" s="13" t="s">
        <v>92</v>
      </c>
      <c r="AW132" s="13" t="s">
        <v>4</v>
      </c>
      <c r="AX132" s="13" t="s">
        <v>90</v>
      </c>
      <c r="AY132" s="241" t="s">
        <v>197</v>
      </c>
    </row>
    <row r="133" s="2" customFormat="1" ht="24.15" customHeight="1">
      <c r="A133" s="43"/>
      <c r="B133" s="44"/>
      <c r="C133" s="211" t="s">
        <v>274</v>
      </c>
      <c r="D133" s="211" t="s">
        <v>201</v>
      </c>
      <c r="E133" s="212" t="s">
        <v>1097</v>
      </c>
      <c r="F133" s="213" t="s">
        <v>1098</v>
      </c>
      <c r="G133" s="214" t="s">
        <v>204</v>
      </c>
      <c r="H133" s="215">
        <v>19</v>
      </c>
      <c r="I133" s="216"/>
      <c r="J133" s="217">
        <f>ROUND(I133*H133,2)</f>
        <v>0</v>
      </c>
      <c r="K133" s="213" t="s">
        <v>205</v>
      </c>
      <c r="L133" s="49"/>
      <c r="M133" s="218" t="s">
        <v>35</v>
      </c>
      <c r="N133" s="219" t="s">
        <v>53</v>
      </c>
      <c r="O133" s="89"/>
      <c r="P133" s="220">
        <f>O133*H133</f>
        <v>0</v>
      </c>
      <c r="Q133" s="220">
        <v>0.00013999999999999999</v>
      </c>
      <c r="R133" s="220">
        <f>Q133*H133</f>
        <v>0.0026599999999999996</v>
      </c>
      <c r="S133" s="220">
        <v>0</v>
      </c>
      <c r="T133" s="221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2" t="s">
        <v>206</v>
      </c>
      <c r="AT133" s="222" t="s">
        <v>201</v>
      </c>
      <c r="AU133" s="222" t="s">
        <v>92</v>
      </c>
      <c r="AY133" s="21" t="s">
        <v>197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21" t="s">
        <v>90</v>
      </c>
      <c r="BK133" s="223">
        <f>ROUND(I133*H133,2)</f>
        <v>0</v>
      </c>
      <c r="BL133" s="21" t="s">
        <v>206</v>
      </c>
      <c r="BM133" s="222" t="s">
        <v>1853</v>
      </c>
    </row>
    <row r="134" s="2" customFormat="1">
      <c r="A134" s="43"/>
      <c r="B134" s="44"/>
      <c r="C134" s="45"/>
      <c r="D134" s="224" t="s">
        <v>209</v>
      </c>
      <c r="E134" s="45"/>
      <c r="F134" s="225" t="s">
        <v>1100</v>
      </c>
      <c r="G134" s="45"/>
      <c r="H134" s="45"/>
      <c r="I134" s="226"/>
      <c r="J134" s="45"/>
      <c r="K134" s="45"/>
      <c r="L134" s="49"/>
      <c r="M134" s="227"/>
      <c r="N134" s="228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209</v>
      </c>
      <c r="AU134" s="21" t="s">
        <v>92</v>
      </c>
    </row>
    <row r="135" s="2" customFormat="1">
      <c r="A135" s="43"/>
      <c r="B135" s="44"/>
      <c r="C135" s="45"/>
      <c r="D135" s="229" t="s">
        <v>211</v>
      </c>
      <c r="E135" s="45"/>
      <c r="F135" s="230" t="s">
        <v>1101</v>
      </c>
      <c r="G135" s="45"/>
      <c r="H135" s="45"/>
      <c r="I135" s="226"/>
      <c r="J135" s="45"/>
      <c r="K135" s="45"/>
      <c r="L135" s="49"/>
      <c r="M135" s="227"/>
      <c r="N135" s="228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211</v>
      </c>
      <c r="AU135" s="21" t="s">
        <v>92</v>
      </c>
    </row>
    <row r="136" s="13" customFormat="1">
      <c r="A136" s="13"/>
      <c r="B136" s="232"/>
      <c r="C136" s="233"/>
      <c r="D136" s="224" t="s">
        <v>232</v>
      </c>
      <c r="E136" s="242" t="s">
        <v>35</v>
      </c>
      <c r="F136" s="234" t="s">
        <v>1850</v>
      </c>
      <c r="G136" s="233"/>
      <c r="H136" s="235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232</v>
      </c>
      <c r="AU136" s="241" t="s">
        <v>92</v>
      </c>
      <c r="AV136" s="13" t="s">
        <v>92</v>
      </c>
      <c r="AW136" s="13" t="s">
        <v>42</v>
      </c>
      <c r="AX136" s="13" t="s">
        <v>90</v>
      </c>
      <c r="AY136" s="241" t="s">
        <v>197</v>
      </c>
    </row>
    <row r="137" s="2" customFormat="1" ht="24.15" customHeight="1">
      <c r="A137" s="43"/>
      <c r="B137" s="44"/>
      <c r="C137" s="243" t="s">
        <v>8</v>
      </c>
      <c r="D137" s="243" t="s">
        <v>305</v>
      </c>
      <c r="E137" s="244" t="s">
        <v>1055</v>
      </c>
      <c r="F137" s="245" t="s">
        <v>1056</v>
      </c>
      <c r="G137" s="246" t="s">
        <v>204</v>
      </c>
      <c r="H137" s="247">
        <v>22.506</v>
      </c>
      <c r="I137" s="248"/>
      <c r="J137" s="249">
        <f>ROUND(I137*H137,2)</f>
        <v>0</v>
      </c>
      <c r="K137" s="245" t="s">
        <v>205</v>
      </c>
      <c r="L137" s="250"/>
      <c r="M137" s="251" t="s">
        <v>35</v>
      </c>
      <c r="N137" s="252" t="s">
        <v>53</v>
      </c>
      <c r="O137" s="89"/>
      <c r="P137" s="220">
        <f>O137*H137</f>
        <v>0</v>
      </c>
      <c r="Q137" s="220">
        <v>0.00029999999999999997</v>
      </c>
      <c r="R137" s="220">
        <f>Q137*H137</f>
        <v>0.0067517999999999996</v>
      </c>
      <c r="S137" s="220">
        <v>0</v>
      </c>
      <c r="T137" s="221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2" t="s">
        <v>253</v>
      </c>
      <c r="AT137" s="222" t="s">
        <v>305</v>
      </c>
      <c r="AU137" s="222" t="s">
        <v>92</v>
      </c>
      <c r="AY137" s="21" t="s">
        <v>197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1" t="s">
        <v>90</v>
      </c>
      <c r="BK137" s="223">
        <f>ROUND(I137*H137,2)</f>
        <v>0</v>
      </c>
      <c r="BL137" s="21" t="s">
        <v>206</v>
      </c>
      <c r="BM137" s="222" t="s">
        <v>1854</v>
      </c>
    </row>
    <row r="138" s="2" customFormat="1">
      <c r="A138" s="43"/>
      <c r="B138" s="44"/>
      <c r="C138" s="45"/>
      <c r="D138" s="224" t="s">
        <v>209</v>
      </c>
      <c r="E138" s="45"/>
      <c r="F138" s="225" t="s">
        <v>1056</v>
      </c>
      <c r="G138" s="45"/>
      <c r="H138" s="45"/>
      <c r="I138" s="226"/>
      <c r="J138" s="45"/>
      <c r="K138" s="45"/>
      <c r="L138" s="49"/>
      <c r="M138" s="227"/>
      <c r="N138" s="228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209</v>
      </c>
      <c r="AU138" s="21" t="s">
        <v>92</v>
      </c>
    </row>
    <row r="139" s="13" customFormat="1">
      <c r="A139" s="13"/>
      <c r="B139" s="232"/>
      <c r="C139" s="233"/>
      <c r="D139" s="224" t="s">
        <v>232</v>
      </c>
      <c r="E139" s="233"/>
      <c r="F139" s="234" t="s">
        <v>1852</v>
      </c>
      <c r="G139" s="233"/>
      <c r="H139" s="235">
        <v>22.506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232</v>
      </c>
      <c r="AU139" s="241" t="s">
        <v>92</v>
      </c>
      <c r="AV139" s="13" t="s">
        <v>92</v>
      </c>
      <c r="AW139" s="13" t="s">
        <v>4</v>
      </c>
      <c r="AX139" s="13" t="s">
        <v>90</v>
      </c>
      <c r="AY139" s="241" t="s">
        <v>197</v>
      </c>
    </row>
    <row r="140" s="12" customFormat="1" ht="22.8" customHeight="1">
      <c r="A140" s="12"/>
      <c r="B140" s="195"/>
      <c r="C140" s="196"/>
      <c r="D140" s="197" t="s">
        <v>81</v>
      </c>
      <c r="E140" s="209" t="s">
        <v>207</v>
      </c>
      <c r="F140" s="209" t="s">
        <v>1103</v>
      </c>
      <c r="G140" s="196"/>
      <c r="H140" s="196"/>
      <c r="I140" s="199"/>
      <c r="J140" s="210">
        <f>BK140</f>
        <v>0</v>
      </c>
      <c r="K140" s="196"/>
      <c r="L140" s="201"/>
      <c r="M140" s="202"/>
      <c r="N140" s="203"/>
      <c r="O140" s="203"/>
      <c r="P140" s="204">
        <f>SUM(P141:P148)</f>
        <v>0</v>
      </c>
      <c r="Q140" s="203"/>
      <c r="R140" s="204">
        <f>SUM(R141:R148)</f>
        <v>19.277999999999999</v>
      </c>
      <c r="S140" s="203"/>
      <c r="T140" s="205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6" t="s">
        <v>90</v>
      </c>
      <c r="AT140" s="207" t="s">
        <v>81</v>
      </c>
      <c r="AU140" s="207" t="s">
        <v>90</v>
      </c>
      <c r="AY140" s="206" t="s">
        <v>197</v>
      </c>
      <c r="BK140" s="208">
        <f>SUM(BK141:BK148)</f>
        <v>0</v>
      </c>
    </row>
    <row r="141" s="2" customFormat="1" ht="16.5" customHeight="1">
      <c r="A141" s="43"/>
      <c r="B141" s="44"/>
      <c r="C141" s="211" t="s">
        <v>286</v>
      </c>
      <c r="D141" s="211" t="s">
        <v>201</v>
      </c>
      <c r="E141" s="212" t="s">
        <v>1104</v>
      </c>
      <c r="F141" s="213" t="s">
        <v>1105</v>
      </c>
      <c r="G141" s="214" t="s">
        <v>320</v>
      </c>
      <c r="H141" s="215">
        <v>9</v>
      </c>
      <c r="I141" s="216"/>
      <c r="J141" s="217">
        <f>ROUND(I141*H141,2)</f>
        <v>0</v>
      </c>
      <c r="K141" s="213" t="s">
        <v>205</v>
      </c>
      <c r="L141" s="49"/>
      <c r="M141" s="218" t="s">
        <v>35</v>
      </c>
      <c r="N141" s="219" t="s">
        <v>53</v>
      </c>
      <c r="O141" s="89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2" t="s">
        <v>206</v>
      </c>
      <c r="AT141" s="222" t="s">
        <v>201</v>
      </c>
      <c r="AU141" s="222" t="s">
        <v>92</v>
      </c>
      <c r="AY141" s="21" t="s">
        <v>197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1" t="s">
        <v>90</v>
      </c>
      <c r="BK141" s="223">
        <f>ROUND(I141*H141,2)</f>
        <v>0</v>
      </c>
      <c r="BL141" s="21" t="s">
        <v>206</v>
      </c>
      <c r="BM141" s="222" t="s">
        <v>1855</v>
      </c>
    </row>
    <row r="142" s="2" customFormat="1">
      <c r="A142" s="43"/>
      <c r="B142" s="44"/>
      <c r="C142" s="45"/>
      <c r="D142" s="224" t="s">
        <v>209</v>
      </c>
      <c r="E142" s="45"/>
      <c r="F142" s="225" t="s">
        <v>1105</v>
      </c>
      <c r="G142" s="45"/>
      <c r="H142" s="45"/>
      <c r="I142" s="226"/>
      <c r="J142" s="45"/>
      <c r="K142" s="45"/>
      <c r="L142" s="49"/>
      <c r="M142" s="227"/>
      <c r="N142" s="228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209</v>
      </c>
      <c r="AU142" s="21" t="s">
        <v>92</v>
      </c>
    </row>
    <row r="143" s="2" customFormat="1">
      <c r="A143" s="43"/>
      <c r="B143" s="44"/>
      <c r="C143" s="45"/>
      <c r="D143" s="229" t="s">
        <v>211</v>
      </c>
      <c r="E143" s="45"/>
      <c r="F143" s="230" t="s">
        <v>1107</v>
      </c>
      <c r="G143" s="45"/>
      <c r="H143" s="45"/>
      <c r="I143" s="226"/>
      <c r="J143" s="45"/>
      <c r="K143" s="45"/>
      <c r="L143" s="49"/>
      <c r="M143" s="227"/>
      <c r="N143" s="228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211</v>
      </c>
      <c r="AU143" s="21" t="s">
        <v>92</v>
      </c>
    </row>
    <row r="144" s="2" customFormat="1">
      <c r="A144" s="43"/>
      <c r="B144" s="44"/>
      <c r="C144" s="45"/>
      <c r="D144" s="224" t="s">
        <v>219</v>
      </c>
      <c r="E144" s="45"/>
      <c r="F144" s="231" t="s">
        <v>1108</v>
      </c>
      <c r="G144" s="45"/>
      <c r="H144" s="45"/>
      <c r="I144" s="226"/>
      <c r="J144" s="45"/>
      <c r="K144" s="45"/>
      <c r="L144" s="49"/>
      <c r="M144" s="227"/>
      <c r="N144" s="228"/>
      <c r="O144" s="89"/>
      <c r="P144" s="89"/>
      <c r="Q144" s="89"/>
      <c r="R144" s="89"/>
      <c r="S144" s="89"/>
      <c r="T144" s="90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T144" s="21" t="s">
        <v>219</v>
      </c>
      <c r="AU144" s="21" t="s">
        <v>92</v>
      </c>
    </row>
    <row r="145" s="13" customFormat="1">
      <c r="A145" s="13"/>
      <c r="B145" s="232"/>
      <c r="C145" s="233"/>
      <c r="D145" s="224" t="s">
        <v>232</v>
      </c>
      <c r="E145" s="242" t="s">
        <v>35</v>
      </c>
      <c r="F145" s="234" t="s">
        <v>1856</v>
      </c>
      <c r="G145" s="233"/>
      <c r="H145" s="235">
        <v>9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232</v>
      </c>
      <c r="AU145" s="241" t="s">
        <v>92</v>
      </c>
      <c r="AV145" s="13" t="s">
        <v>92</v>
      </c>
      <c r="AW145" s="13" t="s">
        <v>42</v>
      </c>
      <c r="AX145" s="13" t="s">
        <v>90</v>
      </c>
      <c r="AY145" s="241" t="s">
        <v>197</v>
      </c>
    </row>
    <row r="146" s="2" customFormat="1" ht="16.5" customHeight="1">
      <c r="A146" s="43"/>
      <c r="B146" s="44"/>
      <c r="C146" s="243" t="s">
        <v>292</v>
      </c>
      <c r="D146" s="243" t="s">
        <v>305</v>
      </c>
      <c r="E146" s="244" t="s">
        <v>1110</v>
      </c>
      <c r="F146" s="245" t="s">
        <v>1111</v>
      </c>
      <c r="G146" s="246" t="s">
        <v>269</v>
      </c>
      <c r="H146" s="247">
        <v>19.277999999999999</v>
      </c>
      <c r="I146" s="248"/>
      <c r="J146" s="249">
        <f>ROUND(I146*H146,2)</f>
        <v>0</v>
      </c>
      <c r="K146" s="245" t="s">
        <v>205</v>
      </c>
      <c r="L146" s="250"/>
      <c r="M146" s="251" t="s">
        <v>35</v>
      </c>
      <c r="N146" s="252" t="s">
        <v>53</v>
      </c>
      <c r="O146" s="89"/>
      <c r="P146" s="220">
        <f>O146*H146</f>
        <v>0</v>
      </c>
      <c r="Q146" s="220">
        <v>1</v>
      </c>
      <c r="R146" s="220">
        <f>Q146*H146</f>
        <v>19.277999999999999</v>
      </c>
      <c r="S146" s="220">
        <v>0</v>
      </c>
      <c r="T146" s="221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2" t="s">
        <v>253</v>
      </c>
      <c r="AT146" s="222" t="s">
        <v>305</v>
      </c>
      <c r="AU146" s="222" t="s">
        <v>92</v>
      </c>
      <c r="AY146" s="21" t="s">
        <v>197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1" t="s">
        <v>90</v>
      </c>
      <c r="BK146" s="223">
        <f>ROUND(I146*H146,2)</f>
        <v>0</v>
      </c>
      <c r="BL146" s="21" t="s">
        <v>206</v>
      </c>
      <c r="BM146" s="222" t="s">
        <v>1857</v>
      </c>
    </row>
    <row r="147" s="2" customFormat="1">
      <c r="A147" s="43"/>
      <c r="B147" s="44"/>
      <c r="C147" s="45"/>
      <c r="D147" s="224" t="s">
        <v>209</v>
      </c>
      <c r="E147" s="45"/>
      <c r="F147" s="225" t="s">
        <v>1111</v>
      </c>
      <c r="G147" s="45"/>
      <c r="H147" s="45"/>
      <c r="I147" s="226"/>
      <c r="J147" s="45"/>
      <c r="K147" s="45"/>
      <c r="L147" s="49"/>
      <c r="M147" s="227"/>
      <c r="N147" s="228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209</v>
      </c>
      <c r="AU147" s="21" t="s">
        <v>92</v>
      </c>
    </row>
    <row r="148" s="13" customFormat="1">
      <c r="A148" s="13"/>
      <c r="B148" s="232"/>
      <c r="C148" s="233"/>
      <c r="D148" s="224" t="s">
        <v>232</v>
      </c>
      <c r="E148" s="233"/>
      <c r="F148" s="234" t="s">
        <v>1858</v>
      </c>
      <c r="G148" s="233"/>
      <c r="H148" s="235">
        <v>19.277999999999999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232</v>
      </c>
      <c r="AU148" s="241" t="s">
        <v>92</v>
      </c>
      <c r="AV148" s="13" t="s">
        <v>92</v>
      </c>
      <c r="AW148" s="13" t="s">
        <v>4</v>
      </c>
      <c r="AX148" s="13" t="s">
        <v>90</v>
      </c>
      <c r="AY148" s="241" t="s">
        <v>197</v>
      </c>
    </row>
    <row r="149" s="12" customFormat="1" ht="22.8" customHeight="1">
      <c r="A149" s="12"/>
      <c r="B149" s="195"/>
      <c r="C149" s="196"/>
      <c r="D149" s="197" t="s">
        <v>81</v>
      </c>
      <c r="E149" s="209" t="s">
        <v>1121</v>
      </c>
      <c r="F149" s="209" t="s">
        <v>1142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SUM(P150:P186)</f>
        <v>0</v>
      </c>
      <c r="Q149" s="203"/>
      <c r="R149" s="204">
        <f>SUM(R150:R186)</f>
        <v>35.317799999999998</v>
      </c>
      <c r="S149" s="203"/>
      <c r="T149" s="205">
        <f>SUM(T150:T186)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6" t="s">
        <v>90</v>
      </c>
      <c r="AT149" s="207" t="s">
        <v>81</v>
      </c>
      <c r="AU149" s="207" t="s">
        <v>90</v>
      </c>
      <c r="AY149" s="206" t="s">
        <v>197</v>
      </c>
      <c r="BK149" s="208">
        <f>SUM(BK150:BK186)</f>
        <v>0</v>
      </c>
    </row>
    <row r="150" s="2" customFormat="1" ht="24.15" customHeight="1">
      <c r="A150" s="43"/>
      <c r="B150" s="44"/>
      <c r="C150" s="211" t="s">
        <v>298</v>
      </c>
      <c r="D150" s="211" t="s">
        <v>201</v>
      </c>
      <c r="E150" s="212" t="s">
        <v>1143</v>
      </c>
      <c r="F150" s="213" t="s">
        <v>1144</v>
      </c>
      <c r="G150" s="214" t="s">
        <v>204</v>
      </c>
      <c r="H150" s="215">
        <v>158</v>
      </c>
      <c r="I150" s="216"/>
      <c r="J150" s="217">
        <f>ROUND(I150*H150,2)</f>
        <v>0</v>
      </c>
      <c r="K150" s="213" t="s">
        <v>205</v>
      </c>
      <c r="L150" s="49"/>
      <c r="M150" s="218" t="s">
        <v>35</v>
      </c>
      <c r="N150" s="219" t="s">
        <v>53</v>
      </c>
      <c r="O150" s="89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2" t="s">
        <v>206</v>
      </c>
      <c r="AT150" s="222" t="s">
        <v>201</v>
      </c>
      <c r="AU150" s="222" t="s">
        <v>92</v>
      </c>
      <c r="AY150" s="21" t="s">
        <v>197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1" t="s">
        <v>90</v>
      </c>
      <c r="BK150" s="223">
        <f>ROUND(I150*H150,2)</f>
        <v>0</v>
      </c>
      <c r="BL150" s="21" t="s">
        <v>206</v>
      </c>
      <c r="BM150" s="222" t="s">
        <v>1859</v>
      </c>
    </row>
    <row r="151" s="2" customFormat="1">
      <c r="A151" s="43"/>
      <c r="B151" s="44"/>
      <c r="C151" s="45"/>
      <c r="D151" s="224" t="s">
        <v>209</v>
      </c>
      <c r="E151" s="45"/>
      <c r="F151" s="225" t="s">
        <v>1146</v>
      </c>
      <c r="G151" s="45"/>
      <c r="H151" s="45"/>
      <c r="I151" s="226"/>
      <c r="J151" s="45"/>
      <c r="K151" s="45"/>
      <c r="L151" s="49"/>
      <c r="M151" s="227"/>
      <c r="N151" s="228"/>
      <c r="O151" s="89"/>
      <c r="P151" s="89"/>
      <c r="Q151" s="89"/>
      <c r="R151" s="89"/>
      <c r="S151" s="89"/>
      <c r="T151" s="90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T151" s="21" t="s">
        <v>209</v>
      </c>
      <c r="AU151" s="21" t="s">
        <v>92</v>
      </c>
    </row>
    <row r="152" s="2" customFormat="1">
      <c r="A152" s="43"/>
      <c r="B152" s="44"/>
      <c r="C152" s="45"/>
      <c r="D152" s="229" t="s">
        <v>211</v>
      </c>
      <c r="E152" s="45"/>
      <c r="F152" s="230" t="s">
        <v>1147</v>
      </c>
      <c r="G152" s="45"/>
      <c r="H152" s="45"/>
      <c r="I152" s="226"/>
      <c r="J152" s="45"/>
      <c r="K152" s="45"/>
      <c r="L152" s="49"/>
      <c r="M152" s="227"/>
      <c r="N152" s="228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211</v>
      </c>
      <c r="AU152" s="21" t="s">
        <v>92</v>
      </c>
    </row>
    <row r="153" s="13" customFormat="1">
      <c r="A153" s="13"/>
      <c r="B153" s="232"/>
      <c r="C153" s="233"/>
      <c r="D153" s="224" t="s">
        <v>232</v>
      </c>
      <c r="E153" s="242" t="s">
        <v>35</v>
      </c>
      <c r="F153" s="234" t="s">
        <v>1860</v>
      </c>
      <c r="G153" s="233"/>
      <c r="H153" s="235">
        <v>158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232</v>
      </c>
      <c r="AU153" s="241" t="s">
        <v>92</v>
      </c>
      <c r="AV153" s="13" t="s">
        <v>92</v>
      </c>
      <c r="AW153" s="13" t="s">
        <v>42</v>
      </c>
      <c r="AX153" s="13" t="s">
        <v>90</v>
      </c>
      <c r="AY153" s="241" t="s">
        <v>197</v>
      </c>
    </row>
    <row r="154" s="2" customFormat="1" ht="24.15" customHeight="1">
      <c r="A154" s="43"/>
      <c r="B154" s="44"/>
      <c r="C154" s="211" t="s">
        <v>304</v>
      </c>
      <c r="D154" s="211" t="s">
        <v>201</v>
      </c>
      <c r="E154" s="212" t="s">
        <v>1149</v>
      </c>
      <c r="F154" s="213" t="s">
        <v>1150</v>
      </c>
      <c r="G154" s="214" t="s">
        <v>204</v>
      </c>
      <c r="H154" s="215">
        <v>158</v>
      </c>
      <c r="I154" s="216"/>
      <c r="J154" s="217">
        <f>ROUND(I154*H154,2)</f>
        <v>0</v>
      </c>
      <c r="K154" s="213" t="s">
        <v>205</v>
      </c>
      <c r="L154" s="49"/>
      <c r="M154" s="218" t="s">
        <v>35</v>
      </c>
      <c r="N154" s="219" t="s">
        <v>53</v>
      </c>
      <c r="O154" s="89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2" t="s">
        <v>206</v>
      </c>
      <c r="AT154" s="222" t="s">
        <v>201</v>
      </c>
      <c r="AU154" s="222" t="s">
        <v>92</v>
      </c>
      <c r="AY154" s="21" t="s">
        <v>197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1" t="s">
        <v>90</v>
      </c>
      <c r="BK154" s="223">
        <f>ROUND(I154*H154,2)</f>
        <v>0</v>
      </c>
      <c r="BL154" s="21" t="s">
        <v>206</v>
      </c>
      <c r="BM154" s="222" t="s">
        <v>1861</v>
      </c>
    </row>
    <row r="155" s="2" customFormat="1">
      <c r="A155" s="43"/>
      <c r="B155" s="44"/>
      <c r="C155" s="45"/>
      <c r="D155" s="224" t="s">
        <v>209</v>
      </c>
      <c r="E155" s="45"/>
      <c r="F155" s="225" t="s">
        <v>1152</v>
      </c>
      <c r="G155" s="45"/>
      <c r="H155" s="45"/>
      <c r="I155" s="226"/>
      <c r="J155" s="45"/>
      <c r="K155" s="45"/>
      <c r="L155" s="49"/>
      <c r="M155" s="227"/>
      <c r="N155" s="228"/>
      <c r="O155" s="89"/>
      <c r="P155" s="89"/>
      <c r="Q155" s="89"/>
      <c r="R155" s="89"/>
      <c r="S155" s="89"/>
      <c r="T155" s="90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T155" s="21" t="s">
        <v>209</v>
      </c>
      <c r="AU155" s="21" t="s">
        <v>92</v>
      </c>
    </row>
    <row r="156" s="2" customFormat="1">
      <c r="A156" s="43"/>
      <c r="B156" s="44"/>
      <c r="C156" s="45"/>
      <c r="D156" s="229" t="s">
        <v>211</v>
      </c>
      <c r="E156" s="45"/>
      <c r="F156" s="230" t="s">
        <v>1153</v>
      </c>
      <c r="G156" s="45"/>
      <c r="H156" s="45"/>
      <c r="I156" s="226"/>
      <c r="J156" s="45"/>
      <c r="K156" s="45"/>
      <c r="L156" s="49"/>
      <c r="M156" s="227"/>
      <c r="N156" s="228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211</v>
      </c>
      <c r="AU156" s="21" t="s">
        <v>92</v>
      </c>
    </row>
    <row r="157" s="13" customFormat="1">
      <c r="A157" s="13"/>
      <c r="B157" s="232"/>
      <c r="C157" s="233"/>
      <c r="D157" s="224" t="s">
        <v>232</v>
      </c>
      <c r="E157" s="242" t="s">
        <v>35</v>
      </c>
      <c r="F157" s="234" t="s">
        <v>1862</v>
      </c>
      <c r="G157" s="233"/>
      <c r="H157" s="235">
        <v>158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232</v>
      </c>
      <c r="AU157" s="241" t="s">
        <v>92</v>
      </c>
      <c r="AV157" s="13" t="s">
        <v>92</v>
      </c>
      <c r="AW157" s="13" t="s">
        <v>42</v>
      </c>
      <c r="AX157" s="13" t="s">
        <v>90</v>
      </c>
      <c r="AY157" s="241" t="s">
        <v>197</v>
      </c>
    </row>
    <row r="158" s="2" customFormat="1" ht="24.15" customHeight="1">
      <c r="A158" s="43"/>
      <c r="B158" s="44"/>
      <c r="C158" s="211" t="s">
        <v>311</v>
      </c>
      <c r="D158" s="211" t="s">
        <v>201</v>
      </c>
      <c r="E158" s="212" t="s">
        <v>1155</v>
      </c>
      <c r="F158" s="213" t="s">
        <v>1156</v>
      </c>
      <c r="G158" s="214" t="s">
        <v>204</v>
      </c>
      <c r="H158" s="215">
        <v>188</v>
      </c>
      <c r="I158" s="216"/>
      <c r="J158" s="217">
        <f>ROUND(I158*H158,2)</f>
        <v>0</v>
      </c>
      <c r="K158" s="213" t="s">
        <v>205</v>
      </c>
      <c r="L158" s="49"/>
      <c r="M158" s="218" t="s">
        <v>35</v>
      </c>
      <c r="N158" s="219" t="s">
        <v>53</v>
      </c>
      <c r="O158" s="89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2" t="s">
        <v>206</v>
      </c>
      <c r="AT158" s="222" t="s">
        <v>201</v>
      </c>
      <c r="AU158" s="222" t="s">
        <v>92</v>
      </c>
      <c r="AY158" s="21" t="s">
        <v>197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1" t="s">
        <v>90</v>
      </c>
      <c r="BK158" s="223">
        <f>ROUND(I158*H158,2)</f>
        <v>0</v>
      </c>
      <c r="BL158" s="21" t="s">
        <v>206</v>
      </c>
      <c r="BM158" s="222" t="s">
        <v>1863</v>
      </c>
    </row>
    <row r="159" s="2" customFormat="1">
      <c r="A159" s="43"/>
      <c r="B159" s="44"/>
      <c r="C159" s="45"/>
      <c r="D159" s="224" t="s">
        <v>209</v>
      </c>
      <c r="E159" s="45"/>
      <c r="F159" s="225" t="s">
        <v>1158</v>
      </c>
      <c r="G159" s="45"/>
      <c r="H159" s="45"/>
      <c r="I159" s="226"/>
      <c r="J159" s="45"/>
      <c r="K159" s="45"/>
      <c r="L159" s="49"/>
      <c r="M159" s="227"/>
      <c r="N159" s="228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209</v>
      </c>
      <c r="AU159" s="21" t="s">
        <v>92</v>
      </c>
    </row>
    <row r="160" s="2" customFormat="1">
      <c r="A160" s="43"/>
      <c r="B160" s="44"/>
      <c r="C160" s="45"/>
      <c r="D160" s="229" t="s">
        <v>211</v>
      </c>
      <c r="E160" s="45"/>
      <c r="F160" s="230" t="s">
        <v>1159</v>
      </c>
      <c r="G160" s="45"/>
      <c r="H160" s="45"/>
      <c r="I160" s="226"/>
      <c r="J160" s="45"/>
      <c r="K160" s="45"/>
      <c r="L160" s="49"/>
      <c r="M160" s="227"/>
      <c r="N160" s="228"/>
      <c r="O160" s="89"/>
      <c r="P160" s="89"/>
      <c r="Q160" s="89"/>
      <c r="R160" s="89"/>
      <c r="S160" s="89"/>
      <c r="T160" s="90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T160" s="21" t="s">
        <v>211</v>
      </c>
      <c r="AU160" s="21" t="s">
        <v>92</v>
      </c>
    </row>
    <row r="161" s="13" customFormat="1">
      <c r="A161" s="13"/>
      <c r="B161" s="232"/>
      <c r="C161" s="233"/>
      <c r="D161" s="224" t="s">
        <v>232</v>
      </c>
      <c r="E161" s="242" t="s">
        <v>35</v>
      </c>
      <c r="F161" s="234" t="s">
        <v>1864</v>
      </c>
      <c r="G161" s="233"/>
      <c r="H161" s="235">
        <v>188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232</v>
      </c>
      <c r="AU161" s="241" t="s">
        <v>92</v>
      </c>
      <c r="AV161" s="13" t="s">
        <v>92</v>
      </c>
      <c r="AW161" s="13" t="s">
        <v>42</v>
      </c>
      <c r="AX161" s="13" t="s">
        <v>90</v>
      </c>
      <c r="AY161" s="241" t="s">
        <v>197</v>
      </c>
    </row>
    <row r="162" s="2" customFormat="1" ht="24.15" customHeight="1">
      <c r="A162" s="43"/>
      <c r="B162" s="44"/>
      <c r="C162" s="211" t="s">
        <v>317</v>
      </c>
      <c r="D162" s="211" t="s">
        <v>201</v>
      </c>
      <c r="E162" s="212" t="s">
        <v>1161</v>
      </c>
      <c r="F162" s="213" t="s">
        <v>1162</v>
      </c>
      <c r="G162" s="214" t="s">
        <v>204</v>
      </c>
      <c r="H162" s="215">
        <v>168</v>
      </c>
      <c r="I162" s="216"/>
      <c r="J162" s="217">
        <f>ROUND(I162*H162,2)</f>
        <v>0</v>
      </c>
      <c r="K162" s="213" t="s">
        <v>205</v>
      </c>
      <c r="L162" s="49"/>
      <c r="M162" s="218" t="s">
        <v>35</v>
      </c>
      <c r="N162" s="219" t="s">
        <v>53</v>
      </c>
      <c r="O162" s="89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2" t="s">
        <v>206</v>
      </c>
      <c r="AT162" s="222" t="s">
        <v>201</v>
      </c>
      <c r="AU162" s="222" t="s">
        <v>92</v>
      </c>
      <c r="AY162" s="21" t="s">
        <v>197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1" t="s">
        <v>90</v>
      </c>
      <c r="BK162" s="223">
        <f>ROUND(I162*H162,2)</f>
        <v>0</v>
      </c>
      <c r="BL162" s="21" t="s">
        <v>206</v>
      </c>
      <c r="BM162" s="222" t="s">
        <v>1865</v>
      </c>
    </row>
    <row r="163" s="2" customFormat="1">
      <c r="A163" s="43"/>
      <c r="B163" s="44"/>
      <c r="C163" s="45"/>
      <c r="D163" s="224" t="s">
        <v>209</v>
      </c>
      <c r="E163" s="45"/>
      <c r="F163" s="225" t="s">
        <v>1164</v>
      </c>
      <c r="G163" s="45"/>
      <c r="H163" s="45"/>
      <c r="I163" s="226"/>
      <c r="J163" s="45"/>
      <c r="K163" s="45"/>
      <c r="L163" s="49"/>
      <c r="M163" s="227"/>
      <c r="N163" s="228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209</v>
      </c>
      <c r="AU163" s="21" t="s">
        <v>92</v>
      </c>
    </row>
    <row r="164" s="2" customFormat="1">
      <c r="A164" s="43"/>
      <c r="B164" s="44"/>
      <c r="C164" s="45"/>
      <c r="D164" s="229" t="s">
        <v>211</v>
      </c>
      <c r="E164" s="45"/>
      <c r="F164" s="230" t="s">
        <v>1165</v>
      </c>
      <c r="G164" s="45"/>
      <c r="H164" s="45"/>
      <c r="I164" s="226"/>
      <c r="J164" s="45"/>
      <c r="K164" s="45"/>
      <c r="L164" s="49"/>
      <c r="M164" s="227"/>
      <c r="N164" s="228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211</v>
      </c>
      <c r="AU164" s="21" t="s">
        <v>92</v>
      </c>
    </row>
    <row r="165" s="13" customFormat="1">
      <c r="A165" s="13"/>
      <c r="B165" s="232"/>
      <c r="C165" s="233"/>
      <c r="D165" s="224" t="s">
        <v>232</v>
      </c>
      <c r="E165" s="242" t="s">
        <v>35</v>
      </c>
      <c r="F165" s="234" t="s">
        <v>1866</v>
      </c>
      <c r="G165" s="233"/>
      <c r="H165" s="235">
        <v>168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232</v>
      </c>
      <c r="AU165" s="241" t="s">
        <v>92</v>
      </c>
      <c r="AV165" s="13" t="s">
        <v>92</v>
      </c>
      <c r="AW165" s="13" t="s">
        <v>42</v>
      </c>
      <c r="AX165" s="13" t="s">
        <v>90</v>
      </c>
      <c r="AY165" s="241" t="s">
        <v>197</v>
      </c>
    </row>
    <row r="166" s="2" customFormat="1" ht="24.15" customHeight="1">
      <c r="A166" s="43"/>
      <c r="B166" s="44"/>
      <c r="C166" s="211" t="s">
        <v>327</v>
      </c>
      <c r="D166" s="211" t="s">
        <v>201</v>
      </c>
      <c r="E166" s="212" t="s">
        <v>1135</v>
      </c>
      <c r="F166" s="213" t="s">
        <v>1136</v>
      </c>
      <c r="G166" s="214" t="s">
        <v>204</v>
      </c>
      <c r="H166" s="215">
        <v>168</v>
      </c>
      <c r="I166" s="216"/>
      <c r="J166" s="217">
        <f>ROUND(I166*H166,2)</f>
        <v>0</v>
      </c>
      <c r="K166" s="213" t="s">
        <v>205</v>
      </c>
      <c r="L166" s="49"/>
      <c r="M166" s="218" t="s">
        <v>35</v>
      </c>
      <c r="N166" s="219" t="s">
        <v>53</v>
      </c>
      <c r="O166" s="89"/>
      <c r="P166" s="220">
        <f>O166*H166</f>
        <v>0</v>
      </c>
      <c r="Q166" s="220">
        <v>0.1837</v>
      </c>
      <c r="R166" s="220">
        <f>Q166*H166</f>
        <v>30.861599999999999</v>
      </c>
      <c r="S166" s="220">
        <v>0</v>
      </c>
      <c r="T166" s="221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2" t="s">
        <v>206</v>
      </c>
      <c r="AT166" s="222" t="s">
        <v>201</v>
      </c>
      <c r="AU166" s="222" t="s">
        <v>92</v>
      </c>
      <c r="AY166" s="21" t="s">
        <v>197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1" t="s">
        <v>90</v>
      </c>
      <c r="BK166" s="223">
        <f>ROUND(I166*H166,2)</f>
        <v>0</v>
      </c>
      <c r="BL166" s="21" t="s">
        <v>206</v>
      </c>
      <c r="BM166" s="222" t="s">
        <v>1867</v>
      </c>
    </row>
    <row r="167" s="2" customFormat="1">
      <c r="A167" s="43"/>
      <c r="B167" s="44"/>
      <c r="C167" s="45"/>
      <c r="D167" s="224" t="s">
        <v>209</v>
      </c>
      <c r="E167" s="45"/>
      <c r="F167" s="225" t="s">
        <v>1138</v>
      </c>
      <c r="G167" s="45"/>
      <c r="H167" s="45"/>
      <c r="I167" s="226"/>
      <c r="J167" s="45"/>
      <c r="K167" s="45"/>
      <c r="L167" s="49"/>
      <c r="M167" s="227"/>
      <c r="N167" s="228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209</v>
      </c>
      <c r="AU167" s="21" t="s">
        <v>92</v>
      </c>
    </row>
    <row r="168" s="2" customFormat="1">
      <c r="A168" s="43"/>
      <c r="B168" s="44"/>
      <c r="C168" s="45"/>
      <c r="D168" s="229" t="s">
        <v>211</v>
      </c>
      <c r="E168" s="45"/>
      <c r="F168" s="230" t="s">
        <v>1139</v>
      </c>
      <c r="G168" s="45"/>
      <c r="H168" s="45"/>
      <c r="I168" s="226"/>
      <c r="J168" s="45"/>
      <c r="K168" s="45"/>
      <c r="L168" s="49"/>
      <c r="M168" s="227"/>
      <c r="N168" s="228"/>
      <c r="O168" s="89"/>
      <c r="P168" s="89"/>
      <c r="Q168" s="89"/>
      <c r="R168" s="89"/>
      <c r="S168" s="89"/>
      <c r="T168" s="90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T168" s="21" t="s">
        <v>211</v>
      </c>
      <c r="AU168" s="21" t="s">
        <v>92</v>
      </c>
    </row>
    <row r="169" s="2" customFormat="1">
      <c r="A169" s="43"/>
      <c r="B169" s="44"/>
      <c r="C169" s="45"/>
      <c r="D169" s="224" t="s">
        <v>219</v>
      </c>
      <c r="E169" s="45"/>
      <c r="F169" s="231" t="s">
        <v>1168</v>
      </c>
      <c r="G169" s="45"/>
      <c r="H169" s="45"/>
      <c r="I169" s="226"/>
      <c r="J169" s="45"/>
      <c r="K169" s="45"/>
      <c r="L169" s="49"/>
      <c r="M169" s="227"/>
      <c r="N169" s="228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219</v>
      </c>
      <c r="AU169" s="21" t="s">
        <v>92</v>
      </c>
    </row>
    <row r="170" s="15" customFormat="1">
      <c r="A170" s="15"/>
      <c r="B170" s="264"/>
      <c r="C170" s="265"/>
      <c r="D170" s="224" t="s">
        <v>232</v>
      </c>
      <c r="E170" s="266" t="s">
        <v>35</v>
      </c>
      <c r="F170" s="267" t="s">
        <v>1169</v>
      </c>
      <c r="G170" s="265"/>
      <c r="H170" s="266" t="s">
        <v>35</v>
      </c>
      <c r="I170" s="268"/>
      <c r="J170" s="265"/>
      <c r="K170" s="265"/>
      <c r="L170" s="269"/>
      <c r="M170" s="270"/>
      <c r="N170" s="271"/>
      <c r="O170" s="271"/>
      <c r="P170" s="271"/>
      <c r="Q170" s="271"/>
      <c r="R170" s="271"/>
      <c r="S170" s="271"/>
      <c r="T170" s="27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3" t="s">
        <v>232</v>
      </c>
      <c r="AU170" s="273" t="s">
        <v>92</v>
      </c>
      <c r="AV170" s="15" t="s">
        <v>90</v>
      </c>
      <c r="AW170" s="15" t="s">
        <v>42</v>
      </c>
      <c r="AX170" s="15" t="s">
        <v>82</v>
      </c>
      <c r="AY170" s="273" t="s">
        <v>197</v>
      </c>
    </row>
    <row r="171" s="13" customFormat="1">
      <c r="A171" s="13"/>
      <c r="B171" s="232"/>
      <c r="C171" s="233"/>
      <c r="D171" s="224" t="s">
        <v>232</v>
      </c>
      <c r="E171" s="242" t="s">
        <v>35</v>
      </c>
      <c r="F171" s="234" t="s">
        <v>1866</v>
      </c>
      <c r="G171" s="233"/>
      <c r="H171" s="235">
        <v>168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232</v>
      </c>
      <c r="AU171" s="241" t="s">
        <v>92</v>
      </c>
      <c r="AV171" s="13" t="s">
        <v>92</v>
      </c>
      <c r="AW171" s="13" t="s">
        <v>42</v>
      </c>
      <c r="AX171" s="13" t="s">
        <v>82</v>
      </c>
      <c r="AY171" s="241" t="s">
        <v>197</v>
      </c>
    </row>
    <row r="172" s="14" customFormat="1">
      <c r="A172" s="14"/>
      <c r="B172" s="253"/>
      <c r="C172" s="254"/>
      <c r="D172" s="224" t="s">
        <v>232</v>
      </c>
      <c r="E172" s="255" t="s">
        <v>35</v>
      </c>
      <c r="F172" s="256" t="s">
        <v>355</v>
      </c>
      <c r="G172" s="254"/>
      <c r="H172" s="257">
        <v>168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232</v>
      </c>
      <c r="AU172" s="263" t="s">
        <v>92</v>
      </c>
      <c r="AV172" s="14" t="s">
        <v>206</v>
      </c>
      <c r="AW172" s="14" t="s">
        <v>42</v>
      </c>
      <c r="AX172" s="14" t="s">
        <v>90</v>
      </c>
      <c r="AY172" s="263" t="s">
        <v>197</v>
      </c>
    </row>
    <row r="173" s="2" customFormat="1" ht="16.5" customHeight="1">
      <c r="A173" s="43"/>
      <c r="B173" s="44"/>
      <c r="C173" s="243" t="s">
        <v>333</v>
      </c>
      <c r="D173" s="243" t="s">
        <v>305</v>
      </c>
      <c r="E173" s="244" t="s">
        <v>1110</v>
      </c>
      <c r="F173" s="245" t="s">
        <v>1111</v>
      </c>
      <c r="G173" s="246" t="s">
        <v>269</v>
      </c>
      <c r="H173" s="247">
        <v>0.252</v>
      </c>
      <c r="I173" s="248"/>
      <c r="J173" s="249">
        <f>ROUND(I173*H173,2)</f>
        <v>0</v>
      </c>
      <c r="K173" s="245" t="s">
        <v>205</v>
      </c>
      <c r="L173" s="250"/>
      <c r="M173" s="251" t="s">
        <v>35</v>
      </c>
      <c r="N173" s="252" t="s">
        <v>53</v>
      </c>
      <c r="O173" s="89"/>
      <c r="P173" s="220">
        <f>O173*H173</f>
        <v>0</v>
      </c>
      <c r="Q173" s="220">
        <v>1</v>
      </c>
      <c r="R173" s="220">
        <f>Q173*H173</f>
        <v>0.252</v>
      </c>
      <c r="S173" s="220">
        <v>0</v>
      </c>
      <c r="T173" s="221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2" t="s">
        <v>253</v>
      </c>
      <c r="AT173" s="222" t="s">
        <v>305</v>
      </c>
      <c r="AU173" s="222" t="s">
        <v>92</v>
      </c>
      <c r="AY173" s="21" t="s">
        <v>197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21" t="s">
        <v>90</v>
      </c>
      <c r="BK173" s="223">
        <f>ROUND(I173*H173,2)</f>
        <v>0</v>
      </c>
      <c r="BL173" s="21" t="s">
        <v>206</v>
      </c>
      <c r="BM173" s="222" t="s">
        <v>1868</v>
      </c>
    </row>
    <row r="174" s="2" customFormat="1">
      <c r="A174" s="43"/>
      <c r="B174" s="44"/>
      <c r="C174" s="45"/>
      <c r="D174" s="224" t="s">
        <v>209</v>
      </c>
      <c r="E174" s="45"/>
      <c r="F174" s="225" t="s">
        <v>1111</v>
      </c>
      <c r="G174" s="45"/>
      <c r="H174" s="45"/>
      <c r="I174" s="226"/>
      <c r="J174" s="45"/>
      <c r="K174" s="45"/>
      <c r="L174" s="49"/>
      <c r="M174" s="227"/>
      <c r="N174" s="228"/>
      <c r="O174" s="89"/>
      <c r="P174" s="89"/>
      <c r="Q174" s="89"/>
      <c r="R174" s="89"/>
      <c r="S174" s="89"/>
      <c r="T174" s="90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T174" s="21" t="s">
        <v>209</v>
      </c>
      <c r="AU174" s="21" t="s">
        <v>92</v>
      </c>
    </row>
    <row r="175" s="15" customFormat="1">
      <c r="A175" s="15"/>
      <c r="B175" s="264"/>
      <c r="C175" s="265"/>
      <c r="D175" s="224" t="s">
        <v>232</v>
      </c>
      <c r="E175" s="266" t="s">
        <v>35</v>
      </c>
      <c r="F175" s="267" t="s">
        <v>1169</v>
      </c>
      <c r="G175" s="265"/>
      <c r="H175" s="266" t="s">
        <v>35</v>
      </c>
      <c r="I175" s="268"/>
      <c r="J175" s="265"/>
      <c r="K175" s="265"/>
      <c r="L175" s="269"/>
      <c r="M175" s="270"/>
      <c r="N175" s="271"/>
      <c r="O175" s="271"/>
      <c r="P175" s="271"/>
      <c r="Q175" s="271"/>
      <c r="R175" s="271"/>
      <c r="S175" s="271"/>
      <c r="T175" s="27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3" t="s">
        <v>232</v>
      </c>
      <c r="AU175" s="273" t="s">
        <v>92</v>
      </c>
      <c r="AV175" s="15" t="s">
        <v>90</v>
      </c>
      <c r="AW175" s="15" t="s">
        <v>42</v>
      </c>
      <c r="AX175" s="15" t="s">
        <v>82</v>
      </c>
      <c r="AY175" s="273" t="s">
        <v>197</v>
      </c>
    </row>
    <row r="176" s="13" customFormat="1">
      <c r="A176" s="13"/>
      <c r="B176" s="232"/>
      <c r="C176" s="233"/>
      <c r="D176" s="224" t="s">
        <v>232</v>
      </c>
      <c r="E176" s="242" t="s">
        <v>35</v>
      </c>
      <c r="F176" s="234" t="s">
        <v>1869</v>
      </c>
      <c r="G176" s="233"/>
      <c r="H176" s="235">
        <v>0.252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232</v>
      </c>
      <c r="AU176" s="241" t="s">
        <v>92</v>
      </c>
      <c r="AV176" s="13" t="s">
        <v>92</v>
      </c>
      <c r="AW176" s="13" t="s">
        <v>42</v>
      </c>
      <c r="AX176" s="13" t="s">
        <v>82</v>
      </c>
      <c r="AY176" s="241" t="s">
        <v>197</v>
      </c>
    </row>
    <row r="177" s="14" customFormat="1">
      <c r="A177" s="14"/>
      <c r="B177" s="253"/>
      <c r="C177" s="254"/>
      <c r="D177" s="224" t="s">
        <v>232</v>
      </c>
      <c r="E177" s="255" t="s">
        <v>35</v>
      </c>
      <c r="F177" s="256" t="s">
        <v>355</v>
      </c>
      <c r="G177" s="254"/>
      <c r="H177" s="257">
        <v>0.252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232</v>
      </c>
      <c r="AU177" s="263" t="s">
        <v>92</v>
      </c>
      <c r="AV177" s="14" t="s">
        <v>206</v>
      </c>
      <c r="AW177" s="14" t="s">
        <v>42</v>
      </c>
      <c r="AX177" s="14" t="s">
        <v>90</v>
      </c>
      <c r="AY177" s="263" t="s">
        <v>197</v>
      </c>
    </row>
    <row r="178" s="2" customFormat="1" ht="21.75" customHeight="1">
      <c r="A178" s="43"/>
      <c r="B178" s="44"/>
      <c r="C178" s="243" t="s">
        <v>7</v>
      </c>
      <c r="D178" s="243" t="s">
        <v>305</v>
      </c>
      <c r="E178" s="244" t="s">
        <v>1180</v>
      </c>
      <c r="F178" s="245" t="s">
        <v>1181</v>
      </c>
      <c r="G178" s="246" t="s">
        <v>269</v>
      </c>
      <c r="H178" s="247">
        <v>0.29699999999999999</v>
      </c>
      <c r="I178" s="248"/>
      <c r="J178" s="249">
        <f>ROUND(I178*H178,2)</f>
        <v>0</v>
      </c>
      <c r="K178" s="245" t="s">
        <v>205</v>
      </c>
      <c r="L178" s="250"/>
      <c r="M178" s="251" t="s">
        <v>35</v>
      </c>
      <c r="N178" s="252" t="s">
        <v>53</v>
      </c>
      <c r="O178" s="89"/>
      <c r="P178" s="220">
        <f>O178*H178</f>
        <v>0</v>
      </c>
      <c r="Q178" s="220">
        <v>1</v>
      </c>
      <c r="R178" s="220">
        <f>Q178*H178</f>
        <v>0.29699999999999999</v>
      </c>
      <c r="S178" s="220">
        <v>0</v>
      </c>
      <c r="T178" s="221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2" t="s">
        <v>253</v>
      </c>
      <c r="AT178" s="222" t="s">
        <v>305</v>
      </c>
      <c r="AU178" s="222" t="s">
        <v>92</v>
      </c>
      <c r="AY178" s="21" t="s">
        <v>197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1" t="s">
        <v>90</v>
      </c>
      <c r="BK178" s="223">
        <f>ROUND(I178*H178,2)</f>
        <v>0</v>
      </c>
      <c r="BL178" s="21" t="s">
        <v>206</v>
      </c>
      <c r="BM178" s="222" t="s">
        <v>1870</v>
      </c>
    </row>
    <row r="179" s="2" customFormat="1">
      <c r="A179" s="43"/>
      <c r="B179" s="44"/>
      <c r="C179" s="45"/>
      <c r="D179" s="224" t="s">
        <v>209</v>
      </c>
      <c r="E179" s="45"/>
      <c r="F179" s="225" t="s">
        <v>1181</v>
      </c>
      <c r="G179" s="45"/>
      <c r="H179" s="45"/>
      <c r="I179" s="226"/>
      <c r="J179" s="45"/>
      <c r="K179" s="45"/>
      <c r="L179" s="49"/>
      <c r="M179" s="227"/>
      <c r="N179" s="228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209</v>
      </c>
      <c r="AU179" s="21" t="s">
        <v>92</v>
      </c>
    </row>
    <row r="180" s="15" customFormat="1">
      <c r="A180" s="15"/>
      <c r="B180" s="264"/>
      <c r="C180" s="265"/>
      <c r="D180" s="224" t="s">
        <v>232</v>
      </c>
      <c r="E180" s="266" t="s">
        <v>35</v>
      </c>
      <c r="F180" s="267" t="s">
        <v>1169</v>
      </c>
      <c r="G180" s="265"/>
      <c r="H180" s="266" t="s">
        <v>35</v>
      </c>
      <c r="I180" s="268"/>
      <c r="J180" s="265"/>
      <c r="K180" s="265"/>
      <c r="L180" s="269"/>
      <c r="M180" s="270"/>
      <c r="N180" s="271"/>
      <c r="O180" s="271"/>
      <c r="P180" s="271"/>
      <c r="Q180" s="271"/>
      <c r="R180" s="271"/>
      <c r="S180" s="271"/>
      <c r="T180" s="27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3" t="s">
        <v>232</v>
      </c>
      <c r="AU180" s="273" t="s">
        <v>92</v>
      </c>
      <c r="AV180" s="15" t="s">
        <v>90</v>
      </c>
      <c r="AW180" s="15" t="s">
        <v>42</v>
      </c>
      <c r="AX180" s="15" t="s">
        <v>82</v>
      </c>
      <c r="AY180" s="273" t="s">
        <v>197</v>
      </c>
    </row>
    <row r="181" s="13" customFormat="1">
      <c r="A181" s="13"/>
      <c r="B181" s="232"/>
      <c r="C181" s="233"/>
      <c r="D181" s="224" t="s">
        <v>232</v>
      </c>
      <c r="E181" s="242" t="s">
        <v>35</v>
      </c>
      <c r="F181" s="234" t="s">
        <v>1871</v>
      </c>
      <c r="G181" s="233"/>
      <c r="H181" s="235">
        <v>0.29699999999999999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232</v>
      </c>
      <c r="AU181" s="241" t="s">
        <v>92</v>
      </c>
      <c r="AV181" s="13" t="s">
        <v>92</v>
      </c>
      <c r="AW181" s="13" t="s">
        <v>42</v>
      </c>
      <c r="AX181" s="13" t="s">
        <v>82</v>
      </c>
      <c r="AY181" s="241" t="s">
        <v>197</v>
      </c>
    </row>
    <row r="182" s="14" customFormat="1">
      <c r="A182" s="14"/>
      <c r="B182" s="253"/>
      <c r="C182" s="254"/>
      <c r="D182" s="224" t="s">
        <v>232</v>
      </c>
      <c r="E182" s="255" t="s">
        <v>35</v>
      </c>
      <c r="F182" s="256" t="s">
        <v>355</v>
      </c>
      <c r="G182" s="254"/>
      <c r="H182" s="257">
        <v>0.29699999999999999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232</v>
      </c>
      <c r="AU182" s="263" t="s">
        <v>92</v>
      </c>
      <c r="AV182" s="14" t="s">
        <v>206</v>
      </c>
      <c r="AW182" s="14" t="s">
        <v>42</v>
      </c>
      <c r="AX182" s="14" t="s">
        <v>90</v>
      </c>
      <c r="AY182" s="263" t="s">
        <v>197</v>
      </c>
    </row>
    <row r="183" s="2" customFormat="1" ht="24.15" customHeight="1">
      <c r="A183" s="43"/>
      <c r="B183" s="44"/>
      <c r="C183" s="211" t="s">
        <v>346</v>
      </c>
      <c r="D183" s="211" t="s">
        <v>201</v>
      </c>
      <c r="E183" s="212" t="s">
        <v>1184</v>
      </c>
      <c r="F183" s="213" t="s">
        <v>1185</v>
      </c>
      <c r="G183" s="214" t="s">
        <v>204</v>
      </c>
      <c r="H183" s="215">
        <v>20</v>
      </c>
      <c r="I183" s="216"/>
      <c r="J183" s="217">
        <f>ROUND(I183*H183,2)</f>
        <v>0</v>
      </c>
      <c r="K183" s="213" t="s">
        <v>205</v>
      </c>
      <c r="L183" s="49"/>
      <c r="M183" s="218" t="s">
        <v>35</v>
      </c>
      <c r="N183" s="219" t="s">
        <v>53</v>
      </c>
      <c r="O183" s="89"/>
      <c r="P183" s="220">
        <f>O183*H183</f>
        <v>0</v>
      </c>
      <c r="Q183" s="220">
        <v>0.19536000000000001</v>
      </c>
      <c r="R183" s="220">
        <f>Q183*H183</f>
        <v>3.9072</v>
      </c>
      <c r="S183" s="220">
        <v>0</v>
      </c>
      <c r="T183" s="221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2" t="s">
        <v>206</v>
      </c>
      <c r="AT183" s="222" t="s">
        <v>201</v>
      </c>
      <c r="AU183" s="222" t="s">
        <v>92</v>
      </c>
      <c r="AY183" s="21" t="s">
        <v>197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21" t="s">
        <v>90</v>
      </c>
      <c r="BK183" s="223">
        <f>ROUND(I183*H183,2)</f>
        <v>0</v>
      </c>
      <c r="BL183" s="21" t="s">
        <v>206</v>
      </c>
      <c r="BM183" s="222" t="s">
        <v>1872</v>
      </c>
    </row>
    <row r="184" s="2" customFormat="1">
      <c r="A184" s="43"/>
      <c r="B184" s="44"/>
      <c r="C184" s="45"/>
      <c r="D184" s="224" t="s">
        <v>209</v>
      </c>
      <c r="E184" s="45"/>
      <c r="F184" s="225" t="s">
        <v>1187</v>
      </c>
      <c r="G184" s="45"/>
      <c r="H184" s="45"/>
      <c r="I184" s="226"/>
      <c r="J184" s="45"/>
      <c r="K184" s="45"/>
      <c r="L184" s="49"/>
      <c r="M184" s="227"/>
      <c r="N184" s="228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209</v>
      </c>
      <c r="AU184" s="21" t="s">
        <v>92</v>
      </c>
    </row>
    <row r="185" s="2" customFormat="1">
      <c r="A185" s="43"/>
      <c r="B185" s="44"/>
      <c r="C185" s="45"/>
      <c r="D185" s="229" t="s">
        <v>211</v>
      </c>
      <c r="E185" s="45"/>
      <c r="F185" s="230" t="s">
        <v>1188</v>
      </c>
      <c r="G185" s="45"/>
      <c r="H185" s="45"/>
      <c r="I185" s="226"/>
      <c r="J185" s="45"/>
      <c r="K185" s="45"/>
      <c r="L185" s="49"/>
      <c r="M185" s="227"/>
      <c r="N185" s="228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211</v>
      </c>
      <c r="AU185" s="21" t="s">
        <v>92</v>
      </c>
    </row>
    <row r="186" s="13" customFormat="1">
      <c r="A186" s="13"/>
      <c r="B186" s="232"/>
      <c r="C186" s="233"/>
      <c r="D186" s="224" t="s">
        <v>232</v>
      </c>
      <c r="E186" s="242" t="s">
        <v>35</v>
      </c>
      <c r="F186" s="234" t="s">
        <v>1873</v>
      </c>
      <c r="G186" s="233"/>
      <c r="H186" s="235">
        <v>20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232</v>
      </c>
      <c r="AU186" s="241" t="s">
        <v>92</v>
      </c>
      <c r="AV186" s="13" t="s">
        <v>92</v>
      </c>
      <c r="AW186" s="13" t="s">
        <v>42</v>
      </c>
      <c r="AX186" s="13" t="s">
        <v>90</v>
      </c>
      <c r="AY186" s="241" t="s">
        <v>197</v>
      </c>
    </row>
    <row r="187" s="12" customFormat="1" ht="22.8" customHeight="1">
      <c r="A187" s="12"/>
      <c r="B187" s="195"/>
      <c r="C187" s="196"/>
      <c r="D187" s="197" t="s">
        <v>81</v>
      </c>
      <c r="E187" s="209" t="s">
        <v>1141</v>
      </c>
      <c r="F187" s="209" t="s">
        <v>1305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SUM(P188:P228)</f>
        <v>0</v>
      </c>
      <c r="Q187" s="203"/>
      <c r="R187" s="204">
        <f>SUM(R188:R228)</f>
        <v>1.4820899999999999</v>
      </c>
      <c r="S187" s="203"/>
      <c r="T187" s="205">
        <f>SUM(T188:T228)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6" t="s">
        <v>90</v>
      </c>
      <c r="AT187" s="207" t="s">
        <v>81</v>
      </c>
      <c r="AU187" s="207" t="s">
        <v>90</v>
      </c>
      <c r="AY187" s="206" t="s">
        <v>197</v>
      </c>
      <c r="BK187" s="208">
        <f>SUM(BK188:BK228)</f>
        <v>0</v>
      </c>
    </row>
    <row r="188" s="2" customFormat="1" ht="33" customHeight="1">
      <c r="A188" s="43"/>
      <c r="B188" s="44"/>
      <c r="C188" s="211" t="s">
        <v>356</v>
      </c>
      <c r="D188" s="211" t="s">
        <v>201</v>
      </c>
      <c r="E188" s="212" t="s">
        <v>1306</v>
      </c>
      <c r="F188" s="213" t="s">
        <v>1307</v>
      </c>
      <c r="G188" s="214" t="s">
        <v>204</v>
      </c>
      <c r="H188" s="215">
        <v>4</v>
      </c>
      <c r="I188" s="216"/>
      <c r="J188" s="217">
        <f>ROUND(I188*H188,2)</f>
        <v>0</v>
      </c>
      <c r="K188" s="213" t="s">
        <v>205</v>
      </c>
      <c r="L188" s="49"/>
      <c r="M188" s="218" t="s">
        <v>35</v>
      </c>
      <c r="N188" s="219" t="s">
        <v>53</v>
      </c>
      <c r="O188" s="89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2" t="s">
        <v>206</v>
      </c>
      <c r="AT188" s="222" t="s">
        <v>201</v>
      </c>
      <c r="AU188" s="222" t="s">
        <v>92</v>
      </c>
      <c r="AY188" s="21" t="s">
        <v>197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1" t="s">
        <v>90</v>
      </c>
      <c r="BK188" s="223">
        <f>ROUND(I188*H188,2)</f>
        <v>0</v>
      </c>
      <c r="BL188" s="21" t="s">
        <v>206</v>
      </c>
      <c r="BM188" s="222" t="s">
        <v>1874</v>
      </c>
    </row>
    <row r="189" s="2" customFormat="1">
      <c r="A189" s="43"/>
      <c r="B189" s="44"/>
      <c r="C189" s="45"/>
      <c r="D189" s="224" t="s">
        <v>209</v>
      </c>
      <c r="E189" s="45"/>
      <c r="F189" s="225" t="s">
        <v>1309</v>
      </c>
      <c r="G189" s="45"/>
      <c r="H189" s="45"/>
      <c r="I189" s="226"/>
      <c r="J189" s="45"/>
      <c r="K189" s="45"/>
      <c r="L189" s="49"/>
      <c r="M189" s="227"/>
      <c r="N189" s="228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209</v>
      </c>
      <c r="AU189" s="21" t="s">
        <v>92</v>
      </c>
    </row>
    <row r="190" s="2" customFormat="1">
      <c r="A190" s="43"/>
      <c r="B190" s="44"/>
      <c r="C190" s="45"/>
      <c r="D190" s="229" t="s">
        <v>211</v>
      </c>
      <c r="E190" s="45"/>
      <c r="F190" s="230" t="s">
        <v>1310</v>
      </c>
      <c r="G190" s="45"/>
      <c r="H190" s="45"/>
      <c r="I190" s="226"/>
      <c r="J190" s="45"/>
      <c r="K190" s="45"/>
      <c r="L190" s="49"/>
      <c r="M190" s="227"/>
      <c r="N190" s="228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211</v>
      </c>
      <c r="AU190" s="21" t="s">
        <v>92</v>
      </c>
    </row>
    <row r="191" s="2" customFormat="1">
      <c r="A191" s="43"/>
      <c r="B191" s="44"/>
      <c r="C191" s="45"/>
      <c r="D191" s="224" t="s">
        <v>219</v>
      </c>
      <c r="E191" s="45"/>
      <c r="F191" s="231" t="s">
        <v>1311</v>
      </c>
      <c r="G191" s="45"/>
      <c r="H191" s="45"/>
      <c r="I191" s="226"/>
      <c r="J191" s="45"/>
      <c r="K191" s="45"/>
      <c r="L191" s="49"/>
      <c r="M191" s="227"/>
      <c r="N191" s="228"/>
      <c r="O191" s="89"/>
      <c r="P191" s="89"/>
      <c r="Q191" s="89"/>
      <c r="R191" s="89"/>
      <c r="S191" s="89"/>
      <c r="T191" s="90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T191" s="21" t="s">
        <v>219</v>
      </c>
      <c r="AU191" s="21" t="s">
        <v>92</v>
      </c>
    </row>
    <row r="192" s="13" customFormat="1">
      <c r="A192" s="13"/>
      <c r="B192" s="232"/>
      <c r="C192" s="233"/>
      <c r="D192" s="224" t="s">
        <v>232</v>
      </c>
      <c r="E192" s="242" t="s">
        <v>35</v>
      </c>
      <c r="F192" s="234" t="s">
        <v>1875</v>
      </c>
      <c r="G192" s="233"/>
      <c r="H192" s="235">
        <v>3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232</v>
      </c>
      <c r="AU192" s="241" t="s">
        <v>92</v>
      </c>
      <c r="AV192" s="13" t="s">
        <v>92</v>
      </c>
      <c r="AW192" s="13" t="s">
        <v>42</v>
      </c>
      <c r="AX192" s="13" t="s">
        <v>82</v>
      </c>
      <c r="AY192" s="241" t="s">
        <v>197</v>
      </c>
    </row>
    <row r="193" s="13" customFormat="1">
      <c r="A193" s="13"/>
      <c r="B193" s="232"/>
      <c r="C193" s="233"/>
      <c r="D193" s="224" t="s">
        <v>232</v>
      </c>
      <c r="E193" s="242" t="s">
        <v>35</v>
      </c>
      <c r="F193" s="234" t="s">
        <v>1876</v>
      </c>
      <c r="G193" s="233"/>
      <c r="H193" s="235">
        <v>1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232</v>
      </c>
      <c r="AU193" s="241" t="s">
        <v>92</v>
      </c>
      <c r="AV193" s="13" t="s">
        <v>92</v>
      </c>
      <c r="AW193" s="13" t="s">
        <v>42</v>
      </c>
      <c r="AX193" s="13" t="s">
        <v>82</v>
      </c>
      <c r="AY193" s="241" t="s">
        <v>197</v>
      </c>
    </row>
    <row r="194" s="14" customFormat="1">
      <c r="A194" s="14"/>
      <c r="B194" s="253"/>
      <c r="C194" s="254"/>
      <c r="D194" s="224" t="s">
        <v>232</v>
      </c>
      <c r="E194" s="255" t="s">
        <v>35</v>
      </c>
      <c r="F194" s="256" t="s">
        <v>355</v>
      </c>
      <c r="G194" s="254"/>
      <c r="H194" s="257">
        <v>4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232</v>
      </c>
      <c r="AU194" s="263" t="s">
        <v>92</v>
      </c>
      <c r="AV194" s="14" t="s">
        <v>206</v>
      </c>
      <c r="AW194" s="14" t="s">
        <v>42</v>
      </c>
      <c r="AX194" s="14" t="s">
        <v>90</v>
      </c>
      <c r="AY194" s="263" t="s">
        <v>197</v>
      </c>
    </row>
    <row r="195" s="2" customFormat="1" ht="24.15" customHeight="1">
      <c r="A195" s="43"/>
      <c r="B195" s="44"/>
      <c r="C195" s="211" t="s">
        <v>363</v>
      </c>
      <c r="D195" s="211" t="s">
        <v>201</v>
      </c>
      <c r="E195" s="212" t="s">
        <v>1628</v>
      </c>
      <c r="F195" s="213" t="s">
        <v>1629</v>
      </c>
      <c r="G195" s="214" t="s">
        <v>204</v>
      </c>
      <c r="H195" s="215">
        <v>3</v>
      </c>
      <c r="I195" s="216"/>
      <c r="J195" s="217">
        <f>ROUND(I195*H195,2)</f>
        <v>0</v>
      </c>
      <c r="K195" s="213" t="s">
        <v>205</v>
      </c>
      <c r="L195" s="49"/>
      <c r="M195" s="218" t="s">
        <v>35</v>
      </c>
      <c r="N195" s="219" t="s">
        <v>53</v>
      </c>
      <c r="O195" s="89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2" t="s">
        <v>206</v>
      </c>
      <c r="AT195" s="222" t="s">
        <v>201</v>
      </c>
      <c r="AU195" s="222" t="s">
        <v>92</v>
      </c>
      <c r="AY195" s="21" t="s">
        <v>197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21" t="s">
        <v>90</v>
      </c>
      <c r="BK195" s="223">
        <f>ROUND(I195*H195,2)</f>
        <v>0</v>
      </c>
      <c r="BL195" s="21" t="s">
        <v>206</v>
      </c>
      <c r="BM195" s="222" t="s">
        <v>1877</v>
      </c>
    </row>
    <row r="196" s="2" customFormat="1">
      <c r="A196" s="43"/>
      <c r="B196" s="44"/>
      <c r="C196" s="45"/>
      <c r="D196" s="224" t="s">
        <v>209</v>
      </c>
      <c r="E196" s="45"/>
      <c r="F196" s="225" t="s">
        <v>1631</v>
      </c>
      <c r="G196" s="45"/>
      <c r="H196" s="45"/>
      <c r="I196" s="226"/>
      <c r="J196" s="45"/>
      <c r="K196" s="45"/>
      <c r="L196" s="49"/>
      <c r="M196" s="227"/>
      <c r="N196" s="228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209</v>
      </c>
      <c r="AU196" s="21" t="s">
        <v>92</v>
      </c>
    </row>
    <row r="197" s="2" customFormat="1">
      <c r="A197" s="43"/>
      <c r="B197" s="44"/>
      <c r="C197" s="45"/>
      <c r="D197" s="229" t="s">
        <v>211</v>
      </c>
      <c r="E197" s="45"/>
      <c r="F197" s="230" t="s">
        <v>1632</v>
      </c>
      <c r="G197" s="45"/>
      <c r="H197" s="45"/>
      <c r="I197" s="226"/>
      <c r="J197" s="45"/>
      <c r="K197" s="45"/>
      <c r="L197" s="49"/>
      <c r="M197" s="227"/>
      <c r="N197" s="228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T197" s="21" t="s">
        <v>211</v>
      </c>
      <c r="AU197" s="21" t="s">
        <v>92</v>
      </c>
    </row>
    <row r="198" s="13" customFormat="1">
      <c r="A198" s="13"/>
      <c r="B198" s="232"/>
      <c r="C198" s="233"/>
      <c r="D198" s="224" t="s">
        <v>232</v>
      </c>
      <c r="E198" s="242" t="s">
        <v>35</v>
      </c>
      <c r="F198" s="234" t="s">
        <v>1875</v>
      </c>
      <c r="G198" s="233"/>
      <c r="H198" s="235">
        <v>3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232</v>
      </c>
      <c r="AU198" s="241" t="s">
        <v>92</v>
      </c>
      <c r="AV198" s="13" t="s">
        <v>92</v>
      </c>
      <c r="AW198" s="13" t="s">
        <v>42</v>
      </c>
      <c r="AX198" s="13" t="s">
        <v>90</v>
      </c>
      <c r="AY198" s="241" t="s">
        <v>197</v>
      </c>
    </row>
    <row r="199" s="2" customFormat="1" ht="24.15" customHeight="1">
      <c r="A199" s="43"/>
      <c r="B199" s="44"/>
      <c r="C199" s="211" t="s">
        <v>370</v>
      </c>
      <c r="D199" s="211" t="s">
        <v>201</v>
      </c>
      <c r="E199" s="212" t="s">
        <v>1357</v>
      </c>
      <c r="F199" s="213" t="s">
        <v>1358</v>
      </c>
      <c r="G199" s="214" t="s">
        <v>204</v>
      </c>
      <c r="H199" s="215">
        <v>4</v>
      </c>
      <c r="I199" s="216"/>
      <c r="J199" s="217">
        <f>ROUND(I199*H199,2)</f>
        <v>0</v>
      </c>
      <c r="K199" s="213" t="s">
        <v>205</v>
      </c>
      <c r="L199" s="49"/>
      <c r="M199" s="218" t="s">
        <v>35</v>
      </c>
      <c r="N199" s="219" t="s">
        <v>53</v>
      </c>
      <c r="O199" s="89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2" t="s">
        <v>206</v>
      </c>
      <c r="AT199" s="222" t="s">
        <v>201</v>
      </c>
      <c r="AU199" s="222" t="s">
        <v>92</v>
      </c>
      <c r="AY199" s="21" t="s">
        <v>197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1" t="s">
        <v>90</v>
      </c>
      <c r="BK199" s="223">
        <f>ROUND(I199*H199,2)</f>
        <v>0</v>
      </c>
      <c r="BL199" s="21" t="s">
        <v>206</v>
      </c>
      <c r="BM199" s="222" t="s">
        <v>1878</v>
      </c>
    </row>
    <row r="200" s="2" customFormat="1">
      <c r="A200" s="43"/>
      <c r="B200" s="44"/>
      <c r="C200" s="45"/>
      <c r="D200" s="224" t="s">
        <v>209</v>
      </c>
      <c r="E200" s="45"/>
      <c r="F200" s="225" t="s">
        <v>1360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209</v>
      </c>
      <c r="AU200" s="21" t="s">
        <v>92</v>
      </c>
    </row>
    <row r="201" s="2" customFormat="1">
      <c r="A201" s="43"/>
      <c r="B201" s="44"/>
      <c r="C201" s="45"/>
      <c r="D201" s="229" t="s">
        <v>211</v>
      </c>
      <c r="E201" s="45"/>
      <c r="F201" s="230" t="s">
        <v>1361</v>
      </c>
      <c r="G201" s="45"/>
      <c r="H201" s="45"/>
      <c r="I201" s="226"/>
      <c r="J201" s="45"/>
      <c r="K201" s="45"/>
      <c r="L201" s="49"/>
      <c r="M201" s="227"/>
      <c r="N201" s="228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211</v>
      </c>
      <c r="AU201" s="21" t="s">
        <v>92</v>
      </c>
    </row>
    <row r="202" s="13" customFormat="1">
      <c r="A202" s="13"/>
      <c r="B202" s="232"/>
      <c r="C202" s="233"/>
      <c r="D202" s="224" t="s">
        <v>232</v>
      </c>
      <c r="E202" s="242" t="s">
        <v>35</v>
      </c>
      <c r="F202" s="234" t="s">
        <v>1879</v>
      </c>
      <c r="G202" s="233"/>
      <c r="H202" s="235">
        <v>4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232</v>
      </c>
      <c r="AU202" s="241" t="s">
        <v>92</v>
      </c>
      <c r="AV202" s="13" t="s">
        <v>92</v>
      </c>
      <c r="AW202" s="13" t="s">
        <v>42</v>
      </c>
      <c r="AX202" s="13" t="s">
        <v>90</v>
      </c>
      <c r="AY202" s="241" t="s">
        <v>197</v>
      </c>
    </row>
    <row r="203" s="2" customFormat="1" ht="21.75" customHeight="1">
      <c r="A203" s="43"/>
      <c r="B203" s="44"/>
      <c r="C203" s="211" t="s">
        <v>378</v>
      </c>
      <c r="D203" s="211" t="s">
        <v>201</v>
      </c>
      <c r="E203" s="212" t="s">
        <v>1363</v>
      </c>
      <c r="F203" s="213" t="s">
        <v>1364</v>
      </c>
      <c r="G203" s="214" t="s">
        <v>204</v>
      </c>
      <c r="H203" s="215">
        <v>4</v>
      </c>
      <c r="I203" s="216"/>
      <c r="J203" s="217">
        <f>ROUND(I203*H203,2)</f>
        <v>0</v>
      </c>
      <c r="K203" s="213" t="s">
        <v>205</v>
      </c>
      <c r="L203" s="49"/>
      <c r="M203" s="218" t="s">
        <v>35</v>
      </c>
      <c r="N203" s="219" t="s">
        <v>53</v>
      </c>
      <c r="O203" s="89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2" t="s">
        <v>206</v>
      </c>
      <c r="AT203" s="222" t="s">
        <v>201</v>
      </c>
      <c r="AU203" s="222" t="s">
        <v>92</v>
      </c>
      <c r="AY203" s="21" t="s">
        <v>197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21" t="s">
        <v>90</v>
      </c>
      <c r="BK203" s="223">
        <f>ROUND(I203*H203,2)</f>
        <v>0</v>
      </c>
      <c r="BL203" s="21" t="s">
        <v>206</v>
      </c>
      <c r="BM203" s="222" t="s">
        <v>1880</v>
      </c>
    </row>
    <row r="204" s="2" customFormat="1">
      <c r="A204" s="43"/>
      <c r="B204" s="44"/>
      <c r="C204" s="45"/>
      <c r="D204" s="224" t="s">
        <v>209</v>
      </c>
      <c r="E204" s="45"/>
      <c r="F204" s="225" t="s">
        <v>1366</v>
      </c>
      <c r="G204" s="45"/>
      <c r="H204" s="45"/>
      <c r="I204" s="226"/>
      <c r="J204" s="45"/>
      <c r="K204" s="45"/>
      <c r="L204" s="49"/>
      <c r="M204" s="227"/>
      <c r="N204" s="228"/>
      <c r="O204" s="89"/>
      <c r="P204" s="89"/>
      <c r="Q204" s="89"/>
      <c r="R204" s="89"/>
      <c r="S204" s="89"/>
      <c r="T204" s="9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T204" s="21" t="s">
        <v>209</v>
      </c>
      <c r="AU204" s="21" t="s">
        <v>92</v>
      </c>
    </row>
    <row r="205" s="2" customFormat="1">
      <c r="A205" s="43"/>
      <c r="B205" s="44"/>
      <c r="C205" s="45"/>
      <c r="D205" s="229" t="s">
        <v>211</v>
      </c>
      <c r="E205" s="45"/>
      <c r="F205" s="230" t="s">
        <v>1367</v>
      </c>
      <c r="G205" s="45"/>
      <c r="H205" s="45"/>
      <c r="I205" s="226"/>
      <c r="J205" s="45"/>
      <c r="K205" s="45"/>
      <c r="L205" s="49"/>
      <c r="M205" s="227"/>
      <c r="N205" s="228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211</v>
      </c>
      <c r="AU205" s="21" t="s">
        <v>92</v>
      </c>
    </row>
    <row r="206" s="13" customFormat="1">
      <c r="A206" s="13"/>
      <c r="B206" s="232"/>
      <c r="C206" s="233"/>
      <c r="D206" s="224" t="s">
        <v>232</v>
      </c>
      <c r="E206" s="242" t="s">
        <v>35</v>
      </c>
      <c r="F206" s="234" t="s">
        <v>1881</v>
      </c>
      <c r="G206" s="233"/>
      <c r="H206" s="235">
        <v>4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232</v>
      </c>
      <c r="AU206" s="241" t="s">
        <v>92</v>
      </c>
      <c r="AV206" s="13" t="s">
        <v>92</v>
      </c>
      <c r="AW206" s="13" t="s">
        <v>42</v>
      </c>
      <c r="AX206" s="13" t="s">
        <v>90</v>
      </c>
      <c r="AY206" s="241" t="s">
        <v>197</v>
      </c>
    </row>
    <row r="207" s="2" customFormat="1" ht="21.75" customHeight="1">
      <c r="A207" s="43"/>
      <c r="B207" s="44"/>
      <c r="C207" s="211" t="s">
        <v>383</v>
      </c>
      <c r="D207" s="211" t="s">
        <v>201</v>
      </c>
      <c r="E207" s="212" t="s">
        <v>1290</v>
      </c>
      <c r="F207" s="213" t="s">
        <v>1291</v>
      </c>
      <c r="G207" s="214" t="s">
        <v>204</v>
      </c>
      <c r="H207" s="215">
        <v>4</v>
      </c>
      <c r="I207" s="216"/>
      <c r="J207" s="217">
        <f>ROUND(I207*H207,2)</f>
        <v>0</v>
      </c>
      <c r="K207" s="213" t="s">
        <v>205</v>
      </c>
      <c r="L207" s="49"/>
      <c r="M207" s="218" t="s">
        <v>35</v>
      </c>
      <c r="N207" s="219" t="s">
        <v>53</v>
      </c>
      <c r="O207" s="89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2" t="s">
        <v>206</v>
      </c>
      <c r="AT207" s="222" t="s">
        <v>201</v>
      </c>
      <c r="AU207" s="222" t="s">
        <v>92</v>
      </c>
      <c r="AY207" s="21" t="s">
        <v>197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21" t="s">
        <v>90</v>
      </c>
      <c r="BK207" s="223">
        <f>ROUND(I207*H207,2)</f>
        <v>0</v>
      </c>
      <c r="BL207" s="21" t="s">
        <v>206</v>
      </c>
      <c r="BM207" s="222" t="s">
        <v>1882</v>
      </c>
    </row>
    <row r="208" s="2" customFormat="1">
      <c r="A208" s="43"/>
      <c r="B208" s="44"/>
      <c r="C208" s="45"/>
      <c r="D208" s="224" t="s">
        <v>209</v>
      </c>
      <c r="E208" s="45"/>
      <c r="F208" s="225" t="s">
        <v>1293</v>
      </c>
      <c r="G208" s="45"/>
      <c r="H208" s="45"/>
      <c r="I208" s="226"/>
      <c r="J208" s="45"/>
      <c r="K208" s="45"/>
      <c r="L208" s="49"/>
      <c r="M208" s="227"/>
      <c r="N208" s="228"/>
      <c r="O208" s="89"/>
      <c r="P208" s="89"/>
      <c r="Q208" s="89"/>
      <c r="R208" s="89"/>
      <c r="S208" s="89"/>
      <c r="T208" s="90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T208" s="21" t="s">
        <v>209</v>
      </c>
      <c r="AU208" s="21" t="s">
        <v>92</v>
      </c>
    </row>
    <row r="209" s="2" customFormat="1">
      <c r="A209" s="43"/>
      <c r="B209" s="44"/>
      <c r="C209" s="45"/>
      <c r="D209" s="229" t="s">
        <v>211</v>
      </c>
      <c r="E209" s="45"/>
      <c r="F209" s="230" t="s">
        <v>1294</v>
      </c>
      <c r="G209" s="45"/>
      <c r="H209" s="45"/>
      <c r="I209" s="226"/>
      <c r="J209" s="45"/>
      <c r="K209" s="45"/>
      <c r="L209" s="49"/>
      <c r="M209" s="227"/>
      <c r="N209" s="228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211</v>
      </c>
      <c r="AU209" s="21" t="s">
        <v>92</v>
      </c>
    </row>
    <row r="210" s="13" customFormat="1">
      <c r="A210" s="13"/>
      <c r="B210" s="232"/>
      <c r="C210" s="233"/>
      <c r="D210" s="224" t="s">
        <v>232</v>
      </c>
      <c r="E210" s="242" t="s">
        <v>35</v>
      </c>
      <c r="F210" s="234" t="s">
        <v>1883</v>
      </c>
      <c r="G210" s="233"/>
      <c r="H210" s="235">
        <v>4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232</v>
      </c>
      <c r="AU210" s="241" t="s">
        <v>92</v>
      </c>
      <c r="AV210" s="13" t="s">
        <v>92</v>
      </c>
      <c r="AW210" s="13" t="s">
        <v>42</v>
      </c>
      <c r="AX210" s="13" t="s">
        <v>90</v>
      </c>
      <c r="AY210" s="241" t="s">
        <v>197</v>
      </c>
    </row>
    <row r="211" s="2" customFormat="1" ht="24.15" customHeight="1">
      <c r="A211" s="43"/>
      <c r="B211" s="44"/>
      <c r="C211" s="211" t="s">
        <v>389</v>
      </c>
      <c r="D211" s="211" t="s">
        <v>201</v>
      </c>
      <c r="E211" s="212" t="s">
        <v>1161</v>
      </c>
      <c r="F211" s="213" t="s">
        <v>1162</v>
      </c>
      <c r="G211" s="214" t="s">
        <v>204</v>
      </c>
      <c r="H211" s="215">
        <v>4</v>
      </c>
      <c r="I211" s="216"/>
      <c r="J211" s="217">
        <f>ROUND(I211*H211,2)</f>
        <v>0</v>
      </c>
      <c r="K211" s="213" t="s">
        <v>205</v>
      </c>
      <c r="L211" s="49"/>
      <c r="M211" s="218" t="s">
        <v>35</v>
      </c>
      <c r="N211" s="219" t="s">
        <v>53</v>
      </c>
      <c r="O211" s="89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2" t="s">
        <v>206</v>
      </c>
      <c r="AT211" s="222" t="s">
        <v>201</v>
      </c>
      <c r="AU211" s="222" t="s">
        <v>92</v>
      </c>
      <c r="AY211" s="21" t="s">
        <v>197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21" t="s">
        <v>90</v>
      </c>
      <c r="BK211" s="223">
        <f>ROUND(I211*H211,2)</f>
        <v>0</v>
      </c>
      <c r="BL211" s="21" t="s">
        <v>206</v>
      </c>
      <c r="BM211" s="222" t="s">
        <v>1884</v>
      </c>
    </row>
    <row r="212" s="2" customFormat="1">
      <c r="A212" s="43"/>
      <c r="B212" s="44"/>
      <c r="C212" s="45"/>
      <c r="D212" s="224" t="s">
        <v>209</v>
      </c>
      <c r="E212" s="45"/>
      <c r="F212" s="225" t="s">
        <v>1164</v>
      </c>
      <c r="G212" s="45"/>
      <c r="H212" s="45"/>
      <c r="I212" s="226"/>
      <c r="J212" s="45"/>
      <c r="K212" s="45"/>
      <c r="L212" s="49"/>
      <c r="M212" s="227"/>
      <c r="N212" s="228"/>
      <c r="O212" s="89"/>
      <c r="P212" s="89"/>
      <c r="Q212" s="89"/>
      <c r="R212" s="89"/>
      <c r="S212" s="89"/>
      <c r="T212" s="90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T212" s="21" t="s">
        <v>209</v>
      </c>
      <c r="AU212" s="21" t="s">
        <v>92</v>
      </c>
    </row>
    <row r="213" s="2" customFormat="1">
      <c r="A213" s="43"/>
      <c r="B213" s="44"/>
      <c r="C213" s="45"/>
      <c r="D213" s="229" t="s">
        <v>211</v>
      </c>
      <c r="E213" s="45"/>
      <c r="F213" s="230" t="s">
        <v>1165</v>
      </c>
      <c r="G213" s="45"/>
      <c r="H213" s="45"/>
      <c r="I213" s="226"/>
      <c r="J213" s="45"/>
      <c r="K213" s="45"/>
      <c r="L213" s="49"/>
      <c r="M213" s="227"/>
      <c r="N213" s="228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211</v>
      </c>
      <c r="AU213" s="21" t="s">
        <v>92</v>
      </c>
    </row>
    <row r="214" s="2" customFormat="1" ht="24.15" customHeight="1">
      <c r="A214" s="43"/>
      <c r="B214" s="44"/>
      <c r="C214" s="211" t="s">
        <v>399</v>
      </c>
      <c r="D214" s="211" t="s">
        <v>201</v>
      </c>
      <c r="E214" s="212" t="s">
        <v>1321</v>
      </c>
      <c r="F214" s="213" t="s">
        <v>1322</v>
      </c>
      <c r="G214" s="214" t="s">
        <v>204</v>
      </c>
      <c r="H214" s="215">
        <v>3</v>
      </c>
      <c r="I214" s="216"/>
      <c r="J214" s="217">
        <f>ROUND(I214*H214,2)</f>
        <v>0</v>
      </c>
      <c r="K214" s="213" t="s">
        <v>205</v>
      </c>
      <c r="L214" s="49"/>
      <c r="M214" s="218" t="s">
        <v>35</v>
      </c>
      <c r="N214" s="219" t="s">
        <v>53</v>
      </c>
      <c r="O214" s="89"/>
      <c r="P214" s="220">
        <f>O214*H214</f>
        <v>0</v>
      </c>
      <c r="Q214" s="220">
        <v>0.25080999999999998</v>
      </c>
      <c r="R214" s="220">
        <f>Q214*H214</f>
        <v>0.75242999999999993</v>
      </c>
      <c r="S214" s="220">
        <v>0</v>
      </c>
      <c r="T214" s="221">
        <f>S214*H214</f>
        <v>0</v>
      </c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R214" s="222" t="s">
        <v>206</v>
      </c>
      <c r="AT214" s="222" t="s">
        <v>201</v>
      </c>
      <c r="AU214" s="222" t="s">
        <v>92</v>
      </c>
      <c r="AY214" s="21" t="s">
        <v>197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21" t="s">
        <v>90</v>
      </c>
      <c r="BK214" s="223">
        <f>ROUND(I214*H214,2)</f>
        <v>0</v>
      </c>
      <c r="BL214" s="21" t="s">
        <v>206</v>
      </c>
      <c r="BM214" s="222" t="s">
        <v>1885</v>
      </c>
    </row>
    <row r="215" s="2" customFormat="1">
      <c r="A215" s="43"/>
      <c r="B215" s="44"/>
      <c r="C215" s="45"/>
      <c r="D215" s="224" t="s">
        <v>209</v>
      </c>
      <c r="E215" s="45"/>
      <c r="F215" s="225" t="s">
        <v>1324</v>
      </c>
      <c r="G215" s="45"/>
      <c r="H215" s="45"/>
      <c r="I215" s="226"/>
      <c r="J215" s="45"/>
      <c r="K215" s="45"/>
      <c r="L215" s="49"/>
      <c r="M215" s="227"/>
      <c r="N215" s="228"/>
      <c r="O215" s="89"/>
      <c r="P215" s="89"/>
      <c r="Q215" s="89"/>
      <c r="R215" s="89"/>
      <c r="S215" s="89"/>
      <c r="T215" s="90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T215" s="21" t="s">
        <v>209</v>
      </c>
      <c r="AU215" s="21" t="s">
        <v>92</v>
      </c>
    </row>
    <row r="216" s="2" customFormat="1">
      <c r="A216" s="43"/>
      <c r="B216" s="44"/>
      <c r="C216" s="45"/>
      <c r="D216" s="229" t="s">
        <v>211</v>
      </c>
      <c r="E216" s="45"/>
      <c r="F216" s="230" t="s">
        <v>1325</v>
      </c>
      <c r="G216" s="45"/>
      <c r="H216" s="45"/>
      <c r="I216" s="226"/>
      <c r="J216" s="45"/>
      <c r="K216" s="45"/>
      <c r="L216" s="49"/>
      <c r="M216" s="227"/>
      <c r="N216" s="228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211</v>
      </c>
      <c r="AU216" s="21" t="s">
        <v>92</v>
      </c>
    </row>
    <row r="217" s="2" customFormat="1">
      <c r="A217" s="43"/>
      <c r="B217" s="44"/>
      <c r="C217" s="45"/>
      <c r="D217" s="224" t="s">
        <v>219</v>
      </c>
      <c r="E217" s="45"/>
      <c r="F217" s="231" t="s">
        <v>1326</v>
      </c>
      <c r="G217" s="45"/>
      <c r="H217" s="45"/>
      <c r="I217" s="226"/>
      <c r="J217" s="45"/>
      <c r="K217" s="45"/>
      <c r="L217" s="49"/>
      <c r="M217" s="227"/>
      <c r="N217" s="228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219</v>
      </c>
      <c r="AU217" s="21" t="s">
        <v>92</v>
      </c>
    </row>
    <row r="218" s="13" customFormat="1">
      <c r="A218" s="13"/>
      <c r="B218" s="232"/>
      <c r="C218" s="233"/>
      <c r="D218" s="224" t="s">
        <v>232</v>
      </c>
      <c r="E218" s="242" t="s">
        <v>35</v>
      </c>
      <c r="F218" s="234" t="s">
        <v>1886</v>
      </c>
      <c r="G218" s="233"/>
      <c r="H218" s="235">
        <v>3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232</v>
      </c>
      <c r="AU218" s="241" t="s">
        <v>92</v>
      </c>
      <c r="AV218" s="13" t="s">
        <v>92</v>
      </c>
      <c r="AW218" s="13" t="s">
        <v>42</v>
      </c>
      <c r="AX218" s="13" t="s">
        <v>90</v>
      </c>
      <c r="AY218" s="241" t="s">
        <v>197</v>
      </c>
    </row>
    <row r="219" s="2" customFormat="1" ht="16.5" customHeight="1">
      <c r="A219" s="43"/>
      <c r="B219" s="44"/>
      <c r="C219" s="243" t="s">
        <v>406</v>
      </c>
      <c r="D219" s="243" t="s">
        <v>305</v>
      </c>
      <c r="E219" s="244" t="s">
        <v>1229</v>
      </c>
      <c r="F219" s="245" t="s">
        <v>1329</v>
      </c>
      <c r="G219" s="246" t="s">
        <v>204</v>
      </c>
      <c r="H219" s="247">
        <v>3.0600000000000001</v>
      </c>
      <c r="I219" s="248"/>
      <c r="J219" s="249">
        <f>ROUND(I219*H219,2)</f>
        <v>0</v>
      </c>
      <c r="K219" s="245" t="s">
        <v>205</v>
      </c>
      <c r="L219" s="250"/>
      <c r="M219" s="251" t="s">
        <v>35</v>
      </c>
      <c r="N219" s="252" t="s">
        <v>53</v>
      </c>
      <c r="O219" s="89"/>
      <c r="P219" s="220">
        <f>O219*H219</f>
        <v>0</v>
      </c>
      <c r="Q219" s="220">
        <v>0.11799999999999999</v>
      </c>
      <c r="R219" s="220">
        <f>Q219*H219</f>
        <v>0.36108000000000001</v>
      </c>
      <c r="S219" s="220">
        <v>0</v>
      </c>
      <c r="T219" s="221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2" t="s">
        <v>253</v>
      </c>
      <c r="AT219" s="222" t="s">
        <v>305</v>
      </c>
      <c r="AU219" s="222" t="s">
        <v>92</v>
      </c>
      <c r="AY219" s="21" t="s">
        <v>197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21" t="s">
        <v>90</v>
      </c>
      <c r="BK219" s="223">
        <f>ROUND(I219*H219,2)</f>
        <v>0</v>
      </c>
      <c r="BL219" s="21" t="s">
        <v>206</v>
      </c>
      <c r="BM219" s="222" t="s">
        <v>1887</v>
      </c>
    </row>
    <row r="220" s="2" customFormat="1">
      <c r="A220" s="43"/>
      <c r="B220" s="44"/>
      <c r="C220" s="45"/>
      <c r="D220" s="224" t="s">
        <v>209</v>
      </c>
      <c r="E220" s="45"/>
      <c r="F220" s="225" t="s">
        <v>1329</v>
      </c>
      <c r="G220" s="45"/>
      <c r="H220" s="45"/>
      <c r="I220" s="226"/>
      <c r="J220" s="45"/>
      <c r="K220" s="45"/>
      <c r="L220" s="49"/>
      <c r="M220" s="227"/>
      <c r="N220" s="228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209</v>
      </c>
      <c r="AU220" s="21" t="s">
        <v>92</v>
      </c>
    </row>
    <row r="221" s="13" customFormat="1">
      <c r="A221" s="13"/>
      <c r="B221" s="232"/>
      <c r="C221" s="233"/>
      <c r="D221" s="224" t="s">
        <v>232</v>
      </c>
      <c r="E221" s="233"/>
      <c r="F221" s="234" t="s">
        <v>1648</v>
      </c>
      <c r="G221" s="233"/>
      <c r="H221" s="235">
        <v>3.0600000000000001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232</v>
      </c>
      <c r="AU221" s="241" t="s">
        <v>92</v>
      </c>
      <c r="AV221" s="13" t="s">
        <v>92</v>
      </c>
      <c r="AW221" s="13" t="s">
        <v>4</v>
      </c>
      <c r="AX221" s="13" t="s">
        <v>90</v>
      </c>
      <c r="AY221" s="241" t="s">
        <v>197</v>
      </c>
    </row>
    <row r="222" s="2" customFormat="1" ht="37.8" customHeight="1">
      <c r="A222" s="43"/>
      <c r="B222" s="44"/>
      <c r="C222" s="211" t="s">
        <v>415</v>
      </c>
      <c r="D222" s="211" t="s">
        <v>201</v>
      </c>
      <c r="E222" s="212" t="s">
        <v>1246</v>
      </c>
      <c r="F222" s="213" t="s">
        <v>1247</v>
      </c>
      <c r="G222" s="214" t="s">
        <v>204</v>
      </c>
      <c r="H222" s="215">
        <v>1</v>
      </c>
      <c r="I222" s="216"/>
      <c r="J222" s="217">
        <f>ROUND(I222*H222,2)</f>
        <v>0</v>
      </c>
      <c r="K222" s="213" t="s">
        <v>205</v>
      </c>
      <c r="L222" s="49"/>
      <c r="M222" s="218" t="s">
        <v>35</v>
      </c>
      <c r="N222" s="219" t="s">
        <v>53</v>
      </c>
      <c r="O222" s="89"/>
      <c r="P222" s="220">
        <f>O222*H222</f>
        <v>0</v>
      </c>
      <c r="Q222" s="220">
        <v>0.14610000000000001</v>
      </c>
      <c r="R222" s="220">
        <f>Q222*H222</f>
        <v>0.14610000000000001</v>
      </c>
      <c r="S222" s="220">
        <v>0</v>
      </c>
      <c r="T222" s="221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2" t="s">
        <v>206</v>
      </c>
      <c r="AT222" s="222" t="s">
        <v>201</v>
      </c>
      <c r="AU222" s="222" t="s">
        <v>92</v>
      </c>
      <c r="AY222" s="21" t="s">
        <v>197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21" t="s">
        <v>90</v>
      </c>
      <c r="BK222" s="223">
        <f>ROUND(I222*H222,2)</f>
        <v>0</v>
      </c>
      <c r="BL222" s="21" t="s">
        <v>206</v>
      </c>
      <c r="BM222" s="222" t="s">
        <v>1888</v>
      </c>
    </row>
    <row r="223" s="2" customFormat="1">
      <c r="A223" s="43"/>
      <c r="B223" s="44"/>
      <c r="C223" s="45"/>
      <c r="D223" s="224" t="s">
        <v>209</v>
      </c>
      <c r="E223" s="45"/>
      <c r="F223" s="225" t="s">
        <v>1249</v>
      </c>
      <c r="G223" s="45"/>
      <c r="H223" s="45"/>
      <c r="I223" s="226"/>
      <c r="J223" s="45"/>
      <c r="K223" s="45"/>
      <c r="L223" s="49"/>
      <c r="M223" s="227"/>
      <c r="N223" s="228"/>
      <c r="O223" s="89"/>
      <c r="P223" s="89"/>
      <c r="Q223" s="89"/>
      <c r="R223" s="89"/>
      <c r="S223" s="89"/>
      <c r="T223" s="90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T223" s="21" t="s">
        <v>209</v>
      </c>
      <c r="AU223" s="21" t="s">
        <v>92</v>
      </c>
    </row>
    <row r="224" s="2" customFormat="1">
      <c r="A224" s="43"/>
      <c r="B224" s="44"/>
      <c r="C224" s="45"/>
      <c r="D224" s="229" t="s">
        <v>211</v>
      </c>
      <c r="E224" s="45"/>
      <c r="F224" s="230" t="s">
        <v>1250</v>
      </c>
      <c r="G224" s="45"/>
      <c r="H224" s="45"/>
      <c r="I224" s="226"/>
      <c r="J224" s="45"/>
      <c r="K224" s="45"/>
      <c r="L224" s="49"/>
      <c r="M224" s="227"/>
      <c r="N224" s="228"/>
      <c r="O224" s="89"/>
      <c r="P224" s="89"/>
      <c r="Q224" s="89"/>
      <c r="R224" s="89"/>
      <c r="S224" s="89"/>
      <c r="T224" s="90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T224" s="21" t="s">
        <v>211</v>
      </c>
      <c r="AU224" s="21" t="s">
        <v>92</v>
      </c>
    </row>
    <row r="225" s="13" customFormat="1">
      <c r="A225" s="13"/>
      <c r="B225" s="232"/>
      <c r="C225" s="233"/>
      <c r="D225" s="224" t="s">
        <v>232</v>
      </c>
      <c r="E225" s="242" t="s">
        <v>35</v>
      </c>
      <c r="F225" s="234" t="s">
        <v>1889</v>
      </c>
      <c r="G225" s="233"/>
      <c r="H225" s="235">
        <v>1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232</v>
      </c>
      <c r="AU225" s="241" t="s">
        <v>92</v>
      </c>
      <c r="AV225" s="13" t="s">
        <v>92</v>
      </c>
      <c r="AW225" s="13" t="s">
        <v>42</v>
      </c>
      <c r="AX225" s="13" t="s">
        <v>90</v>
      </c>
      <c r="AY225" s="241" t="s">
        <v>197</v>
      </c>
    </row>
    <row r="226" s="2" customFormat="1" ht="16.5" customHeight="1">
      <c r="A226" s="43"/>
      <c r="B226" s="44"/>
      <c r="C226" s="243" t="s">
        <v>422</v>
      </c>
      <c r="D226" s="243" t="s">
        <v>305</v>
      </c>
      <c r="E226" s="244" t="s">
        <v>1337</v>
      </c>
      <c r="F226" s="245" t="s">
        <v>1338</v>
      </c>
      <c r="G226" s="246" t="s">
        <v>204</v>
      </c>
      <c r="H226" s="247">
        <v>1.03</v>
      </c>
      <c r="I226" s="248"/>
      <c r="J226" s="249">
        <f>ROUND(I226*H226,2)</f>
        <v>0</v>
      </c>
      <c r="K226" s="245" t="s">
        <v>205</v>
      </c>
      <c r="L226" s="250"/>
      <c r="M226" s="251" t="s">
        <v>35</v>
      </c>
      <c r="N226" s="252" t="s">
        <v>53</v>
      </c>
      <c r="O226" s="89"/>
      <c r="P226" s="220">
        <f>O226*H226</f>
        <v>0</v>
      </c>
      <c r="Q226" s="220">
        <v>0.216</v>
      </c>
      <c r="R226" s="220">
        <f>Q226*H226</f>
        <v>0.22248000000000001</v>
      </c>
      <c r="S226" s="220">
        <v>0</v>
      </c>
      <c r="T226" s="221">
        <f>S226*H226</f>
        <v>0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R226" s="222" t="s">
        <v>253</v>
      </c>
      <c r="AT226" s="222" t="s">
        <v>305</v>
      </c>
      <c r="AU226" s="222" t="s">
        <v>92</v>
      </c>
      <c r="AY226" s="21" t="s">
        <v>197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21" t="s">
        <v>90</v>
      </c>
      <c r="BK226" s="223">
        <f>ROUND(I226*H226,2)</f>
        <v>0</v>
      </c>
      <c r="BL226" s="21" t="s">
        <v>206</v>
      </c>
      <c r="BM226" s="222" t="s">
        <v>1890</v>
      </c>
    </row>
    <row r="227" s="2" customFormat="1">
      <c r="A227" s="43"/>
      <c r="B227" s="44"/>
      <c r="C227" s="45"/>
      <c r="D227" s="224" t="s">
        <v>209</v>
      </c>
      <c r="E227" s="45"/>
      <c r="F227" s="225" t="s">
        <v>1340</v>
      </c>
      <c r="G227" s="45"/>
      <c r="H227" s="45"/>
      <c r="I227" s="226"/>
      <c r="J227" s="45"/>
      <c r="K227" s="45"/>
      <c r="L227" s="49"/>
      <c r="M227" s="227"/>
      <c r="N227" s="228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209</v>
      </c>
      <c r="AU227" s="21" t="s">
        <v>92</v>
      </c>
    </row>
    <row r="228" s="13" customFormat="1">
      <c r="A228" s="13"/>
      <c r="B228" s="232"/>
      <c r="C228" s="233"/>
      <c r="D228" s="224" t="s">
        <v>232</v>
      </c>
      <c r="E228" s="233"/>
      <c r="F228" s="234" t="s">
        <v>1891</v>
      </c>
      <c r="G228" s="233"/>
      <c r="H228" s="235">
        <v>1.03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232</v>
      </c>
      <c r="AU228" s="241" t="s">
        <v>92</v>
      </c>
      <c r="AV228" s="13" t="s">
        <v>92</v>
      </c>
      <c r="AW228" s="13" t="s">
        <v>4</v>
      </c>
      <c r="AX228" s="13" t="s">
        <v>90</v>
      </c>
      <c r="AY228" s="241" t="s">
        <v>197</v>
      </c>
    </row>
    <row r="229" s="12" customFormat="1" ht="22.8" customHeight="1">
      <c r="A229" s="12"/>
      <c r="B229" s="195"/>
      <c r="C229" s="196"/>
      <c r="D229" s="197" t="s">
        <v>81</v>
      </c>
      <c r="E229" s="209" t="s">
        <v>241</v>
      </c>
      <c r="F229" s="209" t="s">
        <v>1379</v>
      </c>
      <c r="G229" s="196"/>
      <c r="H229" s="196"/>
      <c r="I229" s="199"/>
      <c r="J229" s="210">
        <f>BK229</f>
        <v>0</v>
      </c>
      <c r="K229" s="196"/>
      <c r="L229" s="201"/>
      <c r="M229" s="202"/>
      <c r="N229" s="203"/>
      <c r="O229" s="203"/>
      <c r="P229" s="204">
        <f>SUM(P230:P232)</f>
        <v>0</v>
      </c>
      <c r="Q229" s="203"/>
      <c r="R229" s="204">
        <f>SUM(R230:R232)</f>
        <v>1.5951599999999999</v>
      </c>
      <c r="S229" s="203"/>
      <c r="T229" s="205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6" t="s">
        <v>90</v>
      </c>
      <c r="AT229" s="207" t="s">
        <v>81</v>
      </c>
      <c r="AU229" s="207" t="s">
        <v>90</v>
      </c>
      <c r="AY229" s="206" t="s">
        <v>197</v>
      </c>
      <c r="BK229" s="208">
        <f>SUM(BK230:BK232)</f>
        <v>0</v>
      </c>
    </row>
    <row r="230" s="2" customFormat="1" ht="24.15" customHeight="1">
      <c r="A230" s="43"/>
      <c r="B230" s="44"/>
      <c r="C230" s="211" t="s">
        <v>432</v>
      </c>
      <c r="D230" s="211" t="s">
        <v>201</v>
      </c>
      <c r="E230" s="212" t="s">
        <v>1380</v>
      </c>
      <c r="F230" s="213" t="s">
        <v>1381</v>
      </c>
      <c r="G230" s="214" t="s">
        <v>204</v>
      </c>
      <c r="H230" s="215">
        <v>42</v>
      </c>
      <c r="I230" s="216"/>
      <c r="J230" s="217">
        <f>ROUND(I230*H230,2)</f>
        <v>0</v>
      </c>
      <c r="K230" s="213" t="s">
        <v>205</v>
      </c>
      <c r="L230" s="49"/>
      <c r="M230" s="218" t="s">
        <v>35</v>
      </c>
      <c r="N230" s="219" t="s">
        <v>53</v>
      </c>
      <c r="O230" s="89"/>
      <c r="P230" s="220">
        <f>O230*H230</f>
        <v>0</v>
      </c>
      <c r="Q230" s="220">
        <v>0.03798</v>
      </c>
      <c r="R230" s="220">
        <f>Q230*H230</f>
        <v>1.5951599999999999</v>
      </c>
      <c r="S230" s="220">
        <v>0</v>
      </c>
      <c r="T230" s="221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2" t="s">
        <v>206</v>
      </c>
      <c r="AT230" s="222" t="s">
        <v>201</v>
      </c>
      <c r="AU230" s="222" t="s">
        <v>92</v>
      </c>
      <c r="AY230" s="21" t="s">
        <v>197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21" t="s">
        <v>90</v>
      </c>
      <c r="BK230" s="223">
        <f>ROUND(I230*H230,2)</f>
        <v>0</v>
      </c>
      <c r="BL230" s="21" t="s">
        <v>206</v>
      </c>
      <c r="BM230" s="222" t="s">
        <v>1892</v>
      </c>
    </row>
    <row r="231" s="2" customFormat="1">
      <c r="A231" s="43"/>
      <c r="B231" s="44"/>
      <c r="C231" s="45"/>
      <c r="D231" s="224" t="s">
        <v>209</v>
      </c>
      <c r="E231" s="45"/>
      <c r="F231" s="225" t="s">
        <v>1383</v>
      </c>
      <c r="G231" s="45"/>
      <c r="H231" s="45"/>
      <c r="I231" s="226"/>
      <c r="J231" s="45"/>
      <c r="K231" s="45"/>
      <c r="L231" s="49"/>
      <c r="M231" s="227"/>
      <c r="N231" s="228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209</v>
      </c>
      <c r="AU231" s="21" t="s">
        <v>92</v>
      </c>
    </row>
    <row r="232" s="2" customFormat="1">
      <c r="A232" s="43"/>
      <c r="B232" s="44"/>
      <c r="C232" s="45"/>
      <c r="D232" s="229" t="s">
        <v>211</v>
      </c>
      <c r="E232" s="45"/>
      <c r="F232" s="230" t="s">
        <v>1384</v>
      </c>
      <c r="G232" s="45"/>
      <c r="H232" s="45"/>
      <c r="I232" s="226"/>
      <c r="J232" s="45"/>
      <c r="K232" s="45"/>
      <c r="L232" s="49"/>
      <c r="M232" s="227"/>
      <c r="N232" s="228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211</v>
      </c>
      <c r="AU232" s="21" t="s">
        <v>92</v>
      </c>
    </row>
    <row r="233" s="12" customFormat="1" ht="22.8" customHeight="1">
      <c r="A233" s="12"/>
      <c r="B233" s="195"/>
      <c r="C233" s="196"/>
      <c r="D233" s="197" t="s">
        <v>81</v>
      </c>
      <c r="E233" s="209" t="s">
        <v>253</v>
      </c>
      <c r="F233" s="209" t="s">
        <v>451</v>
      </c>
      <c r="G233" s="196"/>
      <c r="H233" s="196"/>
      <c r="I233" s="199"/>
      <c r="J233" s="210">
        <f>BK233</f>
        <v>0</v>
      </c>
      <c r="K233" s="196"/>
      <c r="L233" s="201"/>
      <c r="M233" s="202"/>
      <c r="N233" s="203"/>
      <c r="O233" s="203"/>
      <c r="P233" s="204">
        <f>SUM(P234:P249)</f>
        <v>0</v>
      </c>
      <c r="Q233" s="203"/>
      <c r="R233" s="204">
        <f>SUM(R234:R249)</f>
        <v>0.75941000000000003</v>
      </c>
      <c r="S233" s="203"/>
      <c r="T233" s="205">
        <f>SUM(T234:T249)</f>
        <v>0.76000000000000001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6" t="s">
        <v>90</v>
      </c>
      <c r="AT233" s="207" t="s">
        <v>81</v>
      </c>
      <c r="AU233" s="207" t="s">
        <v>90</v>
      </c>
      <c r="AY233" s="206" t="s">
        <v>197</v>
      </c>
      <c r="BK233" s="208">
        <f>SUM(BK234:BK249)</f>
        <v>0</v>
      </c>
    </row>
    <row r="234" s="2" customFormat="1" ht="33" customHeight="1">
      <c r="A234" s="43"/>
      <c r="B234" s="44"/>
      <c r="C234" s="211" t="s">
        <v>440</v>
      </c>
      <c r="D234" s="211" t="s">
        <v>201</v>
      </c>
      <c r="E234" s="212" t="s">
        <v>1385</v>
      </c>
      <c r="F234" s="213" t="s">
        <v>1386</v>
      </c>
      <c r="G234" s="214" t="s">
        <v>215</v>
      </c>
      <c r="H234" s="215">
        <v>2</v>
      </c>
      <c r="I234" s="216"/>
      <c r="J234" s="217">
        <f>ROUND(I234*H234,2)</f>
        <v>0</v>
      </c>
      <c r="K234" s="213" t="s">
        <v>205</v>
      </c>
      <c r="L234" s="49"/>
      <c r="M234" s="218" t="s">
        <v>35</v>
      </c>
      <c r="N234" s="219" t="s">
        <v>53</v>
      </c>
      <c r="O234" s="89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R234" s="222" t="s">
        <v>206</v>
      </c>
      <c r="AT234" s="222" t="s">
        <v>201</v>
      </c>
      <c r="AU234" s="222" t="s">
        <v>92</v>
      </c>
      <c r="AY234" s="21" t="s">
        <v>197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21" t="s">
        <v>90</v>
      </c>
      <c r="BK234" s="223">
        <f>ROUND(I234*H234,2)</f>
        <v>0</v>
      </c>
      <c r="BL234" s="21" t="s">
        <v>206</v>
      </c>
      <c r="BM234" s="222" t="s">
        <v>1893</v>
      </c>
    </row>
    <row r="235" s="2" customFormat="1">
      <c r="A235" s="43"/>
      <c r="B235" s="44"/>
      <c r="C235" s="45"/>
      <c r="D235" s="224" t="s">
        <v>209</v>
      </c>
      <c r="E235" s="45"/>
      <c r="F235" s="225" t="s">
        <v>1388</v>
      </c>
      <c r="G235" s="45"/>
      <c r="H235" s="45"/>
      <c r="I235" s="226"/>
      <c r="J235" s="45"/>
      <c r="K235" s="45"/>
      <c r="L235" s="49"/>
      <c r="M235" s="227"/>
      <c r="N235" s="228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209</v>
      </c>
      <c r="AU235" s="21" t="s">
        <v>92</v>
      </c>
    </row>
    <row r="236" s="2" customFormat="1">
      <c r="A236" s="43"/>
      <c r="B236" s="44"/>
      <c r="C236" s="45"/>
      <c r="D236" s="229" t="s">
        <v>211</v>
      </c>
      <c r="E236" s="45"/>
      <c r="F236" s="230" t="s">
        <v>1389</v>
      </c>
      <c r="G236" s="45"/>
      <c r="H236" s="45"/>
      <c r="I236" s="226"/>
      <c r="J236" s="45"/>
      <c r="K236" s="45"/>
      <c r="L236" s="49"/>
      <c r="M236" s="227"/>
      <c r="N236" s="228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211</v>
      </c>
      <c r="AU236" s="21" t="s">
        <v>92</v>
      </c>
    </row>
    <row r="237" s="13" customFormat="1">
      <c r="A237" s="13"/>
      <c r="B237" s="232"/>
      <c r="C237" s="233"/>
      <c r="D237" s="224" t="s">
        <v>232</v>
      </c>
      <c r="E237" s="242" t="s">
        <v>35</v>
      </c>
      <c r="F237" s="234" t="s">
        <v>1656</v>
      </c>
      <c r="G237" s="233"/>
      <c r="H237" s="235">
        <v>2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232</v>
      </c>
      <c r="AU237" s="241" t="s">
        <v>92</v>
      </c>
      <c r="AV237" s="13" t="s">
        <v>92</v>
      </c>
      <c r="AW237" s="13" t="s">
        <v>42</v>
      </c>
      <c r="AX237" s="13" t="s">
        <v>90</v>
      </c>
      <c r="AY237" s="241" t="s">
        <v>197</v>
      </c>
    </row>
    <row r="238" s="2" customFormat="1" ht="16.5" customHeight="1">
      <c r="A238" s="43"/>
      <c r="B238" s="44"/>
      <c r="C238" s="243" t="s">
        <v>447</v>
      </c>
      <c r="D238" s="243" t="s">
        <v>305</v>
      </c>
      <c r="E238" s="244" t="s">
        <v>1391</v>
      </c>
      <c r="F238" s="245" t="s">
        <v>1392</v>
      </c>
      <c r="G238" s="246" t="s">
        <v>215</v>
      </c>
      <c r="H238" s="247">
        <v>1</v>
      </c>
      <c r="I238" s="248"/>
      <c r="J238" s="249">
        <f>ROUND(I238*H238,2)</f>
        <v>0</v>
      </c>
      <c r="K238" s="245" t="s">
        <v>205</v>
      </c>
      <c r="L238" s="250"/>
      <c r="M238" s="251" t="s">
        <v>35</v>
      </c>
      <c r="N238" s="252" t="s">
        <v>53</v>
      </c>
      <c r="O238" s="89"/>
      <c r="P238" s="220">
        <f>O238*H238</f>
        <v>0</v>
      </c>
      <c r="Q238" s="220">
        <v>0.00031</v>
      </c>
      <c r="R238" s="220">
        <f>Q238*H238</f>
        <v>0.00031</v>
      </c>
      <c r="S238" s="220">
        <v>0</v>
      </c>
      <c r="T238" s="221">
        <f>S238*H238</f>
        <v>0</v>
      </c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R238" s="222" t="s">
        <v>253</v>
      </c>
      <c r="AT238" s="222" t="s">
        <v>305</v>
      </c>
      <c r="AU238" s="222" t="s">
        <v>92</v>
      </c>
      <c r="AY238" s="21" t="s">
        <v>197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21" t="s">
        <v>90</v>
      </c>
      <c r="BK238" s="223">
        <f>ROUND(I238*H238,2)</f>
        <v>0</v>
      </c>
      <c r="BL238" s="21" t="s">
        <v>206</v>
      </c>
      <c r="BM238" s="222" t="s">
        <v>1894</v>
      </c>
    </row>
    <row r="239" s="2" customFormat="1">
      <c r="A239" s="43"/>
      <c r="B239" s="44"/>
      <c r="C239" s="45"/>
      <c r="D239" s="224" t="s">
        <v>209</v>
      </c>
      <c r="E239" s="45"/>
      <c r="F239" s="225" t="s">
        <v>1392</v>
      </c>
      <c r="G239" s="45"/>
      <c r="H239" s="45"/>
      <c r="I239" s="226"/>
      <c r="J239" s="45"/>
      <c r="K239" s="45"/>
      <c r="L239" s="49"/>
      <c r="M239" s="227"/>
      <c r="N239" s="228"/>
      <c r="O239" s="89"/>
      <c r="P239" s="89"/>
      <c r="Q239" s="89"/>
      <c r="R239" s="89"/>
      <c r="S239" s="89"/>
      <c r="T239" s="90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T239" s="21" t="s">
        <v>209</v>
      </c>
      <c r="AU239" s="21" t="s">
        <v>92</v>
      </c>
    </row>
    <row r="240" s="13" customFormat="1">
      <c r="A240" s="13"/>
      <c r="B240" s="232"/>
      <c r="C240" s="233"/>
      <c r="D240" s="224" t="s">
        <v>232</v>
      </c>
      <c r="E240" s="242" t="s">
        <v>35</v>
      </c>
      <c r="F240" s="234" t="s">
        <v>1658</v>
      </c>
      <c r="G240" s="233"/>
      <c r="H240" s="235">
        <v>1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232</v>
      </c>
      <c r="AU240" s="241" t="s">
        <v>92</v>
      </c>
      <c r="AV240" s="13" t="s">
        <v>92</v>
      </c>
      <c r="AW240" s="13" t="s">
        <v>42</v>
      </c>
      <c r="AX240" s="13" t="s">
        <v>90</v>
      </c>
      <c r="AY240" s="241" t="s">
        <v>197</v>
      </c>
    </row>
    <row r="241" s="2" customFormat="1" ht="37.8" customHeight="1">
      <c r="A241" s="43"/>
      <c r="B241" s="44"/>
      <c r="C241" s="243" t="s">
        <v>452</v>
      </c>
      <c r="D241" s="243" t="s">
        <v>305</v>
      </c>
      <c r="E241" s="244" t="s">
        <v>1395</v>
      </c>
      <c r="F241" s="245" t="s">
        <v>1396</v>
      </c>
      <c r="G241" s="246" t="s">
        <v>215</v>
      </c>
      <c r="H241" s="247">
        <v>1</v>
      </c>
      <c r="I241" s="248"/>
      <c r="J241" s="249">
        <f>ROUND(I241*H241,2)</f>
        <v>0</v>
      </c>
      <c r="K241" s="245" t="s">
        <v>205</v>
      </c>
      <c r="L241" s="250"/>
      <c r="M241" s="251" t="s">
        <v>35</v>
      </c>
      <c r="N241" s="252" t="s">
        <v>53</v>
      </c>
      <c r="O241" s="89"/>
      <c r="P241" s="220">
        <f>O241*H241</f>
        <v>0</v>
      </c>
      <c r="Q241" s="220">
        <v>0.00025000000000000001</v>
      </c>
      <c r="R241" s="220">
        <f>Q241*H241</f>
        <v>0.00025000000000000001</v>
      </c>
      <c r="S241" s="220">
        <v>0</v>
      </c>
      <c r="T241" s="221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2" t="s">
        <v>253</v>
      </c>
      <c r="AT241" s="222" t="s">
        <v>305</v>
      </c>
      <c r="AU241" s="222" t="s">
        <v>92</v>
      </c>
      <c r="AY241" s="21" t="s">
        <v>197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21" t="s">
        <v>90</v>
      </c>
      <c r="BK241" s="223">
        <f>ROUND(I241*H241,2)</f>
        <v>0</v>
      </c>
      <c r="BL241" s="21" t="s">
        <v>206</v>
      </c>
      <c r="BM241" s="222" t="s">
        <v>1895</v>
      </c>
    </row>
    <row r="242" s="2" customFormat="1">
      <c r="A242" s="43"/>
      <c r="B242" s="44"/>
      <c r="C242" s="45"/>
      <c r="D242" s="224" t="s">
        <v>209</v>
      </c>
      <c r="E242" s="45"/>
      <c r="F242" s="225" t="s">
        <v>1396</v>
      </c>
      <c r="G242" s="45"/>
      <c r="H242" s="45"/>
      <c r="I242" s="226"/>
      <c r="J242" s="45"/>
      <c r="K242" s="45"/>
      <c r="L242" s="49"/>
      <c r="M242" s="227"/>
      <c r="N242" s="228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209</v>
      </c>
      <c r="AU242" s="21" t="s">
        <v>92</v>
      </c>
    </row>
    <row r="243" s="13" customFormat="1">
      <c r="A243" s="13"/>
      <c r="B243" s="232"/>
      <c r="C243" s="233"/>
      <c r="D243" s="224" t="s">
        <v>232</v>
      </c>
      <c r="E243" s="242" t="s">
        <v>35</v>
      </c>
      <c r="F243" s="234" t="s">
        <v>1658</v>
      </c>
      <c r="G243" s="233"/>
      <c r="H243" s="235">
        <v>1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232</v>
      </c>
      <c r="AU243" s="241" t="s">
        <v>92</v>
      </c>
      <c r="AV243" s="13" t="s">
        <v>92</v>
      </c>
      <c r="AW243" s="13" t="s">
        <v>42</v>
      </c>
      <c r="AX243" s="13" t="s">
        <v>90</v>
      </c>
      <c r="AY243" s="241" t="s">
        <v>197</v>
      </c>
    </row>
    <row r="244" s="2" customFormat="1" ht="24.15" customHeight="1">
      <c r="A244" s="43"/>
      <c r="B244" s="44"/>
      <c r="C244" s="211" t="s">
        <v>461</v>
      </c>
      <c r="D244" s="211" t="s">
        <v>201</v>
      </c>
      <c r="E244" s="212" t="s">
        <v>1398</v>
      </c>
      <c r="F244" s="213" t="s">
        <v>1399</v>
      </c>
      <c r="G244" s="214" t="s">
        <v>215</v>
      </c>
      <c r="H244" s="215">
        <v>1</v>
      </c>
      <c r="I244" s="216"/>
      <c r="J244" s="217">
        <f>ROUND(I244*H244,2)</f>
        <v>0</v>
      </c>
      <c r="K244" s="213" t="s">
        <v>205</v>
      </c>
      <c r="L244" s="49"/>
      <c r="M244" s="218" t="s">
        <v>35</v>
      </c>
      <c r="N244" s="219" t="s">
        <v>53</v>
      </c>
      <c r="O244" s="89"/>
      <c r="P244" s="220">
        <f>O244*H244</f>
        <v>0</v>
      </c>
      <c r="Q244" s="220">
        <v>0.10037</v>
      </c>
      <c r="R244" s="220">
        <f>Q244*H244</f>
        <v>0.10037</v>
      </c>
      <c r="S244" s="220">
        <v>0.10000000000000001</v>
      </c>
      <c r="T244" s="221">
        <f>S244*H244</f>
        <v>0.10000000000000001</v>
      </c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R244" s="222" t="s">
        <v>206</v>
      </c>
      <c r="AT244" s="222" t="s">
        <v>201</v>
      </c>
      <c r="AU244" s="222" t="s">
        <v>92</v>
      </c>
      <c r="AY244" s="21" t="s">
        <v>197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21" t="s">
        <v>90</v>
      </c>
      <c r="BK244" s="223">
        <f>ROUND(I244*H244,2)</f>
        <v>0</v>
      </c>
      <c r="BL244" s="21" t="s">
        <v>206</v>
      </c>
      <c r="BM244" s="222" t="s">
        <v>1896</v>
      </c>
    </row>
    <row r="245" s="2" customFormat="1">
      <c r="A245" s="43"/>
      <c r="B245" s="44"/>
      <c r="C245" s="45"/>
      <c r="D245" s="224" t="s">
        <v>209</v>
      </c>
      <c r="E245" s="45"/>
      <c r="F245" s="225" t="s">
        <v>1399</v>
      </c>
      <c r="G245" s="45"/>
      <c r="H245" s="45"/>
      <c r="I245" s="226"/>
      <c r="J245" s="45"/>
      <c r="K245" s="45"/>
      <c r="L245" s="49"/>
      <c r="M245" s="227"/>
      <c r="N245" s="228"/>
      <c r="O245" s="89"/>
      <c r="P245" s="89"/>
      <c r="Q245" s="89"/>
      <c r="R245" s="89"/>
      <c r="S245" s="89"/>
      <c r="T245" s="90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T245" s="21" t="s">
        <v>209</v>
      </c>
      <c r="AU245" s="21" t="s">
        <v>92</v>
      </c>
    </row>
    <row r="246" s="2" customFormat="1">
      <c r="A246" s="43"/>
      <c r="B246" s="44"/>
      <c r="C246" s="45"/>
      <c r="D246" s="229" t="s">
        <v>211</v>
      </c>
      <c r="E246" s="45"/>
      <c r="F246" s="230" t="s">
        <v>1401</v>
      </c>
      <c r="G246" s="45"/>
      <c r="H246" s="45"/>
      <c r="I246" s="226"/>
      <c r="J246" s="45"/>
      <c r="K246" s="45"/>
      <c r="L246" s="49"/>
      <c r="M246" s="227"/>
      <c r="N246" s="228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211</v>
      </c>
      <c r="AU246" s="21" t="s">
        <v>92</v>
      </c>
    </row>
    <row r="247" s="2" customFormat="1" ht="33" customHeight="1">
      <c r="A247" s="43"/>
      <c r="B247" s="44"/>
      <c r="C247" s="211" t="s">
        <v>469</v>
      </c>
      <c r="D247" s="211" t="s">
        <v>201</v>
      </c>
      <c r="E247" s="212" t="s">
        <v>1402</v>
      </c>
      <c r="F247" s="213" t="s">
        <v>1403</v>
      </c>
      <c r="G247" s="214" t="s">
        <v>215</v>
      </c>
      <c r="H247" s="215">
        <v>1</v>
      </c>
      <c r="I247" s="216"/>
      <c r="J247" s="217">
        <f>ROUND(I247*H247,2)</f>
        <v>0</v>
      </c>
      <c r="K247" s="213" t="s">
        <v>205</v>
      </c>
      <c r="L247" s="49"/>
      <c r="M247" s="218" t="s">
        <v>35</v>
      </c>
      <c r="N247" s="219" t="s">
        <v>53</v>
      </c>
      <c r="O247" s="89"/>
      <c r="P247" s="220">
        <f>O247*H247</f>
        <v>0</v>
      </c>
      <c r="Q247" s="220">
        <v>0.65847999999999995</v>
      </c>
      <c r="R247" s="220">
        <f>Q247*H247</f>
        <v>0.65847999999999995</v>
      </c>
      <c r="S247" s="220">
        <v>0.66000000000000003</v>
      </c>
      <c r="T247" s="221">
        <f>S247*H247</f>
        <v>0.66000000000000003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R247" s="222" t="s">
        <v>206</v>
      </c>
      <c r="AT247" s="222" t="s">
        <v>201</v>
      </c>
      <c r="AU247" s="222" t="s">
        <v>92</v>
      </c>
      <c r="AY247" s="21" t="s">
        <v>197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21" t="s">
        <v>90</v>
      </c>
      <c r="BK247" s="223">
        <f>ROUND(I247*H247,2)</f>
        <v>0</v>
      </c>
      <c r="BL247" s="21" t="s">
        <v>206</v>
      </c>
      <c r="BM247" s="222" t="s">
        <v>1897</v>
      </c>
    </row>
    <row r="248" s="2" customFormat="1">
      <c r="A248" s="43"/>
      <c r="B248" s="44"/>
      <c r="C248" s="45"/>
      <c r="D248" s="224" t="s">
        <v>209</v>
      </c>
      <c r="E248" s="45"/>
      <c r="F248" s="225" t="s">
        <v>1405</v>
      </c>
      <c r="G248" s="45"/>
      <c r="H248" s="45"/>
      <c r="I248" s="226"/>
      <c r="J248" s="45"/>
      <c r="K248" s="45"/>
      <c r="L248" s="49"/>
      <c r="M248" s="227"/>
      <c r="N248" s="228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T248" s="21" t="s">
        <v>209</v>
      </c>
      <c r="AU248" s="21" t="s">
        <v>92</v>
      </c>
    </row>
    <row r="249" s="2" customFormat="1">
      <c r="A249" s="43"/>
      <c r="B249" s="44"/>
      <c r="C249" s="45"/>
      <c r="D249" s="229" t="s">
        <v>211</v>
      </c>
      <c r="E249" s="45"/>
      <c r="F249" s="230" t="s">
        <v>1406</v>
      </c>
      <c r="G249" s="45"/>
      <c r="H249" s="45"/>
      <c r="I249" s="226"/>
      <c r="J249" s="45"/>
      <c r="K249" s="45"/>
      <c r="L249" s="49"/>
      <c r="M249" s="227"/>
      <c r="N249" s="228"/>
      <c r="O249" s="89"/>
      <c r="P249" s="89"/>
      <c r="Q249" s="89"/>
      <c r="R249" s="89"/>
      <c r="S249" s="89"/>
      <c r="T249" s="9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T249" s="21" t="s">
        <v>211</v>
      </c>
      <c r="AU249" s="21" t="s">
        <v>92</v>
      </c>
    </row>
    <row r="250" s="12" customFormat="1" ht="22.8" customHeight="1">
      <c r="A250" s="12"/>
      <c r="B250" s="195"/>
      <c r="C250" s="196"/>
      <c r="D250" s="197" t="s">
        <v>81</v>
      </c>
      <c r="E250" s="209" t="s">
        <v>260</v>
      </c>
      <c r="F250" s="209" t="s">
        <v>460</v>
      </c>
      <c r="G250" s="196"/>
      <c r="H250" s="196"/>
      <c r="I250" s="199"/>
      <c r="J250" s="210">
        <f>BK250</f>
        <v>0</v>
      </c>
      <c r="K250" s="196"/>
      <c r="L250" s="201"/>
      <c r="M250" s="202"/>
      <c r="N250" s="203"/>
      <c r="O250" s="203"/>
      <c r="P250" s="204">
        <f>SUM(P251:P254)</f>
        <v>0</v>
      </c>
      <c r="Q250" s="203"/>
      <c r="R250" s="204">
        <f>SUM(R251:R254)</f>
        <v>8.1228239999999996</v>
      </c>
      <c r="S250" s="203"/>
      <c r="T250" s="205">
        <f>SUM(T251:T254)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6" t="s">
        <v>90</v>
      </c>
      <c r="AT250" s="207" t="s">
        <v>81</v>
      </c>
      <c r="AU250" s="207" t="s">
        <v>90</v>
      </c>
      <c r="AY250" s="206" t="s">
        <v>197</v>
      </c>
      <c r="BK250" s="208">
        <f>SUM(BK251:BK254)</f>
        <v>0</v>
      </c>
    </row>
    <row r="251" s="2" customFormat="1" ht="24.15" customHeight="1">
      <c r="A251" s="43"/>
      <c r="B251" s="44"/>
      <c r="C251" s="211" t="s">
        <v>475</v>
      </c>
      <c r="D251" s="211" t="s">
        <v>201</v>
      </c>
      <c r="E251" s="212" t="s">
        <v>1190</v>
      </c>
      <c r="F251" s="213" t="s">
        <v>1191</v>
      </c>
      <c r="G251" s="214" t="s">
        <v>320</v>
      </c>
      <c r="H251" s="215">
        <v>3.6000000000000001</v>
      </c>
      <c r="I251" s="216"/>
      <c r="J251" s="217">
        <f>ROUND(I251*H251,2)</f>
        <v>0</v>
      </c>
      <c r="K251" s="213" t="s">
        <v>205</v>
      </c>
      <c r="L251" s="49"/>
      <c r="M251" s="218" t="s">
        <v>35</v>
      </c>
      <c r="N251" s="219" t="s">
        <v>53</v>
      </c>
      <c r="O251" s="89"/>
      <c r="P251" s="220">
        <f>O251*H251</f>
        <v>0</v>
      </c>
      <c r="Q251" s="220">
        <v>2.2563399999999998</v>
      </c>
      <c r="R251" s="220">
        <f>Q251*H251</f>
        <v>8.1228239999999996</v>
      </c>
      <c r="S251" s="220">
        <v>0</v>
      </c>
      <c r="T251" s="221">
        <f>S251*H251</f>
        <v>0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R251" s="222" t="s">
        <v>206</v>
      </c>
      <c r="AT251" s="222" t="s">
        <v>201</v>
      </c>
      <c r="AU251" s="222" t="s">
        <v>92</v>
      </c>
      <c r="AY251" s="21" t="s">
        <v>197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1" t="s">
        <v>90</v>
      </c>
      <c r="BK251" s="223">
        <f>ROUND(I251*H251,2)</f>
        <v>0</v>
      </c>
      <c r="BL251" s="21" t="s">
        <v>206</v>
      </c>
      <c r="BM251" s="222" t="s">
        <v>1898</v>
      </c>
    </row>
    <row r="252" s="2" customFormat="1">
      <c r="A252" s="43"/>
      <c r="B252" s="44"/>
      <c r="C252" s="45"/>
      <c r="D252" s="224" t="s">
        <v>209</v>
      </c>
      <c r="E252" s="45"/>
      <c r="F252" s="225" t="s">
        <v>1191</v>
      </c>
      <c r="G252" s="45"/>
      <c r="H252" s="45"/>
      <c r="I252" s="226"/>
      <c r="J252" s="45"/>
      <c r="K252" s="45"/>
      <c r="L252" s="49"/>
      <c r="M252" s="227"/>
      <c r="N252" s="228"/>
      <c r="O252" s="89"/>
      <c r="P252" s="89"/>
      <c r="Q252" s="89"/>
      <c r="R252" s="89"/>
      <c r="S252" s="89"/>
      <c r="T252" s="90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T252" s="21" t="s">
        <v>209</v>
      </c>
      <c r="AU252" s="21" t="s">
        <v>92</v>
      </c>
    </row>
    <row r="253" s="2" customFormat="1">
      <c r="A253" s="43"/>
      <c r="B253" s="44"/>
      <c r="C253" s="45"/>
      <c r="D253" s="229" t="s">
        <v>211</v>
      </c>
      <c r="E253" s="45"/>
      <c r="F253" s="230" t="s">
        <v>1193</v>
      </c>
      <c r="G253" s="45"/>
      <c r="H253" s="45"/>
      <c r="I253" s="226"/>
      <c r="J253" s="45"/>
      <c r="K253" s="45"/>
      <c r="L253" s="49"/>
      <c r="M253" s="227"/>
      <c r="N253" s="228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211</v>
      </c>
      <c r="AU253" s="21" t="s">
        <v>92</v>
      </c>
    </row>
    <row r="254" s="13" customFormat="1">
      <c r="A254" s="13"/>
      <c r="B254" s="232"/>
      <c r="C254" s="233"/>
      <c r="D254" s="224" t="s">
        <v>232</v>
      </c>
      <c r="E254" s="242" t="s">
        <v>35</v>
      </c>
      <c r="F254" s="234" t="s">
        <v>1899</v>
      </c>
      <c r="G254" s="233"/>
      <c r="H254" s="235">
        <v>3.6000000000000001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232</v>
      </c>
      <c r="AU254" s="241" t="s">
        <v>92</v>
      </c>
      <c r="AV254" s="13" t="s">
        <v>92</v>
      </c>
      <c r="AW254" s="13" t="s">
        <v>42</v>
      </c>
      <c r="AX254" s="13" t="s">
        <v>90</v>
      </c>
      <c r="AY254" s="241" t="s">
        <v>197</v>
      </c>
    </row>
    <row r="255" s="12" customFormat="1" ht="22.8" customHeight="1">
      <c r="A255" s="12"/>
      <c r="B255" s="195"/>
      <c r="C255" s="196"/>
      <c r="D255" s="197" t="s">
        <v>81</v>
      </c>
      <c r="E255" s="209" t="s">
        <v>1512</v>
      </c>
      <c r="F255" s="209" t="s">
        <v>1513</v>
      </c>
      <c r="G255" s="196"/>
      <c r="H255" s="196"/>
      <c r="I255" s="199"/>
      <c r="J255" s="210">
        <f>BK255</f>
        <v>0</v>
      </c>
      <c r="K255" s="196"/>
      <c r="L255" s="201"/>
      <c r="M255" s="202"/>
      <c r="N255" s="203"/>
      <c r="O255" s="203"/>
      <c r="P255" s="204">
        <f>SUM(P256:P262)</f>
        <v>0</v>
      </c>
      <c r="Q255" s="203"/>
      <c r="R255" s="204">
        <f>SUM(R256:R262)</f>
        <v>0</v>
      </c>
      <c r="S255" s="203"/>
      <c r="T255" s="205">
        <f>SUM(T256:T262)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6" t="s">
        <v>90</v>
      </c>
      <c r="AT255" s="207" t="s">
        <v>81</v>
      </c>
      <c r="AU255" s="207" t="s">
        <v>90</v>
      </c>
      <c r="AY255" s="206" t="s">
        <v>197</v>
      </c>
      <c r="BK255" s="208">
        <f>SUM(BK256:BK262)</f>
        <v>0</v>
      </c>
    </row>
    <row r="256" s="2" customFormat="1" ht="24.15" customHeight="1">
      <c r="A256" s="43"/>
      <c r="B256" s="44"/>
      <c r="C256" s="211" t="s">
        <v>481</v>
      </c>
      <c r="D256" s="211" t="s">
        <v>201</v>
      </c>
      <c r="E256" s="212" t="s">
        <v>1514</v>
      </c>
      <c r="F256" s="213" t="s">
        <v>1515</v>
      </c>
      <c r="G256" s="214" t="s">
        <v>269</v>
      </c>
      <c r="H256" s="215">
        <v>78.522000000000006</v>
      </c>
      <c r="I256" s="216"/>
      <c r="J256" s="217">
        <f>ROUND(I256*H256,2)</f>
        <v>0</v>
      </c>
      <c r="K256" s="213" t="s">
        <v>205</v>
      </c>
      <c r="L256" s="49"/>
      <c r="M256" s="218" t="s">
        <v>35</v>
      </c>
      <c r="N256" s="219" t="s">
        <v>53</v>
      </c>
      <c r="O256" s="89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R256" s="222" t="s">
        <v>206</v>
      </c>
      <c r="AT256" s="222" t="s">
        <v>201</v>
      </c>
      <c r="AU256" s="222" t="s">
        <v>92</v>
      </c>
      <c r="AY256" s="21" t="s">
        <v>197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21" t="s">
        <v>90</v>
      </c>
      <c r="BK256" s="223">
        <f>ROUND(I256*H256,2)</f>
        <v>0</v>
      </c>
      <c r="BL256" s="21" t="s">
        <v>206</v>
      </c>
      <c r="BM256" s="222" t="s">
        <v>1900</v>
      </c>
    </row>
    <row r="257" s="2" customFormat="1">
      <c r="A257" s="43"/>
      <c r="B257" s="44"/>
      <c r="C257" s="45"/>
      <c r="D257" s="224" t="s">
        <v>209</v>
      </c>
      <c r="E257" s="45"/>
      <c r="F257" s="225" t="s">
        <v>1517</v>
      </c>
      <c r="G257" s="45"/>
      <c r="H257" s="45"/>
      <c r="I257" s="226"/>
      <c r="J257" s="45"/>
      <c r="K257" s="45"/>
      <c r="L257" s="49"/>
      <c r="M257" s="227"/>
      <c r="N257" s="228"/>
      <c r="O257" s="89"/>
      <c r="P257" s="89"/>
      <c r="Q257" s="89"/>
      <c r="R257" s="89"/>
      <c r="S257" s="89"/>
      <c r="T257" s="90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T257" s="21" t="s">
        <v>209</v>
      </c>
      <c r="AU257" s="21" t="s">
        <v>92</v>
      </c>
    </row>
    <row r="258" s="2" customFormat="1">
      <c r="A258" s="43"/>
      <c r="B258" s="44"/>
      <c r="C258" s="45"/>
      <c r="D258" s="229" t="s">
        <v>211</v>
      </c>
      <c r="E258" s="45"/>
      <c r="F258" s="230" t="s">
        <v>1518</v>
      </c>
      <c r="G258" s="45"/>
      <c r="H258" s="45"/>
      <c r="I258" s="226"/>
      <c r="J258" s="45"/>
      <c r="K258" s="45"/>
      <c r="L258" s="49"/>
      <c r="M258" s="227"/>
      <c r="N258" s="228"/>
      <c r="O258" s="89"/>
      <c r="P258" s="89"/>
      <c r="Q258" s="89"/>
      <c r="R258" s="89"/>
      <c r="S258" s="89"/>
      <c r="T258" s="90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T258" s="21" t="s">
        <v>211</v>
      </c>
      <c r="AU258" s="21" t="s">
        <v>92</v>
      </c>
    </row>
    <row r="259" s="2" customFormat="1" ht="33" customHeight="1">
      <c r="A259" s="43"/>
      <c r="B259" s="44"/>
      <c r="C259" s="211" t="s">
        <v>487</v>
      </c>
      <c r="D259" s="211" t="s">
        <v>201</v>
      </c>
      <c r="E259" s="212" t="s">
        <v>1519</v>
      </c>
      <c r="F259" s="213" t="s">
        <v>1520</v>
      </c>
      <c r="G259" s="214" t="s">
        <v>269</v>
      </c>
      <c r="H259" s="215">
        <v>39.261000000000003</v>
      </c>
      <c r="I259" s="216"/>
      <c r="J259" s="217">
        <f>ROUND(I259*H259,2)</f>
        <v>0</v>
      </c>
      <c r="K259" s="213" t="s">
        <v>205</v>
      </c>
      <c r="L259" s="49"/>
      <c r="M259" s="218" t="s">
        <v>35</v>
      </c>
      <c r="N259" s="219" t="s">
        <v>53</v>
      </c>
      <c r="O259" s="89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2" t="s">
        <v>206</v>
      </c>
      <c r="AT259" s="222" t="s">
        <v>201</v>
      </c>
      <c r="AU259" s="222" t="s">
        <v>92</v>
      </c>
      <c r="AY259" s="21" t="s">
        <v>197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21" t="s">
        <v>90</v>
      </c>
      <c r="BK259" s="223">
        <f>ROUND(I259*H259,2)</f>
        <v>0</v>
      </c>
      <c r="BL259" s="21" t="s">
        <v>206</v>
      </c>
      <c r="BM259" s="222" t="s">
        <v>1901</v>
      </c>
    </row>
    <row r="260" s="2" customFormat="1">
      <c r="A260" s="43"/>
      <c r="B260" s="44"/>
      <c r="C260" s="45"/>
      <c r="D260" s="224" t="s">
        <v>209</v>
      </c>
      <c r="E260" s="45"/>
      <c r="F260" s="225" t="s">
        <v>1522</v>
      </c>
      <c r="G260" s="45"/>
      <c r="H260" s="45"/>
      <c r="I260" s="226"/>
      <c r="J260" s="45"/>
      <c r="K260" s="45"/>
      <c r="L260" s="49"/>
      <c r="M260" s="227"/>
      <c r="N260" s="228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T260" s="21" t="s">
        <v>209</v>
      </c>
      <c r="AU260" s="21" t="s">
        <v>92</v>
      </c>
    </row>
    <row r="261" s="2" customFormat="1">
      <c r="A261" s="43"/>
      <c r="B261" s="44"/>
      <c r="C261" s="45"/>
      <c r="D261" s="229" t="s">
        <v>211</v>
      </c>
      <c r="E261" s="45"/>
      <c r="F261" s="230" t="s">
        <v>1523</v>
      </c>
      <c r="G261" s="45"/>
      <c r="H261" s="45"/>
      <c r="I261" s="226"/>
      <c r="J261" s="45"/>
      <c r="K261" s="45"/>
      <c r="L261" s="49"/>
      <c r="M261" s="227"/>
      <c r="N261" s="228"/>
      <c r="O261" s="89"/>
      <c r="P261" s="89"/>
      <c r="Q261" s="89"/>
      <c r="R261" s="89"/>
      <c r="S261" s="89"/>
      <c r="T261" s="90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T261" s="21" t="s">
        <v>211</v>
      </c>
      <c r="AU261" s="21" t="s">
        <v>92</v>
      </c>
    </row>
    <row r="262" s="13" customFormat="1">
      <c r="A262" s="13"/>
      <c r="B262" s="232"/>
      <c r="C262" s="233"/>
      <c r="D262" s="224" t="s">
        <v>232</v>
      </c>
      <c r="E262" s="233"/>
      <c r="F262" s="234" t="s">
        <v>1902</v>
      </c>
      <c r="G262" s="233"/>
      <c r="H262" s="235">
        <v>39.261000000000003</v>
      </c>
      <c r="I262" s="236"/>
      <c r="J262" s="233"/>
      <c r="K262" s="233"/>
      <c r="L262" s="237"/>
      <c r="M262" s="277"/>
      <c r="N262" s="278"/>
      <c r="O262" s="278"/>
      <c r="P262" s="278"/>
      <c r="Q262" s="278"/>
      <c r="R262" s="278"/>
      <c r="S262" s="278"/>
      <c r="T262" s="27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232</v>
      </c>
      <c r="AU262" s="241" t="s">
        <v>92</v>
      </c>
      <c r="AV262" s="13" t="s">
        <v>92</v>
      </c>
      <c r="AW262" s="13" t="s">
        <v>4</v>
      </c>
      <c r="AX262" s="13" t="s">
        <v>90</v>
      </c>
      <c r="AY262" s="241" t="s">
        <v>197</v>
      </c>
    </row>
    <row r="263" s="2" customFormat="1" ht="6.96" customHeight="1">
      <c r="A263" s="43"/>
      <c r="B263" s="64"/>
      <c r="C263" s="65"/>
      <c r="D263" s="65"/>
      <c r="E263" s="65"/>
      <c r="F263" s="65"/>
      <c r="G263" s="65"/>
      <c r="H263" s="65"/>
      <c r="I263" s="65"/>
      <c r="J263" s="65"/>
      <c r="K263" s="65"/>
      <c r="L263" s="49"/>
      <c r="M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</row>
  </sheetData>
  <sheetProtection sheet="1" autoFilter="0" formatColumns="0" formatRows="0" objects="1" scenarios="1" spinCount="100000" saltValue="1HGxQcsUk2qzRtSuZnVlDXf9xzbPDfCwqomCTVubTFoCwO9k3mhFU833J3g/d2gCnucEh4pmE3sE6P3Png2K/w==" hashValue="kxWisN3vc4asLQ6/UlJaXlxnTjulHTBakOGvaOgc25vvSdo0WZzq11G68cZ8HZ2HjjOw5DQzfIqyRqgckfR63A==" algorithmName="SHA-512" password="CC35"/>
  <autoFilter ref="C88:K26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4_02/211561111"/>
    <hyperlink ref="F99" r:id="rId2" display="https://podminky.urs.cz/item/CS_URS_2024_02/211971121"/>
    <hyperlink ref="F113" r:id="rId3" display="https://podminky.urs.cz/item/CS_URS_2024_02/212572111"/>
    <hyperlink ref="F117" r:id="rId4" display="https://podminky.urs.cz/item/CS_URS_2024_02/212755214"/>
    <hyperlink ref="F121" r:id="rId5" display="https://podminky.urs.cz/item/CS_URS_2024_02/175151101"/>
    <hyperlink ref="F128" r:id="rId6" display="https://podminky.urs.cz/item/CS_URS_2024_02/213111121"/>
    <hyperlink ref="F135" r:id="rId7" display="https://podminky.urs.cz/item/CS_URS_2024_02/213141112"/>
    <hyperlink ref="F143" r:id="rId8" display="https://podminky.urs.cz/item/CS_URS_2024_02/327591111"/>
    <hyperlink ref="F152" r:id="rId9" display="https://podminky.urs.cz/item/CS_URS_2024_02/564771111"/>
    <hyperlink ref="F156" r:id="rId10" display="https://podminky.urs.cz/item/CS_URS_2024_02/564851111"/>
    <hyperlink ref="F160" r:id="rId11" display="https://podminky.urs.cz/item/CS_URS_2024_02/564861111"/>
    <hyperlink ref="F164" r:id="rId12" display="https://podminky.urs.cz/item/CS_URS_2024_02/567142111"/>
    <hyperlink ref="F168" r:id="rId13" display="https://podminky.urs.cz/item/CS_URS_2024_02/591111111"/>
    <hyperlink ref="F185" r:id="rId14" display="https://podminky.urs.cz/item/CS_URS_2024_02/591141111"/>
    <hyperlink ref="F190" r:id="rId15" display="https://podminky.urs.cz/item/CS_URS_2024_02/451317777"/>
    <hyperlink ref="F197" r:id="rId16" display="https://podminky.urs.cz/item/CS_URS_2024_02/451319777"/>
    <hyperlink ref="F201" r:id="rId17" display="https://podminky.urs.cz/item/CS_URS_2024_02/564771101"/>
    <hyperlink ref="F205" r:id="rId18" display="https://podminky.urs.cz/item/CS_URS_2024_02/564851011"/>
    <hyperlink ref="F209" r:id="rId19" display="https://podminky.urs.cz/item/CS_URS_2024_02/564861011"/>
    <hyperlink ref="F213" r:id="rId20" display="https://podminky.urs.cz/item/CS_URS_2024_02/567142111"/>
    <hyperlink ref="F216" r:id="rId21" display="https://podminky.urs.cz/item/CS_URS_2024_02/591441111"/>
    <hyperlink ref="F224" r:id="rId22" display="https://podminky.urs.cz/item/CS_URS_2024_02/596841220"/>
    <hyperlink ref="F232" r:id="rId23" display="https://podminky.urs.cz/item/CS_URS_2024_02/622325109"/>
    <hyperlink ref="F236" r:id="rId24" display="https://podminky.urs.cz/item/CS_URS_2024_02/877260310"/>
    <hyperlink ref="F246" r:id="rId25" display="https://podminky.urs.cz/item/CS_URS_2024_02/899132212"/>
    <hyperlink ref="F249" r:id="rId26" display="https://podminky.urs.cz/item/CS_URS_2024_02/899132121"/>
    <hyperlink ref="F253" r:id="rId27" display="https://podminky.urs.cz/item/CS_URS_2024_02/916991121"/>
    <hyperlink ref="F258" r:id="rId28" display="https://podminky.urs.cz/item/CS_URS_2024_02/998223011"/>
    <hyperlink ref="F261" r:id="rId29" display="https://podminky.urs.cz/item/CS_URS_2024_02/9982230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1903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96</v>
      </c>
      <c r="G11" s="43"/>
      <c r="H11" s="43"/>
      <c r="I11" s="137" t="s">
        <v>20</v>
      </c>
      <c r="J11" s="141" t="s">
        <v>21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27</v>
      </c>
      <c r="G13" s="43"/>
      <c r="H13" s="43"/>
      <c r="I13" s="143" t="s">
        <v>28</v>
      </c>
      <c r="J13" s="144" t="s">
        <v>145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ROUND(J103,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ROUND((SUM(BE103:BE639)),  2)</f>
        <v>0</v>
      </c>
      <c r="G33" s="43"/>
      <c r="H33" s="43"/>
      <c r="I33" s="155">
        <v>0.20999999999999999</v>
      </c>
      <c r="J33" s="154">
        <f>ROUND(((SUM(BE103:BE639))*I33),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ROUND((SUM(BF103:BF639)),  2)</f>
        <v>0</v>
      </c>
      <c r="G34" s="43"/>
      <c r="H34" s="43"/>
      <c r="I34" s="155">
        <v>0.12</v>
      </c>
      <c r="J34" s="154">
        <f>ROUND(((SUM(BF103:BF639))*I34),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ROUND((SUM(BG103:BG639)),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ROUND((SUM(BH103:BH639)),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ROUND((SUM(BI103:BI639)),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105 - Křižovatka Kamenná x Křižovnická x Smetanova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J103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J104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1904</v>
      </c>
      <c r="E61" s="181"/>
      <c r="F61" s="181"/>
      <c r="G61" s="181"/>
      <c r="H61" s="181"/>
      <c r="I61" s="181"/>
      <c r="J61" s="182">
        <f>J105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1023</v>
      </c>
      <c r="E62" s="181"/>
      <c r="F62" s="181"/>
      <c r="G62" s="181"/>
      <c r="H62" s="181"/>
      <c r="I62" s="181"/>
      <c r="J62" s="182">
        <f>J126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1024</v>
      </c>
      <c r="E63" s="181"/>
      <c r="F63" s="181"/>
      <c r="G63" s="181"/>
      <c r="H63" s="181"/>
      <c r="I63" s="181"/>
      <c r="J63" s="182">
        <f>J155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1025</v>
      </c>
      <c r="E64" s="181"/>
      <c r="F64" s="181"/>
      <c r="G64" s="181"/>
      <c r="H64" s="181"/>
      <c r="I64" s="181"/>
      <c r="J64" s="182">
        <f>J177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154</v>
      </c>
      <c r="E65" s="181"/>
      <c r="F65" s="181"/>
      <c r="G65" s="181"/>
      <c r="H65" s="181"/>
      <c r="I65" s="181"/>
      <c r="J65" s="182">
        <f>J186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1905</v>
      </c>
      <c r="E66" s="181"/>
      <c r="F66" s="181"/>
      <c r="G66" s="181"/>
      <c r="H66" s="181"/>
      <c r="I66" s="181"/>
      <c r="J66" s="182">
        <f>J192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79"/>
      <c r="D67" s="180" t="s">
        <v>1906</v>
      </c>
      <c r="E67" s="181"/>
      <c r="F67" s="181"/>
      <c r="G67" s="181"/>
      <c r="H67" s="181"/>
      <c r="I67" s="181"/>
      <c r="J67" s="182">
        <f>J202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1027</v>
      </c>
      <c r="E68" s="181"/>
      <c r="F68" s="181"/>
      <c r="G68" s="181"/>
      <c r="H68" s="181"/>
      <c r="I68" s="181"/>
      <c r="J68" s="182">
        <f>J215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8"/>
      <c r="C69" s="179"/>
      <c r="D69" s="180" t="s">
        <v>1028</v>
      </c>
      <c r="E69" s="181"/>
      <c r="F69" s="181"/>
      <c r="G69" s="181"/>
      <c r="H69" s="181"/>
      <c r="I69" s="181"/>
      <c r="J69" s="182">
        <f>J269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8"/>
      <c r="C70" s="179"/>
      <c r="D70" s="180" t="s">
        <v>1029</v>
      </c>
      <c r="E70" s="181"/>
      <c r="F70" s="181"/>
      <c r="G70" s="181"/>
      <c r="H70" s="181"/>
      <c r="I70" s="181"/>
      <c r="J70" s="182">
        <f>J300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8"/>
      <c r="C71" s="179"/>
      <c r="D71" s="180" t="s">
        <v>1907</v>
      </c>
      <c r="E71" s="181"/>
      <c r="F71" s="181"/>
      <c r="G71" s="181"/>
      <c r="H71" s="181"/>
      <c r="I71" s="181"/>
      <c r="J71" s="182">
        <f>J363</f>
        <v>0</v>
      </c>
      <c r="K71" s="179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8"/>
      <c r="C72" s="179"/>
      <c r="D72" s="180" t="s">
        <v>1908</v>
      </c>
      <c r="E72" s="181"/>
      <c r="F72" s="181"/>
      <c r="G72" s="181"/>
      <c r="H72" s="181"/>
      <c r="I72" s="181"/>
      <c r="J72" s="182">
        <f>J372</f>
        <v>0</v>
      </c>
      <c r="K72" s="179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8"/>
      <c r="C73" s="179"/>
      <c r="D73" s="180" t="s">
        <v>1032</v>
      </c>
      <c r="E73" s="181"/>
      <c r="F73" s="181"/>
      <c r="G73" s="181"/>
      <c r="H73" s="181"/>
      <c r="I73" s="181"/>
      <c r="J73" s="182">
        <f>J395</f>
        <v>0</v>
      </c>
      <c r="K73" s="179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8"/>
      <c r="C74" s="179"/>
      <c r="D74" s="180" t="s">
        <v>1909</v>
      </c>
      <c r="E74" s="181"/>
      <c r="F74" s="181"/>
      <c r="G74" s="181"/>
      <c r="H74" s="181"/>
      <c r="I74" s="181"/>
      <c r="J74" s="182">
        <f>J433</f>
        <v>0</v>
      </c>
      <c r="K74" s="179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8"/>
      <c r="C75" s="179"/>
      <c r="D75" s="180" t="s">
        <v>1910</v>
      </c>
      <c r="E75" s="181"/>
      <c r="F75" s="181"/>
      <c r="G75" s="181"/>
      <c r="H75" s="181"/>
      <c r="I75" s="181"/>
      <c r="J75" s="182">
        <f>J461</f>
        <v>0</v>
      </c>
      <c r="K75" s="179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8"/>
      <c r="C76" s="179"/>
      <c r="D76" s="180" t="s">
        <v>1911</v>
      </c>
      <c r="E76" s="181"/>
      <c r="F76" s="181"/>
      <c r="G76" s="181"/>
      <c r="H76" s="181"/>
      <c r="I76" s="181"/>
      <c r="J76" s="182">
        <f>J488</f>
        <v>0</v>
      </c>
      <c r="K76" s="179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8"/>
      <c r="C77" s="179"/>
      <c r="D77" s="180" t="s">
        <v>1912</v>
      </c>
      <c r="E77" s="181"/>
      <c r="F77" s="181"/>
      <c r="G77" s="181"/>
      <c r="H77" s="181"/>
      <c r="I77" s="181"/>
      <c r="J77" s="182">
        <f>J502</f>
        <v>0</v>
      </c>
      <c r="K77" s="179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8"/>
      <c r="C78" s="179"/>
      <c r="D78" s="180" t="s">
        <v>1913</v>
      </c>
      <c r="E78" s="181"/>
      <c r="F78" s="181"/>
      <c r="G78" s="181"/>
      <c r="H78" s="181"/>
      <c r="I78" s="181"/>
      <c r="J78" s="182">
        <f>J515</f>
        <v>0</v>
      </c>
      <c r="K78" s="179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8"/>
      <c r="C79" s="179"/>
      <c r="D79" s="180" t="s">
        <v>1035</v>
      </c>
      <c r="E79" s="181"/>
      <c r="F79" s="181"/>
      <c r="G79" s="181"/>
      <c r="H79" s="181"/>
      <c r="I79" s="181"/>
      <c r="J79" s="182">
        <f>J522</f>
        <v>0</v>
      </c>
      <c r="K79" s="179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8"/>
      <c r="C80" s="179"/>
      <c r="D80" s="180" t="s">
        <v>1036</v>
      </c>
      <c r="E80" s="181"/>
      <c r="F80" s="181"/>
      <c r="G80" s="181"/>
      <c r="H80" s="181"/>
      <c r="I80" s="181"/>
      <c r="J80" s="182">
        <f>J526</f>
        <v>0</v>
      </c>
      <c r="K80" s="179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8"/>
      <c r="C81" s="179"/>
      <c r="D81" s="180" t="s">
        <v>1037</v>
      </c>
      <c r="E81" s="181"/>
      <c r="F81" s="181"/>
      <c r="G81" s="181"/>
      <c r="H81" s="181"/>
      <c r="I81" s="181"/>
      <c r="J81" s="182">
        <f>J543</f>
        <v>0</v>
      </c>
      <c r="K81" s="179"/>
      <c r="L81" s="18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8"/>
      <c r="C82" s="179"/>
      <c r="D82" s="180" t="s">
        <v>1038</v>
      </c>
      <c r="E82" s="181"/>
      <c r="F82" s="181"/>
      <c r="G82" s="181"/>
      <c r="H82" s="181"/>
      <c r="I82" s="181"/>
      <c r="J82" s="182">
        <f>J611</f>
        <v>0</v>
      </c>
      <c r="K82" s="179"/>
      <c r="L82" s="18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8"/>
      <c r="C83" s="179"/>
      <c r="D83" s="180" t="s">
        <v>1039</v>
      </c>
      <c r="E83" s="181"/>
      <c r="F83" s="181"/>
      <c r="G83" s="181"/>
      <c r="H83" s="181"/>
      <c r="I83" s="181"/>
      <c r="J83" s="182">
        <f>J621</f>
        <v>0</v>
      </c>
      <c r="K83" s="179"/>
      <c r="L83" s="18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3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3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9" s="2" customFormat="1" ht="6.96" customHeight="1">
      <c r="A89" s="43"/>
      <c r="B89" s="66"/>
      <c r="C89" s="67"/>
      <c r="D89" s="67"/>
      <c r="E89" s="67"/>
      <c r="F89" s="67"/>
      <c r="G89" s="67"/>
      <c r="H89" s="67"/>
      <c r="I89" s="67"/>
      <c r="J89" s="67"/>
      <c r="K89" s="67"/>
      <c r="L89" s="13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24.96" customHeight="1">
      <c r="A90" s="43"/>
      <c r="B90" s="44"/>
      <c r="C90" s="27" t="s">
        <v>182</v>
      </c>
      <c r="D90" s="45"/>
      <c r="E90" s="45"/>
      <c r="F90" s="45"/>
      <c r="G90" s="45"/>
      <c r="H90" s="45"/>
      <c r="I90" s="45"/>
      <c r="J90" s="45"/>
      <c r="K90" s="45"/>
      <c r="L90" s="13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6.96" customHeight="1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13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2" customHeight="1">
      <c r="A92" s="43"/>
      <c r="B92" s="44"/>
      <c r="C92" s="36" t="s">
        <v>16</v>
      </c>
      <c r="D92" s="45"/>
      <c r="E92" s="45"/>
      <c r="F92" s="45"/>
      <c r="G92" s="45"/>
      <c r="H92" s="45"/>
      <c r="I92" s="45"/>
      <c r="J92" s="45"/>
      <c r="K92" s="45"/>
      <c r="L92" s="13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16.5" customHeight="1">
      <c r="A93" s="43"/>
      <c r="B93" s="44"/>
      <c r="C93" s="45"/>
      <c r="D93" s="45"/>
      <c r="E93" s="167" t="str">
        <f>E7</f>
        <v>Cheb, rekonstrukce ulice Kamenná</v>
      </c>
      <c r="F93" s="36"/>
      <c r="G93" s="36"/>
      <c r="H93" s="36"/>
      <c r="I93" s="45"/>
      <c r="J93" s="45"/>
      <c r="K93" s="45"/>
      <c r="L93" s="13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2" customHeight="1">
      <c r="A94" s="43"/>
      <c r="B94" s="44"/>
      <c r="C94" s="36" t="s">
        <v>142</v>
      </c>
      <c r="D94" s="45"/>
      <c r="E94" s="45"/>
      <c r="F94" s="45"/>
      <c r="G94" s="45"/>
      <c r="H94" s="45"/>
      <c r="I94" s="45"/>
      <c r="J94" s="45"/>
      <c r="K94" s="45"/>
      <c r="L94" s="13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16.5" customHeight="1">
      <c r="A95" s="43"/>
      <c r="B95" s="44"/>
      <c r="C95" s="45"/>
      <c r="D95" s="45"/>
      <c r="E95" s="74" t="str">
        <f>E9</f>
        <v>SO 105 - Křižovatka Kamenná x Křižovnická x Smetanova</v>
      </c>
      <c r="F95" s="45"/>
      <c r="G95" s="45"/>
      <c r="H95" s="45"/>
      <c r="I95" s="45"/>
      <c r="J95" s="45"/>
      <c r="K95" s="45"/>
      <c r="L95" s="13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6.96" customHeight="1">
      <c r="A96" s="43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13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12" customHeight="1">
      <c r="A97" s="43"/>
      <c r="B97" s="44"/>
      <c r="C97" s="36" t="s">
        <v>22</v>
      </c>
      <c r="D97" s="45"/>
      <c r="E97" s="45"/>
      <c r="F97" s="31" t="str">
        <f>F12</f>
        <v>Cheb</v>
      </c>
      <c r="G97" s="45"/>
      <c r="H97" s="45"/>
      <c r="I97" s="36" t="s">
        <v>24</v>
      </c>
      <c r="J97" s="77" t="str">
        <f>IF(J12="","",J12)</f>
        <v>21. 10. 2024</v>
      </c>
      <c r="K97" s="45"/>
      <c r="L97" s="13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2" customFormat="1" ht="6.96" customHeight="1">
      <c r="A98" s="43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13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2" customFormat="1" ht="40.05" customHeight="1">
      <c r="A99" s="43"/>
      <c r="B99" s="44"/>
      <c r="C99" s="36" t="s">
        <v>30</v>
      </c>
      <c r="D99" s="45"/>
      <c r="E99" s="45"/>
      <c r="F99" s="31" t="str">
        <f>E15</f>
        <v>Město Cheb</v>
      </c>
      <c r="G99" s="45"/>
      <c r="H99" s="45"/>
      <c r="I99" s="36" t="s">
        <v>38</v>
      </c>
      <c r="J99" s="41" t="str">
        <f>E21</f>
        <v>Dopravní stavby a venkovní architektura s.r.o.</v>
      </c>
      <c r="K99" s="45"/>
      <c r="L99" s="13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40.05" customHeight="1">
      <c r="A100" s="43"/>
      <c r="B100" s="44"/>
      <c r="C100" s="36" t="s">
        <v>36</v>
      </c>
      <c r="D100" s="45"/>
      <c r="E100" s="45"/>
      <c r="F100" s="31" t="str">
        <f>IF(E18="","",E18)</f>
        <v>Vyplň údaj</v>
      </c>
      <c r="G100" s="45"/>
      <c r="H100" s="45"/>
      <c r="I100" s="36" t="s">
        <v>43</v>
      </c>
      <c r="J100" s="41" t="str">
        <f>E24</f>
        <v>DSVA - Ing. J. Ševčík, J. Turza, J. Heřmanová</v>
      </c>
      <c r="K100" s="45"/>
      <c r="L100" s="13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2" customFormat="1" ht="10.32" customHeight="1">
      <c r="A101" s="43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139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="11" customFormat="1" ht="29.28" customHeight="1">
      <c r="A102" s="184"/>
      <c r="B102" s="185"/>
      <c r="C102" s="186" t="s">
        <v>183</v>
      </c>
      <c r="D102" s="187" t="s">
        <v>67</v>
      </c>
      <c r="E102" s="187" t="s">
        <v>63</v>
      </c>
      <c r="F102" s="187" t="s">
        <v>64</v>
      </c>
      <c r="G102" s="187" t="s">
        <v>184</v>
      </c>
      <c r="H102" s="187" t="s">
        <v>185</v>
      </c>
      <c r="I102" s="187" t="s">
        <v>186</v>
      </c>
      <c r="J102" s="187" t="s">
        <v>148</v>
      </c>
      <c r="K102" s="188" t="s">
        <v>187</v>
      </c>
      <c r="L102" s="189"/>
      <c r="M102" s="97" t="s">
        <v>35</v>
      </c>
      <c r="N102" s="98" t="s">
        <v>52</v>
      </c>
      <c r="O102" s="98" t="s">
        <v>188</v>
      </c>
      <c r="P102" s="98" t="s">
        <v>189</v>
      </c>
      <c r="Q102" s="98" t="s">
        <v>190</v>
      </c>
      <c r="R102" s="98" t="s">
        <v>191</v>
      </c>
      <c r="S102" s="98" t="s">
        <v>192</v>
      </c>
      <c r="T102" s="99" t="s">
        <v>193</v>
      </c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</row>
    <row r="103" s="2" customFormat="1" ht="22.8" customHeight="1">
      <c r="A103" s="43"/>
      <c r="B103" s="44"/>
      <c r="C103" s="104" t="s">
        <v>194</v>
      </c>
      <c r="D103" s="45"/>
      <c r="E103" s="45"/>
      <c r="F103" s="45"/>
      <c r="G103" s="45"/>
      <c r="H103" s="45"/>
      <c r="I103" s="45"/>
      <c r="J103" s="190">
        <f>BK103</f>
        <v>0</v>
      </c>
      <c r="K103" s="45"/>
      <c r="L103" s="49"/>
      <c r="M103" s="100"/>
      <c r="N103" s="191"/>
      <c r="O103" s="101"/>
      <c r="P103" s="192">
        <f>P104</f>
        <v>0</v>
      </c>
      <c r="Q103" s="101"/>
      <c r="R103" s="192">
        <f>R104</f>
        <v>1153.68097489</v>
      </c>
      <c r="S103" s="101"/>
      <c r="T103" s="193">
        <f>T104</f>
        <v>5.7839999999999998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81</v>
      </c>
      <c r="AU103" s="21" t="s">
        <v>149</v>
      </c>
      <c r="BK103" s="194">
        <f>BK104</f>
        <v>0</v>
      </c>
    </row>
    <row r="104" s="12" customFormat="1" ht="25.92" customHeight="1">
      <c r="A104" s="12"/>
      <c r="B104" s="195"/>
      <c r="C104" s="196"/>
      <c r="D104" s="197" t="s">
        <v>81</v>
      </c>
      <c r="E104" s="198" t="s">
        <v>195</v>
      </c>
      <c r="F104" s="198" t="s">
        <v>196</v>
      </c>
      <c r="G104" s="196"/>
      <c r="H104" s="196"/>
      <c r="I104" s="199"/>
      <c r="J104" s="200">
        <f>BK104</f>
        <v>0</v>
      </c>
      <c r="K104" s="196"/>
      <c r="L104" s="201"/>
      <c r="M104" s="202"/>
      <c r="N104" s="203"/>
      <c r="O104" s="203"/>
      <c r="P104" s="204">
        <f>P105+P126+P155+P177+P186+P192+P202+P215+P269+P300+P363+P372+P395+P433+P461+P488+P502+P515+P522+P526+P543+P611+P621</f>
        <v>0</v>
      </c>
      <c r="Q104" s="203"/>
      <c r="R104" s="204">
        <f>R105+R126+R155+R177+R186+R192+R202+R215+R269+R300+R363+R372+R395+R433+R461+R488+R502+R515+R522+R526+R543+R611+R621</f>
        <v>1153.68097489</v>
      </c>
      <c r="S104" s="203"/>
      <c r="T104" s="205">
        <f>T105+T126+T155+T177+T186+T192+T202+T215+T269+T300+T363+T372+T395+T433+T461+T488+T502+T515+T522+T526+T543+T611+T621</f>
        <v>5.7839999999999998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6" t="s">
        <v>90</v>
      </c>
      <c r="AT104" s="207" t="s">
        <v>81</v>
      </c>
      <c r="AU104" s="207" t="s">
        <v>82</v>
      </c>
      <c r="AY104" s="206" t="s">
        <v>197</v>
      </c>
      <c r="BK104" s="208">
        <f>BK105+BK126+BK155+BK177+BK186+BK192+BK202+BK215+BK269+BK300+BK363+BK372+BK395+BK433+BK461+BK488+BK502+BK515+BK522+BK526+BK543+BK611+BK621</f>
        <v>0</v>
      </c>
    </row>
    <row r="105" s="12" customFormat="1" ht="22.8" customHeight="1">
      <c r="A105" s="12"/>
      <c r="B105" s="195"/>
      <c r="C105" s="196"/>
      <c r="D105" s="197" t="s">
        <v>81</v>
      </c>
      <c r="E105" s="209" t="s">
        <v>90</v>
      </c>
      <c r="F105" s="209" t="s">
        <v>200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SUM(P106:P125)</f>
        <v>0</v>
      </c>
      <c r="Q105" s="203"/>
      <c r="R105" s="204">
        <f>SUM(R106:R125)</f>
        <v>0.0099000000000000008</v>
      </c>
      <c r="S105" s="203"/>
      <c r="T105" s="205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6" t="s">
        <v>90</v>
      </c>
      <c r="AT105" s="207" t="s">
        <v>81</v>
      </c>
      <c r="AU105" s="207" t="s">
        <v>90</v>
      </c>
      <c r="AY105" s="206" t="s">
        <v>197</v>
      </c>
      <c r="BK105" s="208">
        <f>SUM(BK106:BK125)</f>
        <v>0</v>
      </c>
    </row>
    <row r="106" s="2" customFormat="1" ht="33" customHeight="1">
      <c r="A106" s="43"/>
      <c r="B106" s="44"/>
      <c r="C106" s="211" t="s">
        <v>90</v>
      </c>
      <c r="D106" s="211" t="s">
        <v>201</v>
      </c>
      <c r="E106" s="212" t="s">
        <v>293</v>
      </c>
      <c r="F106" s="213" t="s">
        <v>294</v>
      </c>
      <c r="G106" s="214" t="s">
        <v>204</v>
      </c>
      <c r="H106" s="215">
        <v>495</v>
      </c>
      <c r="I106" s="216"/>
      <c r="J106" s="217">
        <f>ROUND(I106*H106,2)</f>
        <v>0</v>
      </c>
      <c r="K106" s="213" t="s">
        <v>205</v>
      </c>
      <c r="L106" s="49"/>
      <c r="M106" s="218" t="s">
        <v>35</v>
      </c>
      <c r="N106" s="219" t="s">
        <v>53</v>
      </c>
      <c r="O106" s="89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2" t="s">
        <v>206</v>
      </c>
      <c r="AT106" s="222" t="s">
        <v>201</v>
      </c>
      <c r="AU106" s="222" t="s">
        <v>92</v>
      </c>
      <c r="AY106" s="21" t="s">
        <v>197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1" t="s">
        <v>90</v>
      </c>
      <c r="BK106" s="223">
        <f>ROUND(I106*H106,2)</f>
        <v>0</v>
      </c>
      <c r="BL106" s="21" t="s">
        <v>206</v>
      </c>
      <c r="BM106" s="222" t="s">
        <v>1914</v>
      </c>
    </row>
    <row r="107" s="2" customFormat="1">
      <c r="A107" s="43"/>
      <c r="B107" s="44"/>
      <c r="C107" s="45"/>
      <c r="D107" s="224" t="s">
        <v>209</v>
      </c>
      <c r="E107" s="45"/>
      <c r="F107" s="225" t="s">
        <v>296</v>
      </c>
      <c r="G107" s="45"/>
      <c r="H107" s="45"/>
      <c r="I107" s="226"/>
      <c r="J107" s="45"/>
      <c r="K107" s="45"/>
      <c r="L107" s="49"/>
      <c r="M107" s="227"/>
      <c r="N107" s="228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209</v>
      </c>
      <c r="AU107" s="21" t="s">
        <v>92</v>
      </c>
    </row>
    <row r="108" s="2" customFormat="1">
      <c r="A108" s="43"/>
      <c r="B108" s="44"/>
      <c r="C108" s="45"/>
      <c r="D108" s="229" t="s">
        <v>211</v>
      </c>
      <c r="E108" s="45"/>
      <c r="F108" s="230" t="s">
        <v>297</v>
      </c>
      <c r="G108" s="45"/>
      <c r="H108" s="45"/>
      <c r="I108" s="226"/>
      <c r="J108" s="45"/>
      <c r="K108" s="45"/>
      <c r="L108" s="49"/>
      <c r="M108" s="227"/>
      <c r="N108" s="228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211</v>
      </c>
      <c r="AU108" s="21" t="s">
        <v>92</v>
      </c>
    </row>
    <row r="109" s="2" customFormat="1" ht="24.15" customHeight="1">
      <c r="A109" s="43"/>
      <c r="B109" s="44"/>
      <c r="C109" s="211" t="s">
        <v>92</v>
      </c>
      <c r="D109" s="211" t="s">
        <v>201</v>
      </c>
      <c r="E109" s="212" t="s">
        <v>299</v>
      </c>
      <c r="F109" s="213" t="s">
        <v>300</v>
      </c>
      <c r="G109" s="214" t="s">
        <v>204</v>
      </c>
      <c r="H109" s="215">
        <v>495</v>
      </c>
      <c r="I109" s="216"/>
      <c r="J109" s="217">
        <f>ROUND(I109*H109,2)</f>
        <v>0</v>
      </c>
      <c r="K109" s="213" t="s">
        <v>205</v>
      </c>
      <c r="L109" s="49"/>
      <c r="M109" s="218" t="s">
        <v>35</v>
      </c>
      <c r="N109" s="219" t="s">
        <v>53</v>
      </c>
      <c r="O109" s="89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2" t="s">
        <v>206</v>
      </c>
      <c r="AT109" s="222" t="s">
        <v>201</v>
      </c>
      <c r="AU109" s="222" t="s">
        <v>92</v>
      </c>
      <c r="AY109" s="21" t="s">
        <v>197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1" t="s">
        <v>90</v>
      </c>
      <c r="BK109" s="223">
        <f>ROUND(I109*H109,2)</f>
        <v>0</v>
      </c>
      <c r="BL109" s="21" t="s">
        <v>206</v>
      </c>
      <c r="BM109" s="222" t="s">
        <v>1915</v>
      </c>
    </row>
    <row r="110" s="2" customFormat="1">
      <c r="A110" s="43"/>
      <c r="B110" s="44"/>
      <c r="C110" s="45"/>
      <c r="D110" s="224" t="s">
        <v>209</v>
      </c>
      <c r="E110" s="45"/>
      <c r="F110" s="225" t="s">
        <v>302</v>
      </c>
      <c r="G110" s="45"/>
      <c r="H110" s="45"/>
      <c r="I110" s="226"/>
      <c r="J110" s="45"/>
      <c r="K110" s="45"/>
      <c r="L110" s="49"/>
      <c r="M110" s="227"/>
      <c r="N110" s="228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209</v>
      </c>
      <c r="AU110" s="21" t="s">
        <v>92</v>
      </c>
    </row>
    <row r="111" s="2" customFormat="1">
      <c r="A111" s="43"/>
      <c r="B111" s="44"/>
      <c r="C111" s="45"/>
      <c r="D111" s="229" t="s">
        <v>211</v>
      </c>
      <c r="E111" s="45"/>
      <c r="F111" s="230" t="s">
        <v>303</v>
      </c>
      <c r="G111" s="45"/>
      <c r="H111" s="45"/>
      <c r="I111" s="226"/>
      <c r="J111" s="45"/>
      <c r="K111" s="45"/>
      <c r="L111" s="49"/>
      <c r="M111" s="227"/>
      <c r="N111" s="228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211</v>
      </c>
      <c r="AU111" s="21" t="s">
        <v>92</v>
      </c>
    </row>
    <row r="112" s="2" customFormat="1" ht="16.5" customHeight="1">
      <c r="A112" s="43"/>
      <c r="B112" s="44"/>
      <c r="C112" s="243" t="s">
        <v>207</v>
      </c>
      <c r="D112" s="243" t="s">
        <v>305</v>
      </c>
      <c r="E112" s="244" t="s">
        <v>306</v>
      </c>
      <c r="F112" s="245" t="s">
        <v>307</v>
      </c>
      <c r="G112" s="246" t="s">
        <v>308</v>
      </c>
      <c r="H112" s="247">
        <v>9.9000000000000004</v>
      </c>
      <c r="I112" s="248"/>
      <c r="J112" s="249">
        <f>ROUND(I112*H112,2)</f>
        <v>0</v>
      </c>
      <c r="K112" s="245" t="s">
        <v>205</v>
      </c>
      <c r="L112" s="250"/>
      <c r="M112" s="251" t="s">
        <v>35</v>
      </c>
      <c r="N112" s="252" t="s">
        <v>53</v>
      </c>
      <c r="O112" s="89"/>
      <c r="P112" s="220">
        <f>O112*H112</f>
        <v>0</v>
      </c>
      <c r="Q112" s="220">
        <v>0.001</v>
      </c>
      <c r="R112" s="220">
        <f>Q112*H112</f>
        <v>0.0099000000000000008</v>
      </c>
      <c r="S112" s="220">
        <v>0</v>
      </c>
      <c r="T112" s="221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2" t="s">
        <v>253</v>
      </c>
      <c r="AT112" s="222" t="s">
        <v>305</v>
      </c>
      <c r="AU112" s="222" t="s">
        <v>92</v>
      </c>
      <c r="AY112" s="21" t="s">
        <v>197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1" t="s">
        <v>90</v>
      </c>
      <c r="BK112" s="223">
        <f>ROUND(I112*H112,2)</f>
        <v>0</v>
      </c>
      <c r="BL112" s="21" t="s">
        <v>206</v>
      </c>
      <c r="BM112" s="222" t="s">
        <v>1916</v>
      </c>
    </row>
    <row r="113" s="2" customFormat="1">
      <c r="A113" s="43"/>
      <c r="B113" s="44"/>
      <c r="C113" s="45"/>
      <c r="D113" s="224" t="s">
        <v>209</v>
      </c>
      <c r="E113" s="45"/>
      <c r="F113" s="225" t="s">
        <v>307</v>
      </c>
      <c r="G113" s="45"/>
      <c r="H113" s="45"/>
      <c r="I113" s="226"/>
      <c r="J113" s="45"/>
      <c r="K113" s="45"/>
      <c r="L113" s="49"/>
      <c r="M113" s="227"/>
      <c r="N113" s="228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209</v>
      </c>
      <c r="AU113" s="21" t="s">
        <v>92</v>
      </c>
    </row>
    <row r="114" s="13" customFormat="1">
      <c r="A114" s="13"/>
      <c r="B114" s="232"/>
      <c r="C114" s="233"/>
      <c r="D114" s="224" t="s">
        <v>232</v>
      </c>
      <c r="E114" s="233"/>
      <c r="F114" s="234" t="s">
        <v>1917</v>
      </c>
      <c r="G114" s="233"/>
      <c r="H114" s="235">
        <v>9.9000000000000004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232</v>
      </c>
      <c r="AU114" s="241" t="s">
        <v>92</v>
      </c>
      <c r="AV114" s="13" t="s">
        <v>92</v>
      </c>
      <c r="AW114" s="13" t="s">
        <v>4</v>
      </c>
      <c r="AX114" s="13" t="s">
        <v>90</v>
      </c>
      <c r="AY114" s="241" t="s">
        <v>197</v>
      </c>
    </row>
    <row r="115" s="2" customFormat="1" ht="24.15" customHeight="1">
      <c r="A115" s="43"/>
      <c r="B115" s="44"/>
      <c r="C115" s="211" t="s">
        <v>206</v>
      </c>
      <c r="D115" s="211" t="s">
        <v>201</v>
      </c>
      <c r="E115" s="212" t="s">
        <v>312</v>
      </c>
      <c r="F115" s="213" t="s">
        <v>313</v>
      </c>
      <c r="G115" s="214" t="s">
        <v>204</v>
      </c>
      <c r="H115" s="215">
        <v>495</v>
      </c>
      <c r="I115" s="216"/>
      <c r="J115" s="217">
        <f>ROUND(I115*H115,2)</f>
        <v>0</v>
      </c>
      <c r="K115" s="213" t="s">
        <v>205</v>
      </c>
      <c r="L115" s="49"/>
      <c r="M115" s="218" t="s">
        <v>35</v>
      </c>
      <c r="N115" s="219" t="s">
        <v>53</v>
      </c>
      <c r="O115" s="89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2" t="s">
        <v>206</v>
      </c>
      <c r="AT115" s="222" t="s">
        <v>201</v>
      </c>
      <c r="AU115" s="222" t="s">
        <v>92</v>
      </c>
      <c r="AY115" s="21" t="s">
        <v>197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1" t="s">
        <v>90</v>
      </c>
      <c r="BK115" s="223">
        <f>ROUND(I115*H115,2)</f>
        <v>0</v>
      </c>
      <c r="BL115" s="21" t="s">
        <v>206</v>
      </c>
      <c r="BM115" s="222" t="s">
        <v>1918</v>
      </c>
    </row>
    <row r="116" s="2" customFormat="1">
      <c r="A116" s="43"/>
      <c r="B116" s="44"/>
      <c r="C116" s="45"/>
      <c r="D116" s="224" t="s">
        <v>209</v>
      </c>
      <c r="E116" s="45"/>
      <c r="F116" s="225" t="s">
        <v>315</v>
      </c>
      <c r="G116" s="45"/>
      <c r="H116" s="45"/>
      <c r="I116" s="226"/>
      <c r="J116" s="45"/>
      <c r="K116" s="45"/>
      <c r="L116" s="49"/>
      <c r="M116" s="227"/>
      <c r="N116" s="228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209</v>
      </c>
      <c r="AU116" s="21" t="s">
        <v>92</v>
      </c>
    </row>
    <row r="117" s="2" customFormat="1">
      <c r="A117" s="43"/>
      <c r="B117" s="44"/>
      <c r="C117" s="45"/>
      <c r="D117" s="229" t="s">
        <v>211</v>
      </c>
      <c r="E117" s="45"/>
      <c r="F117" s="230" t="s">
        <v>316</v>
      </c>
      <c r="G117" s="45"/>
      <c r="H117" s="45"/>
      <c r="I117" s="226"/>
      <c r="J117" s="45"/>
      <c r="K117" s="45"/>
      <c r="L117" s="49"/>
      <c r="M117" s="227"/>
      <c r="N117" s="228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211</v>
      </c>
      <c r="AU117" s="21" t="s">
        <v>92</v>
      </c>
    </row>
    <row r="118" s="13" customFormat="1">
      <c r="A118" s="13"/>
      <c r="B118" s="232"/>
      <c r="C118" s="233"/>
      <c r="D118" s="224" t="s">
        <v>232</v>
      </c>
      <c r="E118" s="242" t="s">
        <v>35</v>
      </c>
      <c r="F118" s="234" t="s">
        <v>1919</v>
      </c>
      <c r="G118" s="233"/>
      <c r="H118" s="235">
        <v>495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232</v>
      </c>
      <c r="AU118" s="241" t="s">
        <v>92</v>
      </c>
      <c r="AV118" s="13" t="s">
        <v>92</v>
      </c>
      <c r="AW118" s="13" t="s">
        <v>42</v>
      </c>
      <c r="AX118" s="13" t="s">
        <v>90</v>
      </c>
      <c r="AY118" s="241" t="s">
        <v>197</v>
      </c>
    </row>
    <row r="119" s="2" customFormat="1" ht="21.75" customHeight="1">
      <c r="A119" s="43"/>
      <c r="B119" s="44"/>
      <c r="C119" s="211" t="s">
        <v>234</v>
      </c>
      <c r="D119" s="211" t="s">
        <v>201</v>
      </c>
      <c r="E119" s="212" t="s">
        <v>1920</v>
      </c>
      <c r="F119" s="213" t="s">
        <v>1921</v>
      </c>
      <c r="G119" s="214" t="s">
        <v>204</v>
      </c>
      <c r="H119" s="215">
        <v>495</v>
      </c>
      <c r="I119" s="216"/>
      <c r="J119" s="217">
        <f>ROUND(I119*H119,2)</f>
        <v>0</v>
      </c>
      <c r="K119" s="213" t="s">
        <v>205</v>
      </c>
      <c r="L119" s="49"/>
      <c r="M119" s="218" t="s">
        <v>35</v>
      </c>
      <c r="N119" s="219" t="s">
        <v>53</v>
      </c>
      <c r="O119" s="89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2" t="s">
        <v>206</v>
      </c>
      <c r="AT119" s="222" t="s">
        <v>201</v>
      </c>
      <c r="AU119" s="222" t="s">
        <v>92</v>
      </c>
      <c r="AY119" s="21" t="s">
        <v>197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1" t="s">
        <v>90</v>
      </c>
      <c r="BK119" s="223">
        <f>ROUND(I119*H119,2)</f>
        <v>0</v>
      </c>
      <c r="BL119" s="21" t="s">
        <v>206</v>
      </c>
      <c r="BM119" s="222" t="s">
        <v>1922</v>
      </c>
    </row>
    <row r="120" s="2" customFormat="1">
      <c r="A120" s="43"/>
      <c r="B120" s="44"/>
      <c r="C120" s="45"/>
      <c r="D120" s="224" t="s">
        <v>209</v>
      </c>
      <c r="E120" s="45"/>
      <c r="F120" s="225" t="s">
        <v>1923</v>
      </c>
      <c r="G120" s="45"/>
      <c r="H120" s="45"/>
      <c r="I120" s="226"/>
      <c r="J120" s="45"/>
      <c r="K120" s="45"/>
      <c r="L120" s="49"/>
      <c r="M120" s="227"/>
      <c r="N120" s="228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209</v>
      </c>
      <c r="AU120" s="21" t="s">
        <v>92</v>
      </c>
    </row>
    <row r="121" s="2" customFormat="1">
      <c r="A121" s="43"/>
      <c r="B121" s="44"/>
      <c r="C121" s="45"/>
      <c r="D121" s="229" t="s">
        <v>211</v>
      </c>
      <c r="E121" s="45"/>
      <c r="F121" s="230" t="s">
        <v>1924</v>
      </c>
      <c r="G121" s="45"/>
      <c r="H121" s="45"/>
      <c r="I121" s="226"/>
      <c r="J121" s="45"/>
      <c r="K121" s="45"/>
      <c r="L121" s="49"/>
      <c r="M121" s="227"/>
      <c r="N121" s="228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211</v>
      </c>
      <c r="AU121" s="21" t="s">
        <v>92</v>
      </c>
    </row>
    <row r="122" s="2" customFormat="1" ht="16.5" customHeight="1">
      <c r="A122" s="43"/>
      <c r="B122" s="44"/>
      <c r="C122" s="211" t="s">
        <v>241</v>
      </c>
      <c r="D122" s="211" t="s">
        <v>201</v>
      </c>
      <c r="E122" s="212" t="s">
        <v>318</v>
      </c>
      <c r="F122" s="213" t="s">
        <v>319</v>
      </c>
      <c r="G122" s="214" t="s">
        <v>320</v>
      </c>
      <c r="H122" s="215">
        <v>7.4249999999999998</v>
      </c>
      <c r="I122" s="216"/>
      <c r="J122" s="217">
        <f>ROUND(I122*H122,2)</f>
        <v>0</v>
      </c>
      <c r="K122" s="213" t="s">
        <v>205</v>
      </c>
      <c r="L122" s="49"/>
      <c r="M122" s="218" t="s">
        <v>35</v>
      </c>
      <c r="N122" s="219" t="s">
        <v>53</v>
      </c>
      <c r="O122" s="89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2" t="s">
        <v>206</v>
      </c>
      <c r="AT122" s="222" t="s">
        <v>201</v>
      </c>
      <c r="AU122" s="222" t="s">
        <v>92</v>
      </c>
      <c r="AY122" s="21" t="s">
        <v>197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1" t="s">
        <v>90</v>
      </c>
      <c r="BK122" s="223">
        <f>ROUND(I122*H122,2)</f>
        <v>0</v>
      </c>
      <c r="BL122" s="21" t="s">
        <v>206</v>
      </c>
      <c r="BM122" s="222" t="s">
        <v>1925</v>
      </c>
    </row>
    <row r="123" s="2" customFormat="1">
      <c r="A123" s="43"/>
      <c r="B123" s="44"/>
      <c r="C123" s="45"/>
      <c r="D123" s="224" t="s">
        <v>209</v>
      </c>
      <c r="E123" s="45"/>
      <c r="F123" s="225" t="s">
        <v>322</v>
      </c>
      <c r="G123" s="45"/>
      <c r="H123" s="45"/>
      <c r="I123" s="226"/>
      <c r="J123" s="45"/>
      <c r="K123" s="45"/>
      <c r="L123" s="49"/>
      <c r="M123" s="227"/>
      <c r="N123" s="228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209</v>
      </c>
      <c r="AU123" s="21" t="s">
        <v>92</v>
      </c>
    </row>
    <row r="124" s="2" customFormat="1">
      <c r="A124" s="43"/>
      <c r="B124" s="44"/>
      <c r="C124" s="45"/>
      <c r="D124" s="229" t="s">
        <v>211</v>
      </c>
      <c r="E124" s="45"/>
      <c r="F124" s="230" t="s">
        <v>323</v>
      </c>
      <c r="G124" s="45"/>
      <c r="H124" s="45"/>
      <c r="I124" s="226"/>
      <c r="J124" s="45"/>
      <c r="K124" s="45"/>
      <c r="L124" s="49"/>
      <c r="M124" s="227"/>
      <c r="N124" s="228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211</v>
      </c>
      <c r="AU124" s="21" t="s">
        <v>92</v>
      </c>
    </row>
    <row r="125" s="13" customFormat="1">
      <c r="A125" s="13"/>
      <c r="B125" s="232"/>
      <c r="C125" s="233"/>
      <c r="D125" s="224" t="s">
        <v>232</v>
      </c>
      <c r="E125" s="233"/>
      <c r="F125" s="234" t="s">
        <v>1926</v>
      </c>
      <c r="G125" s="233"/>
      <c r="H125" s="235">
        <v>7.4249999999999998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232</v>
      </c>
      <c r="AU125" s="241" t="s">
        <v>92</v>
      </c>
      <c r="AV125" s="13" t="s">
        <v>92</v>
      </c>
      <c r="AW125" s="13" t="s">
        <v>4</v>
      </c>
      <c r="AX125" s="13" t="s">
        <v>90</v>
      </c>
      <c r="AY125" s="241" t="s">
        <v>197</v>
      </c>
    </row>
    <row r="126" s="12" customFormat="1" ht="22.8" customHeight="1">
      <c r="A126" s="12"/>
      <c r="B126" s="195"/>
      <c r="C126" s="196"/>
      <c r="D126" s="197" t="s">
        <v>81</v>
      </c>
      <c r="E126" s="209" t="s">
        <v>92</v>
      </c>
      <c r="F126" s="209" t="s">
        <v>1040</v>
      </c>
      <c r="G126" s="196"/>
      <c r="H126" s="196"/>
      <c r="I126" s="199"/>
      <c r="J126" s="210">
        <f>BK126</f>
        <v>0</v>
      </c>
      <c r="K126" s="196"/>
      <c r="L126" s="201"/>
      <c r="M126" s="202"/>
      <c r="N126" s="203"/>
      <c r="O126" s="203"/>
      <c r="P126" s="204">
        <f>SUM(P127:P154)</f>
        <v>0</v>
      </c>
      <c r="Q126" s="203"/>
      <c r="R126" s="204">
        <f>SUM(R127:R154)</f>
        <v>12.940841199999998</v>
      </c>
      <c r="S126" s="203"/>
      <c r="T126" s="205">
        <f>SUM(T127:T154)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6" t="s">
        <v>90</v>
      </c>
      <c r="AT126" s="207" t="s">
        <v>81</v>
      </c>
      <c r="AU126" s="207" t="s">
        <v>90</v>
      </c>
      <c r="AY126" s="206" t="s">
        <v>197</v>
      </c>
      <c r="BK126" s="208">
        <f>SUM(BK127:BK154)</f>
        <v>0</v>
      </c>
    </row>
    <row r="127" s="2" customFormat="1" ht="33" customHeight="1">
      <c r="A127" s="43"/>
      <c r="B127" s="44"/>
      <c r="C127" s="211" t="s">
        <v>247</v>
      </c>
      <c r="D127" s="211" t="s">
        <v>201</v>
      </c>
      <c r="E127" s="212" t="s">
        <v>1041</v>
      </c>
      <c r="F127" s="213" t="s">
        <v>1042</v>
      </c>
      <c r="G127" s="214" t="s">
        <v>320</v>
      </c>
      <c r="H127" s="215">
        <v>16.5</v>
      </c>
      <c r="I127" s="216"/>
      <c r="J127" s="217">
        <f>ROUND(I127*H127,2)</f>
        <v>0</v>
      </c>
      <c r="K127" s="213" t="s">
        <v>205</v>
      </c>
      <c r="L127" s="49"/>
      <c r="M127" s="218" t="s">
        <v>35</v>
      </c>
      <c r="N127" s="219" t="s">
        <v>53</v>
      </c>
      <c r="O127" s="89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2" t="s">
        <v>206</v>
      </c>
      <c r="AT127" s="222" t="s">
        <v>201</v>
      </c>
      <c r="AU127" s="222" t="s">
        <v>92</v>
      </c>
      <c r="AY127" s="21" t="s">
        <v>197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1" t="s">
        <v>90</v>
      </c>
      <c r="BK127" s="223">
        <f>ROUND(I127*H127,2)</f>
        <v>0</v>
      </c>
      <c r="BL127" s="21" t="s">
        <v>206</v>
      </c>
      <c r="BM127" s="222" t="s">
        <v>1927</v>
      </c>
    </row>
    <row r="128" s="2" customFormat="1">
      <c r="A128" s="43"/>
      <c r="B128" s="44"/>
      <c r="C128" s="45"/>
      <c r="D128" s="224" t="s">
        <v>209</v>
      </c>
      <c r="E128" s="45"/>
      <c r="F128" s="225" t="s">
        <v>1044</v>
      </c>
      <c r="G128" s="45"/>
      <c r="H128" s="45"/>
      <c r="I128" s="226"/>
      <c r="J128" s="45"/>
      <c r="K128" s="45"/>
      <c r="L128" s="49"/>
      <c r="M128" s="227"/>
      <c r="N128" s="228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209</v>
      </c>
      <c r="AU128" s="21" t="s">
        <v>92</v>
      </c>
    </row>
    <row r="129" s="2" customFormat="1">
      <c r="A129" s="43"/>
      <c r="B129" s="44"/>
      <c r="C129" s="45"/>
      <c r="D129" s="229" t="s">
        <v>211</v>
      </c>
      <c r="E129" s="45"/>
      <c r="F129" s="230" t="s">
        <v>1045</v>
      </c>
      <c r="G129" s="45"/>
      <c r="H129" s="45"/>
      <c r="I129" s="226"/>
      <c r="J129" s="45"/>
      <c r="K129" s="45"/>
      <c r="L129" s="49"/>
      <c r="M129" s="227"/>
      <c r="N129" s="228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T129" s="21" t="s">
        <v>211</v>
      </c>
      <c r="AU129" s="21" t="s">
        <v>92</v>
      </c>
    </row>
    <row r="130" s="2" customFormat="1">
      <c r="A130" s="43"/>
      <c r="B130" s="44"/>
      <c r="C130" s="45"/>
      <c r="D130" s="224" t="s">
        <v>219</v>
      </c>
      <c r="E130" s="45"/>
      <c r="F130" s="231" t="s">
        <v>1046</v>
      </c>
      <c r="G130" s="45"/>
      <c r="H130" s="45"/>
      <c r="I130" s="226"/>
      <c r="J130" s="45"/>
      <c r="K130" s="45"/>
      <c r="L130" s="49"/>
      <c r="M130" s="227"/>
      <c r="N130" s="228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219</v>
      </c>
      <c r="AU130" s="21" t="s">
        <v>92</v>
      </c>
    </row>
    <row r="131" s="13" customFormat="1">
      <c r="A131" s="13"/>
      <c r="B131" s="232"/>
      <c r="C131" s="233"/>
      <c r="D131" s="224" t="s">
        <v>232</v>
      </c>
      <c r="E131" s="242" t="s">
        <v>35</v>
      </c>
      <c r="F131" s="234" t="s">
        <v>1928</v>
      </c>
      <c r="G131" s="233"/>
      <c r="H131" s="235">
        <v>16.5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232</v>
      </c>
      <c r="AU131" s="241" t="s">
        <v>92</v>
      </c>
      <c r="AV131" s="13" t="s">
        <v>92</v>
      </c>
      <c r="AW131" s="13" t="s">
        <v>42</v>
      </c>
      <c r="AX131" s="13" t="s">
        <v>90</v>
      </c>
      <c r="AY131" s="241" t="s">
        <v>197</v>
      </c>
    </row>
    <row r="132" s="2" customFormat="1" ht="33" customHeight="1">
      <c r="A132" s="43"/>
      <c r="B132" s="44"/>
      <c r="C132" s="211" t="s">
        <v>253</v>
      </c>
      <c r="D132" s="211" t="s">
        <v>201</v>
      </c>
      <c r="E132" s="212" t="s">
        <v>1048</v>
      </c>
      <c r="F132" s="213" t="s">
        <v>1049</v>
      </c>
      <c r="G132" s="214" t="s">
        <v>204</v>
      </c>
      <c r="H132" s="215">
        <v>316</v>
      </c>
      <c r="I132" s="216"/>
      <c r="J132" s="217">
        <f>ROUND(I132*H132,2)</f>
        <v>0</v>
      </c>
      <c r="K132" s="213" t="s">
        <v>205</v>
      </c>
      <c r="L132" s="49"/>
      <c r="M132" s="218" t="s">
        <v>35</v>
      </c>
      <c r="N132" s="219" t="s">
        <v>53</v>
      </c>
      <c r="O132" s="89"/>
      <c r="P132" s="220">
        <f>O132*H132</f>
        <v>0</v>
      </c>
      <c r="Q132" s="220">
        <v>0.00031</v>
      </c>
      <c r="R132" s="220">
        <f>Q132*H132</f>
        <v>0.097960000000000005</v>
      </c>
      <c r="S132" s="220">
        <v>0</v>
      </c>
      <c r="T132" s="221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2" t="s">
        <v>206</v>
      </c>
      <c r="AT132" s="222" t="s">
        <v>201</v>
      </c>
      <c r="AU132" s="222" t="s">
        <v>92</v>
      </c>
      <c r="AY132" s="21" t="s">
        <v>197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1" t="s">
        <v>90</v>
      </c>
      <c r="BK132" s="223">
        <f>ROUND(I132*H132,2)</f>
        <v>0</v>
      </c>
      <c r="BL132" s="21" t="s">
        <v>206</v>
      </c>
      <c r="BM132" s="222" t="s">
        <v>1929</v>
      </c>
    </row>
    <row r="133" s="2" customFormat="1">
      <c r="A133" s="43"/>
      <c r="B133" s="44"/>
      <c r="C133" s="45"/>
      <c r="D133" s="224" t="s">
        <v>209</v>
      </c>
      <c r="E133" s="45"/>
      <c r="F133" s="225" t="s">
        <v>1051</v>
      </c>
      <c r="G133" s="45"/>
      <c r="H133" s="45"/>
      <c r="I133" s="226"/>
      <c r="J133" s="45"/>
      <c r="K133" s="45"/>
      <c r="L133" s="49"/>
      <c r="M133" s="227"/>
      <c r="N133" s="228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T133" s="21" t="s">
        <v>209</v>
      </c>
      <c r="AU133" s="21" t="s">
        <v>92</v>
      </c>
    </row>
    <row r="134" s="2" customFormat="1">
      <c r="A134" s="43"/>
      <c r="B134" s="44"/>
      <c r="C134" s="45"/>
      <c r="D134" s="229" t="s">
        <v>211</v>
      </c>
      <c r="E134" s="45"/>
      <c r="F134" s="230" t="s">
        <v>1052</v>
      </c>
      <c r="G134" s="45"/>
      <c r="H134" s="45"/>
      <c r="I134" s="226"/>
      <c r="J134" s="45"/>
      <c r="K134" s="45"/>
      <c r="L134" s="49"/>
      <c r="M134" s="227"/>
      <c r="N134" s="228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211</v>
      </c>
      <c r="AU134" s="21" t="s">
        <v>92</v>
      </c>
    </row>
    <row r="135" s="13" customFormat="1">
      <c r="A135" s="13"/>
      <c r="B135" s="232"/>
      <c r="C135" s="233"/>
      <c r="D135" s="224" t="s">
        <v>232</v>
      </c>
      <c r="E135" s="242" t="s">
        <v>35</v>
      </c>
      <c r="F135" s="234" t="s">
        <v>1930</v>
      </c>
      <c r="G135" s="233"/>
      <c r="H135" s="235">
        <v>264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232</v>
      </c>
      <c r="AU135" s="241" t="s">
        <v>92</v>
      </c>
      <c r="AV135" s="13" t="s">
        <v>92</v>
      </c>
      <c r="AW135" s="13" t="s">
        <v>42</v>
      </c>
      <c r="AX135" s="13" t="s">
        <v>82</v>
      </c>
      <c r="AY135" s="241" t="s">
        <v>197</v>
      </c>
    </row>
    <row r="136" s="13" customFormat="1">
      <c r="A136" s="13"/>
      <c r="B136" s="232"/>
      <c r="C136" s="233"/>
      <c r="D136" s="224" t="s">
        <v>232</v>
      </c>
      <c r="E136" s="242" t="s">
        <v>35</v>
      </c>
      <c r="F136" s="234" t="s">
        <v>1931</v>
      </c>
      <c r="G136" s="233"/>
      <c r="H136" s="235">
        <v>52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232</v>
      </c>
      <c r="AU136" s="241" t="s">
        <v>92</v>
      </c>
      <c r="AV136" s="13" t="s">
        <v>92</v>
      </c>
      <c r="AW136" s="13" t="s">
        <v>42</v>
      </c>
      <c r="AX136" s="13" t="s">
        <v>82</v>
      </c>
      <c r="AY136" s="241" t="s">
        <v>197</v>
      </c>
    </row>
    <row r="137" s="14" customFormat="1">
      <c r="A137" s="14"/>
      <c r="B137" s="253"/>
      <c r="C137" s="254"/>
      <c r="D137" s="224" t="s">
        <v>232</v>
      </c>
      <c r="E137" s="255" t="s">
        <v>35</v>
      </c>
      <c r="F137" s="256" t="s">
        <v>355</v>
      </c>
      <c r="G137" s="254"/>
      <c r="H137" s="257">
        <v>316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232</v>
      </c>
      <c r="AU137" s="263" t="s">
        <v>92</v>
      </c>
      <c r="AV137" s="14" t="s">
        <v>206</v>
      </c>
      <c r="AW137" s="14" t="s">
        <v>42</v>
      </c>
      <c r="AX137" s="14" t="s">
        <v>90</v>
      </c>
      <c r="AY137" s="263" t="s">
        <v>197</v>
      </c>
    </row>
    <row r="138" s="2" customFormat="1" ht="24.15" customHeight="1">
      <c r="A138" s="43"/>
      <c r="B138" s="44"/>
      <c r="C138" s="243" t="s">
        <v>260</v>
      </c>
      <c r="D138" s="243" t="s">
        <v>305</v>
      </c>
      <c r="E138" s="244" t="s">
        <v>1055</v>
      </c>
      <c r="F138" s="245" t="s">
        <v>1056</v>
      </c>
      <c r="G138" s="246" t="s">
        <v>204</v>
      </c>
      <c r="H138" s="247">
        <v>312.70800000000003</v>
      </c>
      <c r="I138" s="248"/>
      <c r="J138" s="249">
        <f>ROUND(I138*H138,2)</f>
        <v>0</v>
      </c>
      <c r="K138" s="245" t="s">
        <v>205</v>
      </c>
      <c r="L138" s="250"/>
      <c r="M138" s="251" t="s">
        <v>35</v>
      </c>
      <c r="N138" s="252" t="s">
        <v>53</v>
      </c>
      <c r="O138" s="89"/>
      <c r="P138" s="220">
        <f>O138*H138</f>
        <v>0</v>
      </c>
      <c r="Q138" s="220">
        <v>0.00029999999999999997</v>
      </c>
      <c r="R138" s="220">
        <f>Q138*H138</f>
        <v>0.093812400000000004</v>
      </c>
      <c r="S138" s="220">
        <v>0</v>
      </c>
      <c r="T138" s="221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2" t="s">
        <v>253</v>
      </c>
      <c r="AT138" s="222" t="s">
        <v>305</v>
      </c>
      <c r="AU138" s="222" t="s">
        <v>92</v>
      </c>
      <c r="AY138" s="21" t="s">
        <v>197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1" t="s">
        <v>90</v>
      </c>
      <c r="BK138" s="223">
        <f>ROUND(I138*H138,2)</f>
        <v>0</v>
      </c>
      <c r="BL138" s="21" t="s">
        <v>206</v>
      </c>
      <c r="BM138" s="222" t="s">
        <v>1932</v>
      </c>
    </row>
    <row r="139" s="2" customFormat="1">
      <c r="A139" s="43"/>
      <c r="B139" s="44"/>
      <c r="C139" s="45"/>
      <c r="D139" s="224" t="s">
        <v>209</v>
      </c>
      <c r="E139" s="45"/>
      <c r="F139" s="225" t="s">
        <v>1056</v>
      </c>
      <c r="G139" s="45"/>
      <c r="H139" s="45"/>
      <c r="I139" s="226"/>
      <c r="J139" s="45"/>
      <c r="K139" s="45"/>
      <c r="L139" s="49"/>
      <c r="M139" s="227"/>
      <c r="N139" s="228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209</v>
      </c>
      <c r="AU139" s="21" t="s">
        <v>92</v>
      </c>
    </row>
    <row r="140" s="13" customFormat="1">
      <c r="A140" s="13"/>
      <c r="B140" s="232"/>
      <c r="C140" s="233"/>
      <c r="D140" s="224" t="s">
        <v>232</v>
      </c>
      <c r="E140" s="242" t="s">
        <v>35</v>
      </c>
      <c r="F140" s="234" t="s">
        <v>1930</v>
      </c>
      <c r="G140" s="233"/>
      <c r="H140" s="235">
        <v>264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232</v>
      </c>
      <c r="AU140" s="241" t="s">
        <v>92</v>
      </c>
      <c r="AV140" s="13" t="s">
        <v>92</v>
      </c>
      <c r="AW140" s="13" t="s">
        <v>42</v>
      </c>
      <c r="AX140" s="13" t="s">
        <v>90</v>
      </c>
      <c r="AY140" s="241" t="s">
        <v>197</v>
      </c>
    </row>
    <row r="141" s="13" customFormat="1">
      <c r="A141" s="13"/>
      <c r="B141" s="232"/>
      <c r="C141" s="233"/>
      <c r="D141" s="224" t="s">
        <v>232</v>
      </c>
      <c r="E141" s="233"/>
      <c r="F141" s="234" t="s">
        <v>1933</v>
      </c>
      <c r="G141" s="233"/>
      <c r="H141" s="235">
        <v>312.70800000000003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232</v>
      </c>
      <c r="AU141" s="241" t="s">
        <v>92</v>
      </c>
      <c r="AV141" s="13" t="s">
        <v>92</v>
      </c>
      <c r="AW141" s="13" t="s">
        <v>4</v>
      </c>
      <c r="AX141" s="13" t="s">
        <v>90</v>
      </c>
      <c r="AY141" s="241" t="s">
        <v>197</v>
      </c>
    </row>
    <row r="142" s="2" customFormat="1" ht="24.15" customHeight="1">
      <c r="A142" s="43"/>
      <c r="B142" s="44"/>
      <c r="C142" s="243" t="s">
        <v>266</v>
      </c>
      <c r="D142" s="243" t="s">
        <v>305</v>
      </c>
      <c r="E142" s="244" t="s">
        <v>1059</v>
      </c>
      <c r="F142" s="245" t="s">
        <v>1060</v>
      </c>
      <c r="G142" s="246" t="s">
        <v>204</v>
      </c>
      <c r="H142" s="247">
        <v>61.594000000000001</v>
      </c>
      <c r="I142" s="248"/>
      <c r="J142" s="249">
        <f>ROUND(I142*H142,2)</f>
        <v>0</v>
      </c>
      <c r="K142" s="245" t="s">
        <v>205</v>
      </c>
      <c r="L142" s="250"/>
      <c r="M142" s="251" t="s">
        <v>35</v>
      </c>
      <c r="N142" s="252" t="s">
        <v>53</v>
      </c>
      <c r="O142" s="89"/>
      <c r="P142" s="220">
        <f>O142*H142</f>
        <v>0</v>
      </c>
      <c r="Q142" s="220">
        <v>0.00020000000000000001</v>
      </c>
      <c r="R142" s="220">
        <f>Q142*H142</f>
        <v>0.012318800000000001</v>
      </c>
      <c r="S142" s="220">
        <v>0</v>
      </c>
      <c r="T142" s="221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2" t="s">
        <v>253</v>
      </c>
      <c r="AT142" s="222" t="s">
        <v>305</v>
      </c>
      <c r="AU142" s="222" t="s">
        <v>92</v>
      </c>
      <c r="AY142" s="21" t="s">
        <v>197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1" t="s">
        <v>90</v>
      </c>
      <c r="BK142" s="223">
        <f>ROUND(I142*H142,2)</f>
        <v>0</v>
      </c>
      <c r="BL142" s="21" t="s">
        <v>206</v>
      </c>
      <c r="BM142" s="222" t="s">
        <v>1934</v>
      </c>
    </row>
    <row r="143" s="2" customFormat="1">
      <c r="A143" s="43"/>
      <c r="B143" s="44"/>
      <c r="C143" s="45"/>
      <c r="D143" s="224" t="s">
        <v>209</v>
      </c>
      <c r="E143" s="45"/>
      <c r="F143" s="225" t="s">
        <v>1060</v>
      </c>
      <c r="G143" s="45"/>
      <c r="H143" s="45"/>
      <c r="I143" s="226"/>
      <c r="J143" s="45"/>
      <c r="K143" s="45"/>
      <c r="L143" s="49"/>
      <c r="M143" s="227"/>
      <c r="N143" s="228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209</v>
      </c>
      <c r="AU143" s="21" t="s">
        <v>92</v>
      </c>
    </row>
    <row r="144" s="13" customFormat="1">
      <c r="A144" s="13"/>
      <c r="B144" s="232"/>
      <c r="C144" s="233"/>
      <c r="D144" s="224" t="s">
        <v>232</v>
      </c>
      <c r="E144" s="242" t="s">
        <v>35</v>
      </c>
      <c r="F144" s="234" t="s">
        <v>1931</v>
      </c>
      <c r="G144" s="233"/>
      <c r="H144" s="235">
        <v>52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232</v>
      </c>
      <c r="AU144" s="241" t="s">
        <v>92</v>
      </c>
      <c r="AV144" s="13" t="s">
        <v>92</v>
      </c>
      <c r="AW144" s="13" t="s">
        <v>42</v>
      </c>
      <c r="AX144" s="13" t="s">
        <v>90</v>
      </c>
      <c r="AY144" s="241" t="s">
        <v>197</v>
      </c>
    </row>
    <row r="145" s="13" customFormat="1">
      <c r="A145" s="13"/>
      <c r="B145" s="232"/>
      <c r="C145" s="233"/>
      <c r="D145" s="224" t="s">
        <v>232</v>
      </c>
      <c r="E145" s="233"/>
      <c r="F145" s="234" t="s">
        <v>1935</v>
      </c>
      <c r="G145" s="233"/>
      <c r="H145" s="235">
        <v>61.594000000000001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232</v>
      </c>
      <c r="AU145" s="241" t="s">
        <v>92</v>
      </c>
      <c r="AV145" s="13" t="s">
        <v>92</v>
      </c>
      <c r="AW145" s="13" t="s">
        <v>4</v>
      </c>
      <c r="AX145" s="13" t="s">
        <v>90</v>
      </c>
      <c r="AY145" s="241" t="s">
        <v>197</v>
      </c>
    </row>
    <row r="146" s="2" customFormat="1" ht="16.5" customHeight="1">
      <c r="A146" s="43"/>
      <c r="B146" s="44"/>
      <c r="C146" s="211" t="s">
        <v>274</v>
      </c>
      <c r="D146" s="211" t="s">
        <v>201</v>
      </c>
      <c r="E146" s="212" t="s">
        <v>1063</v>
      </c>
      <c r="F146" s="213" t="s">
        <v>1064</v>
      </c>
      <c r="G146" s="214" t="s">
        <v>320</v>
      </c>
      <c r="H146" s="215">
        <v>6.5999999999999996</v>
      </c>
      <c r="I146" s="216"/>
      <c r="J146" s="217">
        <f>ROUND(I146*H146,2)</f>
        <v>0</v>
      </c>
      <c r="K146" s="213" t="s">
        <v>205</v>
      </c>
      <c r="L146" s="49"/>
      <c r="M146" s="218" t="s">
        <v>35</v>
      </c>
      <c r="N146" s="219" t="s">
        <v>53</v>
      </c>
      <c r="O146" s="89"/>
      <c r="P146" s="220">
        <f>O146*H146</f>
        <v>0</v>
      </c>
      <c r="Q146" s="220">
        <v>1.9199999999999999</v>
      </c>
      <c r="R146" s="220">
        <f>Q146*H146</f>
        <v>12.671999999999999</v>
      </c>
      <c r="S146" s="220">
        <v>0</v>
      </c>
      <c r="T146" s="221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2" t="s">
        <v>206</v>
      </c>
      <c r="AT146" s="222" t="s">
        <v>201</v>
      </c>
      <c r="AU146" s="222" t="s">
        <v>92</v>
      </c>
      <c r="AY146" s="21" t="s">
        <v>197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1" t="s">
        <v>90</v>
      </c>
      <c r="BK146" s="223">
        <f>ROUND(I146*H146,2)</f>
        <v>0</v>
      </c>
      <c r="BL146" s="21" t="s">
        <v>206</v>
      </c>
      <c r="BM146" s="222" t="s">
        <v>1936</v>
      </c>
    </row>
    <row r="147" s="2" customFormat="1">
      <c r="A147" s="43"/>
      <c r="B147" s="44"/>
      <c r="C147" s="45"/>
      <c r="D147" s="224" t="s">
        <v>209</v>
      </c>
      <c r="E147" s="45"/>
      <c r="F147" s="225" t="s">
        <v>1064</v>
      </c>
      <c r="G147" s="45"/>
      <c r="H147" s="45"/>
      <c r="I147" s="226"/>
      <c r="J147" s="45"/>
      <c r="K147" s="45"/>
      <c r="L147" s="49"/>
      <c r="M147" s="227"/>
      <c r="N147" s="228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209</v>
      </c>
      <c r="AU147" s="21" t="s">
        <v>92</v>
      </c>
    </row>
    <row r="148" s="2" customFormat="1">
      <c r="A148" s="43"/>
      <c r="B148" s="44"/>
      <c r="C148" s="45"/>
      <c r="D148" s="229" t="s">
        <v>211</v>
      </c>
      <c r="E148" s="45"/>
      <c r="F148" s="230" t="s">
        <v>1066</v>
      </c>
      <c r="G148" s="45"/>
      <c r="H148" s="45"/>
      <c r="I148" s="226"/>
      <c r="J148" s="45"/>
      <c r="K148" s="45"/>
      <c r="L148" s="49"/>
      <c r="M148" s="227"/>
      <c r="N148" s="228"/>
      <c r="O148" s="89"/>
      <c r="P148" s="89"/>
      <c r="Q148" s="89"/>
      <c r="R148" s="89"/>
      <c r="S148" s="89"/>
      <c r="T148" s="90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T148" s="21" t="s">
        <v>211</v>
      </c>
      <c r="AU148" s="21" t="s">
        <v>92</v>
      </c>
    </row>
    <row r="149" s="13" customFormat="1">
      <c r="A149" s="13"/>
      <c r="B149" s="232"/>
      <c r="C149" s="233"/>
      <c r="D149" s="224" t="s">
        <v>232</v>
      </c>
      <c r="E149" s="242" t="s">
        <v>35</v>
      </c>
      <c r="F149" s="234" t="s">
        <v>1937</v>
      </c>
      <c r="G149" s="233"/>
      <c r="H149" s="235">
        <v>6.5999999999999996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232</v>
      </c>
      <c r="AU149" s="241" t="s">
        <v>92</v>
      </c>
      <c r="AV149" s="13" t="s">
        <v>92</v>
      </c>
      <c r="AW149" s="13" t="s">
        <v>42</v>
      </c>
      <c r="AX149" s="13" t="s">
        <v>90</v>
      </c>
      <c r="AY149" s="241" t="s">
        <v>197</v>
      </c>
    </row>
    <row r="150" s="2" customFormat="1" ht="24.15" customHeight="1">
      <c r="A150" s="43"/>
      <c r="B150" s="44"/>
      <c r="C150" s="211" t="s">
        <v>8</v>
      </c>
      <c r="D150" s="211" t="s">
        <v>201</v>
      </c>
      <c r="E150" s="212" t="s">
        <v>1068</v>
      </c>
      <c r="F150" s="213" t="s">
        <v>1069</v>
      </c>
      <c r="G150" s="214" t="s">
        <v>409</v>
      </c>
      <c r="H150" s="215">
        <v>132</v>
      </c>
      <c r="I150" s="216"/>
      <c r="J150" s="217">
        <f>ROUND(I150*H150,2)</f>
        <v>0</v>
      </c>
      <c r="K150" s="213" t="s">
        <v>205</v>
      </c>
      <c r="L150" s="49"/>
      <c r="M150" s="218" t="s">
        <v>35</v>
      </c>
      <c r="N150" s="219" t="s">
        <v>53</v>
      </c>
      <c r="O150" s="89"/>
      <c r="P150" s="220">
        <f>O150*H150</f>
        <v>0</v>
      </c>
      <c r="Q150" s="220">
        <v>0.00048999999999999998</v>
      </c>
      <c r="R150" s="220">
        <f>Q150*H150</f>
        <v>0.064680000000000001</v>
      </c>
      <c r="S150" s="220">
        <v>0</v>
      </c>
      <c r="T150" s="221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2" t="s">
        <v>206</v>
      </c>
      <c r="AT150" s="222" t="s">
        <v>201</v>
      </c>
      <c r="AU150" s="222" t="s">
        <v>92</v>
      </c>
      <c r="AY150" s="21" t="s">
        <v>197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1" t="s">
        <v>90</v>
      </c>
      <c r="BK150" s="223">
        <f>ROUND(I150*H150,2)</f>
        <v>0</v>
      </c>
      <c r="BL150" s="21" t="s">
        <v>206</v>
      </c>
      <c r="BM150" s="222" t="s">
        <v>1938</v>
      </c>
    </row>
    <row r="151" s="2" customFormat="1">
      <c r="A151" s="43"/>
      <c r="B151" s="44"/>
      <c r="C151" s="45"/>
      <c r="D151" s="224" t="s">
        <v>209</v>
      </c>
      <c r="E151" s="45"/>
      <c r="F151" s="225" t="s">
        <v>1071</v>
      </c>
      <c r="G151" s="45"/>
      <c r="H151" s="45"/>
      <c r="I151" s="226"/>
      <c r="J151" s="45"/>
      <c r="K151" s="45"/>
      <c r="L151" s="49"/>
      <c r="M151" s="227"/>
      <c r="N151" s="228"/>
      <c r="O151" s="89"/>
      <c r="P151" s="89"/>
      <c r="Q151" s="89"/>
      <c r="R151" s="89"/>
      <c r="S151" s="89"/>
      <c r="T151" s="90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T151" s="21" t="s">
        <v>209</v>
      </c>
      <c r="AU151" s="21" t="s">
        <v>92</v>
      </c>
    </row>
    <row r="152" s="2" customFormat="1">
      <c r="A152" s="43"/>
      <c r="B152" s="44"/>
      <c r="C152" s="45"/>
      <c r="D152" s="229" t="s">
        <v>211</v>
      </c>
      <c r="E152" s="45"/>
      <c r="F152" s="230" t="s">
        <v>1072</v>
      </c>
      <c r="G152" s="45"/>
      <c r="H152" s="45"/>
      <c r="I152" s="226"/>
      <c r="J152" s="45"/>
      <c r="K152" s="45"/>
      <c r="L152" s="49"/>
      <c r="M152" s="227"/>
      <c r="N152" s="228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211</v>
      </c>
      <c r="AU152" s="21" t="s">
        <v>92</v>
      </c>
    </row>
    <row r="153" s="2" customFormat="1" ht="24.15" customHeight="1">
      <c r="A153" s="43"/>
      <c r="B153" s="44"/>
      <c r="C153" s="243" t="s">
        <v>286</v>
      </c>
      <c r="D153" s="243" t="s">
        <v>305</v>
      </c>
      <c r="E153" s="244" t="s">
        <v>1073</v>
      </c>
      <c r="F153" s="245" t="s">
        <v>1074</v>
      </c>
      <c r="G153" s="246" t="s">
        <v>215</v>
      </c>
      <c r="H153" s="247">
        <v>1</v>
      </c>
      <c r="I153" s="248"/>
      <c r="J153" s="249">
        <f>ROUND(I153*H153,2)</f>
        <v>0</v>
      </c>
      <c r="K153" s="245" t="s">
        <v>205</v>
      </c>
      <c r="L153" s="250"/>
      <c r="M153" s="251" t="s">
        <v>35</v>
      </c>
      <c r="N153" s="252" t="s">
        <v>53</v>
      </c>
      <c r="O153" s="89"/>
      <c r="P153" s="220">
        <f>O153*H153</f>
        <v>0</v>
      </c>
      <c r="Q153" s="220">
        <v>6.9999999999999994E-05</v>
      </c>
      <c r="R153" s="220">
        <f>Q153*H153</f>
        <v>6.9999999999999994E-05</v>
      </c>
      <c r="S153" s="220">
        <v>0</v>
      </c>
      <c r="T153" s="221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2" t="s">
        <v>253</v>
      </c>
      <c r="AT153" s="222" t="s">
        <v>305</v>
      </c>
      <c r="AU153" s="222" t="s">
        <v>92</v>
      </c>
      <c r="AY153" s="21" t="s">
        <v>197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1" t="s">
        <v>90</v>
      </c>
      <c r="BK153" s="223">
        <f>ROUND(I153*H153,2)</f>
        <v>0</v>
      </c>
      <c r="BL153" s="21" t="s">
        <v>206</v>
      </c>
      <c r="BM153" s="222" t="s">
        <v>1939</v>
      </c>
    </row>
    <row r="154" s="2" customFormat="1">
      <c r="A154" s="43"/>
      <c r="B154" s="44"/>
      <c r="C154" s="45"/>
      <c r="D154" s="224" t="s">
        <v>209</v>
      </c>
      <c r="E154" s="45"/>
      <c r="F154" s="225" t="s">
        <v>1074</v>
      </c>
      <c r="G154" s="45"/>
      <c r="H154" s="45"/>
      <c r="I154" s="226"/>
      <c r="J154" s="45"/>
      <c r="K154" s="45"/>
      <c r="L154" s="49"/>
      <c r="M154" s="227"/>
      <c r="N154" s="228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209</v>
      </c>
      <c r="AU154" s="21" t="s">
        <v>92</v>
      </c>
    </row>
    <row r="155" s="12" customFormat="1" ht="22.8" customHeight="1">
      <c r="A155" s="12"/>
      <c r="B155" s="195"/>
      <c r="C155" s="196"/>
      <c r="D155" s="197" t="s">
        <v>81</v>
      </c>
      <c r="E155" s="209" t="s">
        <v>1076</v>
      </c>
      <c r="F155" s="209" t="s">
        <v>1077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SUM(P156:P176)</f>
        <v>0</v>
      </c>
      <c r="Q155" s="203"/>
      <c r="R155" s="204">
        <f>SUM(R156:R176)</f>
        <v>120.32009389</v>
      </c>
      <c r="S155" s="203"/>
      <c r="T155" s="205">
        <f>SUM(T156:T176)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90</v>
      </c>
      <c r="AT155" s="207" t="s">
        <v>81</v>
      </c>
      <c r="AU155" s="207" t="s">
        <v>90</v>
      </c>
      <c r="AY155" s="206" t="s">
        <v>197</v>
      </c>
      <c r="BK155" s="208">
        <f>SUM(BK156:BK176)</f>
        <v>0</v>
      </c>
    </row>
    <row r="156" s="2" customFormat="1" ht="24.15" customHeight="1">
      <c r="A156" s="43"/>
      <c r="B156" s="44"/>
      <c r="C156" s="211" t="s">
        <v>292</v>
      </c>
      <c r="D156" s="211" t="s">
        <v>201</v>
      </c>
      <c r="E156" s="212" t="s">
        <v>1078</v>
      </c>
      <c r="F156" s="213" t="s">
        <v>1079</v>
      </c>
      <c r="G156" s="214" t="s">
        <v>320</v>
      </c>
      <c r="H156" s="215">
        <v>60</v>
      </c>
      <c r="I156" s="216"/>
      <c r="J156" s="217">
        <f>ROUND(I156*H156,2)</f>
        <v>0</v>
      </c>
      <c r="K156" s="213" t="s">
        <v>205</v>
      </c>
      <c r="L156" s="49"/>
      <c r="M156" s="218" t="s">
        <v>35</v>
      </c>
      <c r="N156" s="219" t="s">
        <v>53</v>
      </c>
      <c r="O156" s="8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2" t="s">
        <v>206</v>
      </c>
      <c r="AT156" s="222" t="s">
        <v>201</v>
      </c>
      <c r="AU156" s="222" t="s">
        <v>92</v>
      </c>
      <c r="AY156" s="21" t="s">
        <v>197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1" t="s">
        <v>90</v>
      </c>
      <c r="BK156" s="223">
        <f>ROUND(I156*H156,2)</f>
        <v>0</v>
      </c>
      <c r="BL156" s="21" t="s">
        <v>206</v>
      </c>
      <c r="BM156" s="222" t="s">
        <v>1940</v>
      </c>
    </row>
    <row r="157" s="2" customFormat="1">
      <c r="A157" s="43"/>
      <c r="B157" s="44"/>
      <c r="C157" s="45"/>
      <c r="D157" s="224" t="s">
        <v>209</v>
      </c>
      <c r="E157" s="45"/>
      <c r="F157" s="225" t="s">
        <v>1081</v>
      </c>
      <c r="G157" s="45"/>
      <c r="H157" s="45"/>
      <c r="I157" s="226"/>
      <c r="J157" s="45"/>
      <c r="K157" s="45"/>
      <c r="L157" s="49"/>
      <c r="M157" s="227"/>
      <c r="N157" s="228"/>
      <c r="O157" s="89"/>
      <c r="P157" s="89"/>
      <c r="Q157" s="89"/>
      <c r="R157" s="89"/>
      <c r="S157" s="89"/>
      <c r="T157" s="90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T157" s="21" t="s">
        <v>209</v>
      </c>
      <c r="AU157" s="21" t="s">
        <v>92</v>
      </c>
    </row>
    <row r="158" s="2" customFormat="1">
      <c r="A158" s="43"/>
      <c r="B158" s="44"/>
      <c r="C158" s="45"/>
      <c r="D158" s="229" t="s">
        <v>211</v>
      </c>
      <c r="E158" s="45"/>
      <c r="F158" s="230" t="s">
        <v>1082</v>
      </c>
      <c r="G158" s="45"/>
      <c r="H158" s="45"/>
      <c r="I158" s="226"/>
      <c r="J158" s="45"/>
      <c r="K158" s="45"/>
      <c r="L158" s="49"/>
      <c r="M158" s="227"/>
      <c r="N158" s="228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211</v>
      </c>
      <c r="AU158" s="21" t="s">
        <v>92</v>
      </c>
    </row>
    <row r="159" s="13" customFormat="1">
      <c r="A159" s="13"/>
      <c r="B159" s="232"/>
      <c r="C159" s="233"/>
      <c r="D159" s="224" t="s">
        <v>232</v>
      </c>
      <c r="E159" s="242" t="s">
        <v>35</v>
      </c>
      <c r="F159" s="234" t="s">
        <v>1941</v>
      </c>
      <c r="G159" s="233"/>
      <c r="H159" s="235">
        <v>60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232</v>
      </c>
      <c r="AU159" s="241" t="s">
        <v>92</v>
      </c>
      <c r="AV159" s="13" t="s">
        <v>92</v>
      </c>
      <c r="AW159" s="13" t="s">
        <v>42</v>
      </c>
      <c r="AX159" s="13" t="s">
        <v>90</v>
      </c>
      <c r="AY159" s="241" t="s">
        <v>197</v>
      </c>
    </row>
    <row r="160" s="2" customFormat="1" ht="16.5" customHeight="1">
      <c r="A160" s="43"/>
      <c r="B160" s="44"/>
      <c r="C160" s="243" t="s">
        <v>298</v>
      </c>
      <c r="D160" s="243" t="s">
        <v>305</v>
      </c>
      <c r="E160" s="244" t="s">
        <v>1084</v>
      </c>
      <c r="F160" s="245" t="s">
        <v>1085</v>
      </c>
      <c r="G160" s="246" t="s">
        <v>269</v>
      </c>
      <c r="H160" s="247">
        <v>120</v>
      </c>
      <c r="I160" s="248"/>
      <c r="J160" s="249">
        <f>ROUND(I160*H160,2)</f>
        <v>0</v>
      </c>
      <c r="K160" s="245" t="s">
        <v>205</v>
      </c>
      <c r="L160" s="250"/>
      <c r="M160" s="251" t="s">
        <v>35</v>
      </c>
      <c r="N160" s="252" t="s">
        <v>53</v>
      </c>
      <c r="O160" s="89"/>
      <c r="P160" s="220">
        <f>O160*H160</f>
        <v>0</v>
      </c>
      <c r="Q160" s="220">
        <v>1</v>
      </c>
      <c r="R160" s="220">
        <f>Q160*H160</f>
        <v>120</v>
      </c>
      <c r="S160" s="220">
        <v>0</v>
      </c>
      <c r="T160" s="221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2" t="s">
        <v>253</v>
      </c>
      <c r="AT160" s="222" t="s">
        <v>305</v>
      </c>
      <c r="AU160" s="222" t="s">
        <v>92</v>
      </c>
      <c r="AY160" s="21" t="s">
        <v>197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1" t="s">
        <v>90</v>
      </c>
      <c r="BK160" s="223">
        <f>ROUND(I160*H160,2)</f>
        <v>0</v>
      </c>
      <c r="BL160" s="21" t="s">
        <v>206</v>
      </c>
      <c r="BM160" s="222" t="s">
        <v>1942</v>
      </c>
    </row>
    <row r="161" s="2" customFormat="1">
      <c r="A161" s="43"/>
      <c r="B161" s="44"/>
      <c r="C161" s="45"/>
      <c r="D161" s="224" t="s">
        <v>209</v>
      </c>
      <c r="E161" s="45"/>
      <c r="F161" s="225" t="s">
        <v>1085</v>
      </c>
      <c r="G161" s="45"/>
      <c r="H161" s="45"/>
      <c r="I161" s="226"/>
      <c r="J161" s="45"/>
      <c r="K161" s="45"/>
      <c r="L161" s="49"/>
      <c r="M161" s="227"/>
      <c r="N161" s="228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209</v>
      </c>
      <c r="AU161" s="21" t="s">
        <v>92</v>
      </c>
    </row>
    <row r="162" s="13" customFormat="1">
      <c r="A162" s="13"/>
      <c r="B162" s="232"/>
      <c r="C162" s="233"/>
      <c r="D162" s="224" t="s">
        <v>232</v>
      </c>
      <c r="E162" s="233"/>
      <c r="F162" s="234" t="s">
        <v>1943</v>
      </c>
      <c r="G162" s="233"/>
      <c r="H162" s="235">
        <v>120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232</v>
      </c>
      <c r="AU162" s="241" t="s">
        <v>92</v>
      </c>
      <c r="AV162" s="13" t="s">
        <v>92</v>
      </c>
      <c r="AW162" s="13" t="s">
        <v>4</v>
      </c>
      <c r="AX162" s="13" t="s">
        <v>90</v>
      </c>
      <c r="AY162" s="241" t="s">
        <v>197</v>
      </c>
    </row>
    <row r="163" s="2" customFormat="1" ht="24.15" customHeight="1">
      <c r="A163" s="43"/>
      <c r="B163" s="44"/>
      <c r="C163" s="211" t="s">
        <v>304</v>
      </c>
      <c r="D163" s="211" t="s">
        <v>201</v>
      </c>
      <c r="E163" s="212" t="s">
        <v>1088</v>
      </c>
      <c r="F163" s="213" t="s">
        <v>1089</v>
      </c>
      <c r="G163" s="214" t="s">
        <v>204</v>
      </c>
      <c r="H163" s="215">
        <v>285</v>
      </c>
      <c r="I163" s="216"/>
      <c r="J163" s="217">
        <f>ROUND(I163*H163,2)</f>
        <v>0</v>
      </c>
      <c r="K163" s="213" t="s">
        <v>205</v>
      </c>
      <c r="L163" s="49"/>
      <c r="M163" s="218" t="s">
        <v>35</v>
      </c>
      <c r="N163" s="219" t="s">
        <v>53</v>
      </c>
      <c r="O163" s="89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2" t="s">
        <v>206</v>
      </c>
      <c r="AT163" s="222" t="s">
        <v>201</v>
      </c>
      <c r="AU163" s="222" t="s">
        <v>92</v>
      </c>
      <c r="AY163" s="21" t="s">
        <v>197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1" t="s">
        <v>90</v>
      </c>
      <c r="BK163" s="223">
        <f>ROUND(I163*H163,2)</f>
        <v>0</v>
      </c>
      <c r="BL163" s="21" t="s">
        <v>206</v>
      </c>
      <c r="BM163" s="222" t="s">
        <v>1944</v>
      </c>
    </row>
    <row r="164" s="2" customFormat="1">
      <c r="A164" s="43"/>
      <c r="B164" s="44"/>
      <c r="C164" s="45"/>
      <c r="D164" s="224" t="s">
        <v>209</v>
      </c>
      <c r="E164" s="45"/>
      <c r="F164" s="225" t="s">
        <v>1089</v>
      </c>
      <c r="G164" s="45"/>
      <c r="H164" s="45"/>
      <c r="I164" s="226"/>
      <c r="J164" s="45"/>
      <c r="K164" s="45"/>
      <c r="L164" s="49"/>
      <c r="M164" s="227"/>
      <c r="N164" s="228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209</v>
      </c>
      <c r="AU164" s="21" t="s">
        <v>92</v>
      </c>
    </row>
    <row r="165" s="2" customFormat="1">
      <c r="A165" s="43"/>
      <c r="B165" s="44"/>
      <c r="C165" s="45"/>
      <c r="D165" s="229" t="s">
        <v>211</v>
      </c>
      <c r="E165" s="45"/>
      <c r="F165" s="230" t="s">
        <v>1091</v>
      </c>
      <c r="G165" s="45"/>
      <c r="H165" s="45"/>
      <c r="I165" s="226"/>
      <c r="J165" s="45"/>
      <c r="K165" s="45"/>
      <c r="L165" s="49"/>
      <c r="M165" s="227"/>
      <c r="N165" s="228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211</v>
      </c>
      <c r="AU165" s="21" t="s">
        <v>92</v>
      </c>
    </row>
    <row r="166" s="13" customFormat="1">
      <c r="A166" s="13"/>
      <c r="B166" s="232"/>
      <c r="C166" s="233"/>
      <c r="D166" s="224" t="s">
        <v>232</v>
      </c>
      <c r="E166" s="242" t="s">
        <v>35</v>
      </c>
      <c r="F166" s="234" t="s">
        <v>1945</v>
      </c>
      <c r="G166" s="233"/>
      <c r="H166" s="235">
        <v>285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232</v>
      </c>
      <c r="AU166" s="241" t="s">
        <v>92</v>
      </c>
      <c r="AV166" s="13" t="s">
        <v>92</v>
      </c>
      <c r="AW166" s="13" t="s">
        <v>42</v>
      </c>
      <c r="AX166" s="13" t="s">
        <v>90</v>
      </c>
      <c r="AY166" s="241" t="s">
        <v>197</v>
      </c>
    </row>
    <row r="167" s="2" customFormat="1" ht="21.75" customHeight="1">
      <c r="A167" s="43"/>
      <c r="B167" s="44"/>
      <c r="C167" s="243" t="s">
        <v>311</v>
      </c>
      <c r="D167" s="243" t="s">
        <v>305</v>
      </c>
      <c r="E167" s="244" t="s">
        <v>1093</v>
      </c>
      <c r="F167" s="245" t="s">
        <v>1094</v>
      </c>
      <c r="G167" s="246" t="s">
        <v>204</v>
      </c>
      <c r="H167" s="247">
        <v>337.58300000000003</v>
      </c>
      <c r="I167" s="248"/>
      <c r="J167" s="249">
        <f>ROUND(I167*H167,2)</f>
        <v>0</v>
      </c>
      <c r="K167" s="245" t="s">
        <v>205</v>
      </c>
      <c r="L167" s="250"/>
      <c r="M167" s="251" t="s">
        <v>35</v>
      </c>
      <c r="N167" s="252" t="s">
        <v>53</v>
      </c>
      <c r="O167" s="89"/>
      <c r="P167" s="220">
        <f>O167*H167</f>
        <v>0</v>
      </c>
      <c r="Q167" s="220">
        <v>0.00052999999999999998</v>
      </c>
      <c r="R167" s="220">
        <f>Q167*H167</f>
        <v>0.17891899</v>
      </c>
      <c r="S167" s="220">
        <v>0</v>
      </c>
      <c r="T167" s="221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2" t="s">
        <v>253</v>
      </c>
      <c r="AT167" s="222" t="s">
        <v>305</v>
      </c>
      <c r="AU167" s="222" t="s">
        <v>92</v>
      </c>
      <c r="AY167" s="21" t="s">
        <v>197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21" t="s">
        <v>90</v>
      </c>
      <c r="BK167" s="223">
        <f>ROUND(I167*H167,2)</f>
        <v>0</v>
      </c>
      <c r="BL167" s="21" t="s">
        <v>206</v>
      </c>
      <c r="BM167" s="222" t="s">
        <v>1946</v>
      </c>
    </row>
    <row r="168" s="2" customFormat="1">
      <c r="A168" s="43"/>
      <c r="B168" s="44"/>
      <c r="C168" s="45"/>
      <c r="D168" s="224" t="s">
        <v>209</v>
      </c>
      <c r="E168" s="45"/>
      <c r="F168" s="225" t="s">
        <v>1094</v>
      </c>
      <c r="G168" s="45"/>
      <c r="H168" s="45"/>
      <c r="I168" s="226"/>
      <c r="J168" s="45"/>
      <c r="K168" s="45"/>
      <c r="L168" s="49"/>
      <c r="M168" s="227"/>
      <c r="N168" s="228"/>
      <c r="O168" s="89"/>
      <c r="P168" s="89"/>
      <c r="Q168" s="89"/>
      <c r="R168" s="89"/>
      <c r="S168" s="89"/>
      <c r="T168" s="90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T168" s="21" t="s">
        <v>209</v>
      </c>
      <c r="AU168" s="21" t="s">
        <v>92</v>
      </c>
    </row>
    <row r="169" s="13" customFormat="1">
      <c r="A169" s="13"/>
      <c r="B169" s="232"/>
      <c r="C169" s="233"/>
      <c r="D169" s="224" t="s">
        <v>232</v>
      </c>
      <c r="E169" s="233"/>
      <c r="F169" s="234" t="s">
        <v>1947</v>
      </c>
      <c r="G169" s="233"/>
      <c r="H169" s="235">
        <v>337.58300000000003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232</v>
      </c>
      <c r="AU169" s="241" t="s">
        <v>92</v>
      </c>
      <c r="AV169" s="13" t="s">
        <v>92</v>
      </c>
      <c r="AW169" s="13" t="s">
        <v>4</v>
      </c>
      <c r="AX169" s="13" t="s">
        <v>90</v>
      </c>
      <c r="AY169" s="241" t="s">
        <v>197</v>
      </c>
    </row>
    <row r="170" s="2" customFormat="1" ht="24.15" customHeight="1">
      <c r="A170" s="43"/>
      <c r="B170" s="44"/>
      <c r="C170" s="211" t="s">
        <v>317</v>
      </c>
      <c r="D170" s="211" t="s">
        <v>201</v>
      </c>
      <c r="E170" s="212" t="s">
        <v>1097</v>
      </c>
      <c r="F170" s="213" t="s">
        <v>1098</v>
      </c>
      <c r="G170" s="214" t="s">
        <v>204</v>
      </c>
      <c r="H170" s="215">
        <v>285</v>
      </c>
      <c r="I170" s="216"/>
      <c r="J170" s="217">
        <f>ROUND(I170*H170,2)</f>
        <v>0</v>
      </c>
      <c r="K170" s="213" t="s">
        <v>205</v>
      </c>
      <c r="L170" s="49"/>
      <c r="M170" s="218" t="s">
        <v>35</v>
      </c>
      <c r="N170" s="219" t="s">
        <v>53</v>
      </c>
      <c r="O170" s="89"/>
      <c r="P170" s="220">
        <f>O170*H170</f>
        <v>0</v>
      </c>
      <c r="Q170" s="220">
        <v>0.00013999999999999999</v>
      </c>
      <c r="R170" s="220">
        <f>Q170*H170</f>
        <v>0.039899999999999998</v>
      </c>
      <c r="S170" s="220">
        <v>0</v>
      </c>
      <c r="T170" s="221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2" t="s">
        <v>206</v>
      </c>
      <c r="AT170" s="222" t="s">
        <v>201</v>
      </c>
      <c r="AU170" s="222" t="s">
        <v>92</v>
      </c>
      <c r="AY170" s="21" t="s">
        <v>197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1" t="s">
        <v>90</v>
      </c>
      <c r="BK170" s="223">
        <f>ROUND(I170*H170,2)</f>
        <v>0</v>
      </c>
      <c r="BL170" s="21" t="s">
        <v>206</v>
      </c>
      <c r="BM170" s="222" t="s">
        <v>1948</v>
      </c>
    </row>
    <row r="171" s="2" customFormat="1">
      <c r="A171" s="43"/>
      <c r="B171" s="44"/>
      <c r="C171" s="45"/>
      <c r="D171" s="224" t="s">
        <v>209</v>
      </c>
      <c r="E171" s="45"/>
      <c r="F171" s="225" t="s">
        <v>1100</v>
      </c>
      <c r="G171" s="45"/>
      <c r="H171" s="45"/>
      <c r="I171" s="226"/>
      <c r="J171" s="45"/>
      <c r="K171" s="45"/>
      <c r="L171" s="49"/>
      <c r="M171" s="227"/>
      <c r="N171" s="228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209</v>
      </c>
      <c r="AU171" s="21" t="s">
        <v>92</v>
      </c>
    </row>
    <row r="172" s="2" customFormat="1">
      <c r="A172" s="43"/>
      <c r="B172" s="44"/>
      <c r="C172" s="45"/>
      <c r="D172" s="229" t="s">
        <v>211</v>
      </c>
      <c r="E172" s="45"/>
      <c r="F172" s="230" t="s">
        <v>1101</v>
      </c>
      <c r="G172" s="45"/>
      <c r="H172" s="45"/>
      <c r="I172" s="226"/>
      <c r="J172" s="45"/>
      <c r="K172" s="45"/>
      <c r="L172" s="49"/>
      <c r="M172" s="227"/>
      <c r="N172" s="228"/>
      <c r="O172" s="89"/>
      <c r="P172" s="89"/>
      <c r="Q172" s="89"/>
      <c r="R172" s="89"/>
      <c r="S172" s="89"/>
      <c r="T172" s="90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T172" s="21" t="s">
        <v>211</v>
      </c>
      <c r="AU172" s="21" t="s">
        <v>92</v>
      </c>
    </row>
    <row r="173" s="13" customFormat="1">
      <c r="A173" s="13"/>
      <c r="B173" s="232"/>
      <c r="C173" s="233"/>
      <c r="D173" s="224" t="s">
        <v>232</v>
      </c>
      <c r="E173" s="242" t="s">
        <v>35</v>
      </c>
      <c r="F173" s="234" t="s">
        <v>1945</v>
      </c>
      <c r="G173" s="233"/>
      <c r="H173" s="235">
        <v>285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232</v>
      </c>
      <c r="AU173" s="241" t="s">
        <v>92</v>
      </c>
      <c r="AV173" s="13" t="s">
        <v>92</v>
      </c>
      <c r="AW173" s="13" t="s">
        <v>42</v>
      </c>
      <c r="AX173" s="13" t="s">
        <v>90</v>
      </c>
      <c r="AY173" s="241" t="s">
        <v>197</v>
      </c>
    </row>
    <row r="174" s="2" customFormat="1" ht="24.15" customHeight="1">
      <c r="A174" s="43"/>
      <c r="B174" s="44"/>
      <c r="C174" s="243" t="s">
        <v>327</v>
      </c>
      <c r="D174" s="243" t="s">
        <v>305</v>
      </c>
      <c r="E174" s="244" t="s">
        <v>1055</v>
      </c>
      <c r="F174" s="245" t="s">
        <v>1056</v>
      </c>
      <c r="G174" s="246" t="s">
        <v>204</v>
      </c>
      <c r="H174" s="247">
        <v>337.58300000000003</v>
      </c>
      <c r="I174" s="248"/>
      <c r="J174" s="249">
        <f>ROUND(I174*H174,2)</f>
        <v>0</v>
      </c>
      <c r="K174" s="245" t="s">
        <v>205</v>
      </c>
      <c r="L174" s="250"/>
      <c r="M174" s="251" t="s">
        <v>35</v>
      </c>
      <c r="N174" s="252" t="s">
        <v>53</v>
      </c>
      <c r="O174" s="89"/>
      <c r="P174" s="220">
        <f>O174*H174</f>
        <v>0</v>
      </c>
      <c r="Q174" s="220">
        <v>0.00029999999999999997</v>
      </c>
      <c r="R174" s="220">
        <f>Q174*H174</f>
        <v>0.1012749</v>
      </c>
      <c r="S174" s="220">
        <v>0</v>
      </c>
      <c r="T174" s="221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2" t="s">
        <v>253</v>
      </c>
      <c r="AT174" s="222" t="s">
        <v>305</v>
      </c>
      <c r="AU174" s="222" t="s">
        <v>92</v>
      </c>
      <c r="AY174" s="21" t="s">
        <v>197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1" t="s">
        <v>90</v>
      </c>
      <c r="BK174" s="223">
        <f>ROUND(I174*H174,2)</f>
        <v>0</v>
      </c>
      <c r="BL174" s="21" t="s">
        <v>206</v>
      </c>
      <c r="BM174" s="222" t="s">
        <v>1949</v>
      </c>
    </row>
    <row r="175" s="2" customFormat="1">
      <c r="A175" s="43"/>
      <c r="B175" s="44"/>
      <c r="C175" s="45"/>
      <c r="D175" s="224" t="s">
        <v>209</v>
      </c>
      <c r="E175" s="45"/>
      <c r="F175" s="225" t="s">
        <v>1056</v>
      </c>
      <c r="G175" s="45"/>
      <c r="H175" s="45"/>
      <c r="I175" s="226"/>
      <c r="J175" s="45"/>
      <c r="K175" s="45"/>
      <c r="L175" s="49"/>
      <c r="M175" s="227"/>
      <c r="N175" s="228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209</v>
      </c>
      <c r="AU175" s="21" t="s">
        <v>92</v>
      </c>
    </row>
    <row r="176" s="13" customFormat="1">
      <c r="A176" s="13"/>
      <c r="B176" s="232"/>
      <c r="C176" s="233"/>
      <c r="D176" s="224" t="s">
        <v>232</v>
      </c>
      <c r="E176" s="233"/>
      <c r="F176" s="234" t="s">
        <v>1947</v>
      </c>
      <c r="G176" s="233"/>
      <c r="H176" s="235">
        <v>337.58300000000003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232</v>
      </c>
      <c r="AU176" s="241" t="s">
        <v>92</v>
      </c>
      <c r="AV176" s="13" t="s">
        <v>92</v>
      </c>
      <c r="AW176" s="13" t="s">
        <v>4</v>
      </c>
      <c r="AX176" s="13" t="s">
        <v>90</v>
      </c>
      <c r="AY176" s="241" t="s">
        <v>197</v>
      </c>
    </row>
    <row r="177" s="12" customFormat="1" ht="22.8" customHeight="1">
      <c r="A177" s="12"/>
      <c r="B177" s="195"/>
      <c r="C177" s="196"/>
      <c r="D177" s="197" t="s">
        <v>81</v>
      </c>
      <c r="E177" s="209" t="s">
        <v>207</v>
      </c>
      <c r="F177" s="209" t="s">
        <v>1103</v>
      </c>
      <c r="G177" s="196"/>
      <c r="H177" s="196"/>
      <c r="I177" s="199"/>
      <c r="J177" s="210">
        <f>BK177</f>
        <v>0</v>
      </c>
      <c r="K177" s="196"/>
      <c r="L177" s="201"/>
      <c r="M177" s="202"/>
      <c r="N177" s="203"/>
      <c r="O177" s="203"/>
      <c r="P177" s="204">
        <f>SUM(P178:P185)</f>
        <v>0</v>
      </c>
      <c r="Q177" s="203"/>
      <c r="R177" s="204">
        <f>SUM(R178:R185)</f>
        <v>16.707999999999998</v>
      </c>
      <c r="S177" s="203"/>
      <c r="T177" s="205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6" t="s">
        <v>90</v>
      </c>
      <c r="AT177" s="207" t="s">
        <v>81</v>
      </c>
      <c r="AU177" s="207" t="s">
        <v>90</v>
      </c>
      <c r="AY177" s="206" t="s">
        <v>197</v>
      </c>
      <c r="BK177" s="208">
        <f>SUM(BK178:BK185)</f>
        <v>0</v>
      </c>
    </row>
    <row r="178" s="2" customFormat="1" ht="16.5" customHeight="1">
      <c r="A178" s="43"/>
      <c r="B178" s="44"/>
      <c r="C178" s="211" t="s">
        <v>333</v>
      </c>
      <c r="D178" s="211" t="s">
        <v>201</v>
      </c>
      <c r="E178" s="212" t="s">
        <v>1104</v>
      </c>
      <c r="F178" s="213" t="s">
        <v>1105</v>
      </c>
      <c r="G178" s="214" t="s">
        <v>320</v>
      </c>
      <c r="H178" s="215">
        <v>7.7999999999999998</v>
      </c>
      <c r="I178" s="216"/>
      <c r="J178" s="217">
        <f>ROUND(I178*H178,2)</f>
        <v>0</v>
      </c>
      <c r="K178" s="213" t="s">
        <v>205</v>
      </c>
      <c r="L178" s="49"/>
      <c r="M178" s="218" t="s">
        <v>35</v>
      </c>
      <c r="N178" s="219" t="s">
        <v>53</v>
      </c>
      <c r="O178" s="89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2" t="s">
        <v>206</v>
      </c>
      <c r="AT178" s="222" t="s">
        <v>201</v>
      </c>
      <c r="AU178" s="222" t="s">
        <v>92</v>
      </c>
      <c r="AY178" s="21" t="s">
        <v>197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1" t="s">
        <v>90</v>
      </c>
      <c r="BK178" s="223">
        <f>ROUND(I178*H178,2)</f>
        <v>0</v>
      </c>
      <c r="BL178" s="21" t="s">
        <v>206</v>
      </c>
      <c r="BM178" s="222" t="s">
        <v>1950</v>
      </c>
    </row>
    <row r="179" s="2" customFormat="1">
      <c r="A179" s="43"/>
      <c r="B179" s="44"/>
      <c r="C179" s="45"/>
      <c r="D179" s="224" t="s">
        <v>209</v>
      </c>
      <c r="E179" s="45"/>
      <c r="F179" s="225" t="s">
        <v>1105</v>
      </c>
      <c r="G179" s="45"/>
      <c r="H179" s="45"/>
      <c r="I179" s="226"/>
      <c r="J179" s="45"/>
      <c r="K179" s="45"/>
      <c r="L179" s="49"/>
      <c r="M179" s="227"/>
      <c r="N179" s="228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209</v>
      </c>
      <c r="AU179" s="21" t="s">
        <v>92</v>
      </c>
    </row>
    <row r="180" s="2" customFormat="1">
      <c r="A180" s="43"/>
      <c r="B180" s="44"/>
      <c r="C180" s="45"/>
      <c r="D180" s="229" t="s">
        <v>211</v>
      </c>
      <c r="E180" s="45"/>
      <c r="F180" s="230" t="s">
        <v>1107</v>
      </c>
      <c r="G180" s="45"/>
      <c r="H180" s="45"/>
      <c r="I180" s="226"/>
      <c r="J180" s="45"/>
      <c r="K180" s="45"/>
      <c r="L180" s="49"/>
      <c r="M180" s="227"/>
      <c r="N180" s="228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211</v>
      </c>
      <c r="AU180" s="21" t="s">
        <v>92</v>
      </c>
    </row>
    <row r="181" s="2" customFormat="1">
      <c r="A181" s="43"/>
      <c r="B181" s="44"/>
      <c r="C181" s="45"/>
      <c r="D181" s="224" t="s">
        <v>219</v>
      </c>
      <c r="E181" s="45"/>
      <c r="F181" s="231" t="s">
        <v>1108</v>
      </c>
      <c r="G181" s="45"/>
      <c r="H181" s="45"/>
      <c r="I181" s="226"/>
      <c r="J181" s="45"/>
      <c r="K181" s="45"/>
      <c r="L181" s="49"/>
      <c r="M181" s="227"/>
      <c r="N181" s="228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219</v>
      </c>
      <c r="AU181" s="21" t="s">
        <v>92</v>
      </c>
    </row>
    <row r="182" s="13" customFormat="1">
      <c r="A182" s="13"/>
      <c r="B182" s="232"/>
      <c r="C182" s="233"/>
      <c r="D182" s="224" t="s">
        <v>232</v>
      </c>
      <c r="E182" s="242" t="s">
        <v>35</v>
      </c>
      <c r="F182" s="234" t="s">
        <v>1951</v>
      </c>
      <c r="G182" s="233"/>
      <c r="H182" s="235">
        <v>7.7999999999999998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232</v>
      </c>
      <c r="AU182" s="241" t="s">
        <v>92</v>
      </c>
      <c r="AV182" s="13" t="s">
        <v>92</v>
      </c>
      <c r="AW182" s="13" t="s">
        <v>42</v>
      </c>
      <c r="AX182" s="13" t="s">
        <v>90</v>
      </c>
      <c r="AY182" s="241" t="s">
        <v>197</v>
      </c>
    </row>
    <row r="183" s="2" customFormat="1" ht="16.5" customHeight="1">
      <c r="A183" s="43"/>
      <c r="B183" s="44"/>
      <c r="C183" s="243" t="s">
        <v>7</v>
      </c>
      <c r="D183" s="243" t="s">
        <v>305</v>
      </c>
      <c r="E183" s="244" t="s">
        <v>1110</v>
      </c>
      <c r="F183" s="245" t="s">
        <v>1111</v>
      </c>
      <c r="G183" s="246" t="s">
        <v>269</v>
      </c>
      <c r="H183" s="247">
        <v>16.707999999999998</v>
      </c>
      <c r="I183" s="248"/>
      <c r="J183" s="249">
        <f>ROUND(I183*H183,2)</f>
        <v>0</v>
      </c>
      <c r="K183" s="245" t="s">
        <v>205</v>
      </c>
      <c r="L183" s="250"/>
      <c r="M183" s="251" t="s">
        <v>35</v>
      </c>
      <c r="N183" s="252" t="s">
        <v>53</v>
      </c>
      <c r="O183" s="89"/>
      <c r="P183" s="220">
        <f>O183*H183</f>
        <v>0</v>
      </c>
      <c r="Q183" s="220">
        <v>1</v>
      </c>
      <c r="R183" s="220">
        <f>Q183*H183</f>
        <v>16.707999999999998</v>
      </c>
      <c r="S183" s="220">
        <v>0</v>
      </c>
      <c r="T183" s="221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2" t="s">
        <v>253</v>
      </c>
      <c r="AT183" s="222" t="s">
        <v>305</v>
      </c>
      <c r="AU183" s="222" t="s">
        <v>92</v>
      </c>
      <c r="AY183" s="21" t="s">
        <v>197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21" t="s">
        <v>90</v>
      </c>
      <c r="BK183" s="223">
        <f>ROUND(I183*H183,2)</f>
        <v>0</v>
      </c>
      <c r="BL183" s="21" t="s">
        <v>206</v>
      </c>
      <c r="BM183" s="222" t="s">
        <v>1952</v>
      </c>
    </row>
    <row r="184" s="2" customFormat="1">
      <c r="A184" s="43"/>
      <c r="B184" s="44"/>
      <c r="C184" s="45"/>
      <c r="D184" s="224" t="s">
        <v>209</v>
      </c>
      <c r="E184" s="45"/>
      <c r="F184" s="225" t="s">
        <v>1111</v>
      </c>
      <c r="G184" s="45"/>
      <c r="H184" s="45"/>
      <c r="I184" s="226"/>
      <c r="J184" s="45"/>
      <c r="K184" s="45"/>
      <c r="L184" s="49"/>
      <c r="M184" s="227"/>
      <c r="N184" s="228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209</v>
      </c>
      <c r="AU184" s="21" t="s">
        <v>92</v>
      </c>
    </row>
    <row r="185" s="13" customFormat="1">
      <c r="A185" s="13"/>
      <c r="B185" s="232"/>
      <c r="C185" s="233"/>
      <c r="D185" s="224" t="s">
        <v>232</v>
      </c>
      <c r="E185" s="233"/>
      <c r="F185" s="234" t="s">
        <v>1953</v>
      </c>
      <c r="G185" s="233"/>
      <c r="H185" s="235">
        <v>16.707999999999998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232</v>
      </c>
      <c r="AU185" s="241" t="s">
        <v>92</v>
      </c>
      <c r="AV185" s="13" t="s">
        <v>92</v>
      </c>
      <c r="AW185" s="13" t="s">
        <v>4</v>
      </c>
      <c r="AX185" s="13" t="s">
        <v>90</v>
      </c>
      <c r="AY185" s="241" t="s">
        <v>197</v>
      </c>
    </row>
    <row r="186" s="12" customFormat="1" ht="22.8" customHeight="1">
      <c r="A186" s="12"/>
      <c r="B186" s="195"/>
      <c r="C186" s="196"/>
      <c r="D186" s="197" t="s">
        <v>81</v>
      </c>
      <c r="E186" s="209" t="s">
        <v>234</v>
      </c>
      <c r="F186" s="209" t="s">
        <v>337</v>
      </c>
      <c r="G186" s="196"/>
      <c r="H186" s="196"/>
      <c r="I186" s="199"/>
      <c r="J186" s="210">
        <f>BK186</f>
        <v>0</v>
      </c>
      <c r="K186" s="196"/>
      <c r="L186" s="201"/>
      <c r="M186" s="202"/>
      <c r="N186" s="203"/>
      <c r="O186" s="203"/>
      <c r="P186" s="204">
        <f>SUM(P187:P191)</f>
        <v>0</v>
      </c>
      <c r="Q186" s="203"/>
      <c r="R186" s="204">
        <f>SUM(R187:R191)</f>
        <v>0.0099119999999999989</v>
      </c>
      <c r="S186" s="203"/>
      <c r="T186" s="205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6" t="s">
        <v>90</v>
      </c>
      <c r="AT186" s="207" t="s">
        <v>81</v>
      </c>
      <c r="AU186" s="207" t="s">
        <v>90</v>
      </c>
      <c r="AY186" s="206" t="s">
        <v>197</v>
      </c>
      <c r="BK186" s="208">
        <f>SUM(BK187:BK191)</f>
        <v>0</v>
      </c>
    </row>
    <row r="187" s="2" customFormat="1" ht="24.15" customHeight="1">
      <c r="A187" s="43"/>
      <c r="B187" s="44"/>
      <c r="C187" s="211" t="s">
        <v>346</v>
      </c>
      <c r="D187" s="211" t="s">
        <v>201</v>
      </c>
      <c r="E187" s="212" t="s">
        <v>1114</v>
      </c>
      <c r="F187" s="213" t="s">
        <v>1115</v>
      </c>
      <c r="G187" s="214" t="s">
        <v>409</v>
      </c>
      <c r="H187" s="215">
        <v>70.799999999999997</v>
      </c>
      <c r="I187" s="216"/>
      <c r="J187" s="217">
        <f>ROUND(I187*H187,2)</f>
        <v>0</v>
      </c>
      <c r="K187" s="213" t="s">
        <v>205</v>
      </c>
      <c r="L187" s="49"/>
      <c r="M187" s="218" t="s">
        <v>35</v>
      </c>
      <c r="N187" s="219" t="s">
        <v>53</v>
      </c>
      <c r="O187" s="89"/>
      <c r="P187" s="220">
        <f>O187*H187</f>
        <v>0</v>
      </c>
      <c r="Q187" s="220">
        <v>0.00013999999999999999</v>
      </c>
      <c r="R187" s="220">
        <f>Q187*H187</f>
        <v>0.0099119999999999989</v>
      </c>
      <c r="S187" s="220">
        <v>0</v>
      </c>
      <c r="T187" s="221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2" t="s">
        <v>206</v>
      </c>
      <c r="AT187" s="222" t="s">
        <v>201</v>
      </c>
      <c r="AU187" s="222" t="s">
        <v>92</v>
      </c>
      <c r="AY187" s="21" t="s">
        <v>197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1" t="s">
        <v>90</v>
      </c>
      <c r="BK187" s="223">
        <f>ROUND(I187*H187,2)</f>
        <v>0</v>
      </c>
      <c r="BL187" s="21" t="s">
        <v>206</v>
      </c>
      <c r="BM187" s="222" t="s">
        <v>1954</v>
      </c>
    </row>
    <row r="188" s="2" customFormat="1">
      <c r="A188" s="43"/>
      <c r="B188" s="44"/>
      <c r="C188" s="45"/>
      <c r="D188" s="224" t="s">
        <v>209</v>
      </c>
      <c r="E188" s="45"/>
      <c r="F188" s="225" t="s">
        <v>1117</v>
      </c>
      <c r="G188" s="45"/>
      <c r="H188" s="45"/>
      <c r="I188" s="226"/>
      <c r="J188" s="45"/>
      <c r="K188" s="45"/>
      <c r="L188" s="49"/>
      <c r="M188" s="227"/>
      <c r="N188" s="228"/>
      <c r="O188" s="89"/>
      <c r="P188" s="89"/>
      <c r="Q188" s="89"/>
      <c r="R188" s="89"/>
      <c r="S188" s="89"/>
      <c r="T188" s="90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T188" s="21" t="s">
        <v>209</v>
      </c>
      <c r="AU188" s="21" t="s">
        <v>92</v>
      </c>
    </row>
    <row r="189" s="2" customFormat="1">
      <c r="A189" s="43"/>
      <c r="B189" s="44"/>
      <c r="C189" s="45"/>
      <c r="D189" s="229" t="s">
        <v>211</v>
      </c>
      <c r="E189" s="45"/>
      <c r="F189" s="230" t="s">
        <v>1118</v>
      </c>
      <c r="G189" s="45"/>
      <c r="H189" s="45"/>
      <c r="I189" s="226"/>
      <c r="J189" s="45"/>
      <c r="K189" s="45"/>
      <c r="L189" s="49"/>
      <c r="M189" s="227"/>
      <c r="N189" s="228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211</v>
      </c>
      <c r="AU189" s="21" t="s">
        <v>92</v>
      </c>
    </row>
    <row r="190" s="2" customFormat="1">
      <c r="A190" s="43"/>
      <c r="B190" s="44"/>
      <c r="C190" s="45"/>
      <c r="D190" s="224" t="s">
        <v>219</v>
      </c>
      <c r="E190" s="45"/>
      <c r="F190" s="231" t="s">
        <v>1119</v>
      </c>
      <c r="G190" s="45"/>
      <c r="H190" s="45"/>
      <c r="I190" s="226"/>
      <c r="J190" s="45"/>
      <c r="K190" s="45"/>
      <c r="L190" s="49"/>
      <c r="M190" s="227"/>
      <c r="N190" s="228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219</v>
      </c>
      <c r="AU190" s="21" t="s">
        <v>92</v>
      </c>
    </row>
    <row r="191" s="13" customFormat="1">
      <c r="A191" s="13"/>
      <c r="B191" s="232"/>
      <c r="C191" s="233"/>
      <c r="D191" s="224" t="s">
        <v>232</v>
      </c>
      <c r="E191" s="242" t="s">
        <v>35</v>
      </c>
      <c r="F191" s="234" t="s">
        <v>1955</v>
      </c>
      <c r="G191" s="233"/>
      <c r="H191" s="235">
        <v>70.799999999999997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232</v>
      </c>
      <c r="AU191" s="241" t="s">
        <v>92</v>
      </c>
      <c r="AV191" s="13" t="s">
        <v>92</v>
      </c>
      <c r="AW191" s="13" t="s">
        <v>42</v>
      </c>
      <c r="AX191" s="13" t="s">
        <v>90</v>
      </c>
      <c r="AY191" s="241" t="s">
        <v>197</v>
      </c>
    </row>
    <row r="192" s="12" customFormat="1" ht="22.8" customHeight="1">
      <c r="A192" s="12"/>
      <c r="B192" s="195"/>
      <c r="C192" s="196"/>
      <c r="D192" s="197" t="s">
        <v>81</v>
      </c>
      <c r="E192" s="209" t="s">
        <v>1956</v>
      </c>
      <c r="F192" s="209" t="s">
        <v>1957</v>
      </c>
      <c r="G192" s="196"/>
      <c r="H192" s="196"/>
      <c r="I192" s="199"/>
      <c r="J192" s="210">
        <f>BK192</f>
        <v>0</v>
      </c>
      <c r="K192" s="196"/>
      <c r="L192" s="201"/>
      <c r="M192" s="202"/>
      <c r="N192" s="203"/>
      <c r="O192" s="203"/>
      <c r="P192" s="204">
        <f>SUM(P193:P201)</f>
        <v>0</v>
      </c>
      <c r="Q192" s="203"/>
      <c r="R192" s="204">
        <f>SUM(R193:R201)</f>
        <v>3.0300000000000002</v>
      </c>
      <c r="S192" s="203"/>
      <c r="T192" s="205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6" t="s">
        <v>90</v>
      </c>
      <c r="AT192" s="207" t="s">
        <v>81</v>
      </c>
      <c r="AU192" s="207" t="s">
        <v>90</v>
      </c>
      <c r="AY192" s="206" t="s">
        <v>197</v>
      </c>
      <c r="BK192" s="208">
        <f>SUM(BK193:BK201)</f>
        <v>0</v>
      </c>
    </row>
    <row r="193" s="2" customFormat="1" ht="33" customHeight="1">
      <c r="A193" s="43"/>
      <c r="B193" s="44"/>
      <c r="C193" s="211" t="s">
        <v>356</v>
      </c>
      <c r="D193" s="211" t="s">
        <v>201</v>
      </c>
      <c r="E193" s="212" t="s">
        <v>1583</v>
      </c>
      <c r="F193" s="213" t="s">
        <v>1584</v>
      </c>
      <c r="G193" s="214" t="s">
        <v>204</v>
      </c>
      <c r="H193" s="215">
        <v>30</v>
      </c>
      <c r="I193" s="216"/>
      <c r="J193" s="217">
        <f>ROUND(I193*H193,2)</f>
        <v>0</v>
      </c>
      <c r="K193" s="213" t="s">
        <v>205</v>
      </c>
      <c r="L193" s="49"/>
      <c r="M193" s="218" t="s">
        <v>35</v>
      </c>
      <c r="N193" s="219" t="s">
        <v>53</v>
      </c>
      <c r="O193" s="89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2" t="s">
        <v>206</v>
      </c>
      <c r="AT193" s="222" t="s">
        <v>201</v>
      </c>
      <c r="AU193" s="222" t="s">
        <v>92</v>
      </c>
      <c r="AY193" s="21" t="s">
        <v>197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21" t="s">
        <v>90</v>
      </c>
      <c r="BK193" s="223">
        <f>ROUND(I193*H193,2)</f>
        <v>0</v>
      </c>
      <c r="BL193" s="21" t="s">
        <v>206</v>
      </c>
      <c r="BM193" s="222" t="s">
        <v>1958</v>
      </c>
    </row>
    <row r="194" s="2" customFormat="1">
      <c r="A194" s="43"/>
      <c r="B194" s="44"/>
      <c r="C194" s="45"/>
      <c r="D194" s="224" t="s">
        <v>209</v>
      </c>
      <c r="E194" s="45"/>
      <c r="F194" s="225" t="s">
        <v>1586</v>
      </c>
      <c r="G194" s="45"/>
      <c r="H194" s="45"/>
      <c r="I194" s="226"/>
      <c r="J194" s="45"/>
      <c r="K194" s="45"/>
      <c r="L194" s="49"/>
      <c r="M194" s="227"/>
      <c r="N194" s="228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209</v>
      </c>
      <c r="AU194" s="21" t="s">
        <v>92</v>
      </c>
    </row>
    <row r="195" s="2" customFormat="1">
      <c r="A195" s="43"/>
      <c r="B195" s="44"/>
      <c r="C195" s="45"/>
      <c r="D195" s="229" t="s">
        <v>211</v>
      </c>
      <c r="E195" s="45"/>
      <c r="F195" s="230" t="s">
        <v>1587</v>
      </c>
      <c r="G195" s="45"/>
      <c r="H195" s="45"/>
      <c r="I195" s="226"/>
      <c r="J195" s="45"/>
      <c r="K195" s="45"/>
      <c r="L195" s="49"/>
      <c r="M195" s="227"/>
      <c r="N195" s="228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T195" s="21" t="s">
        <v>211</v>
      </c>
      <c r="AU195" s="21" t="s">
        <v>92</v>
      </c>
    </row>
    <row r="196" s="13" customFormat="1">
      <c r="A196" s="13"/>
      <c r="B196" s="232"/>
      <c r="C196" s="233"/>
      <c r="D196" s="224" t="s">
        <v>232</v>
      </c>
      <c r="E196" s="242" t="s">
        <v>35</v>
      </c>
      <c r="F196" s="234" t="s">
        <v>1959</v>
      </c>
      <c r="G196" s="233"/>
      <c r="H196" s="235">
        <v>30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232</v>
      </c>
      <c r="AU196" s="241" t="s">
        <v>92</v>
      </c>
      <c r="AV196" s="13" t="s">
        <v>92</v>
      </c>
      <c r="AW196" s="13" t="s">
        <v>42</v>
      </c>
      <c r="AX196" s="13" t="s">
        <v>90</v>
      </c>
      <c r="AY196" s="241" t="s">
        <v>197</v>
      </c>
    </row>
    <row r="197" s="2" customFormat="1" ht="33" customHeight="1">
      <c r="A197" s="43"/>
      <c r="B197" s="44"/>
      <c r="C197" s="211" t="s">
        <v>363</v>
      </c>
      <c r="D197" s="211" t="s">
        <v>201</v>
      </c>
      <c r="E197" s="212" t="s">
        <v>1960</v>
      </c>
      <c r="F197" s="213" t="s">
        <v>1961</v>
      </c>
      <c r="G197" s="214" t="s">
        <v>204</v>
      </c>
      <c r="H197" s="215">
        <v>30</v>
      </c>
      <c r="I197" s="216"/>
      <c r="J197" s="217">
        <f>ROUND(I197*H197,2)</f>
        <v>0</v>
      </c>
      <c r="K197" s="213" t="s">
        <v>205</v>
      </c>
      <c r="L197" s="49"/>
      <c r="M197" s="218" t="s">
        <v>35</v>
      </c>
      <c r="N197" s="219" t="s">
        <v>53</v>
      </c>
      <c r="O197" s="89"/>
      <c r="P197" s="220">
        <f>O197*H197</f>
        <v>0</v>
      </c>
      <c r="Q197" s="220">
        <v>0.10100000000000001</v>
      </c>
      <c r="R197" s="220">
        <f>Q197*H197</f>
        <v>3.0300000000000002</v>
      </c>
      <c r="S197" s="220">
        <v>0</v>
      </c>
      <c r="T197" s="221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2" t="s">
        <v>206</v>
      </c>
      <c r="AT197" s="222" t="s">
        <v>201</v>
      </c>
      <c r="AU197" s="222" t="s">
        <v>92</v>
      </c>
      <c r="AY197" s="21" t="s">
        <v>197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21" t="s">
        <v>90</v>
      </c>
      <c r="BK197" s="223">
        <f>ROUND(I197*H197,2)</f>
        <v>0</v>
      </c>
      <c r="BL197" s="21" t="s">
        <v>206</v>
      </c>
      <c r="BM197" s="222" t="s">
        <v>1962</v>
      </c>
    </row>
    <row r="198" s="2" customFormat="1">
      <c r="A198" s="43"/>
      <c r="B198" s="44"/>
      <c r="C198" s="45"/>
      <c r="D198" s="224" t="s">
        <v>209</v>
      </c>
      <c r="E198" s="45"/>
      <c r="F198" s="225" t="s">
        <v>1963</v>
      </c>
      <c r="G198" s="45"/>
      <c r="H198" s="45"/>
      <c r="I198" s="226"/>
      <c r="J198" s="45"/>
      <c r="K198" s="45"/>
      <c r="L198" s="49"/>
      <c r="M198" s="227"/>
      <c r="N198" s="228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T198" s="21" t="s">
        <v>209</v>
      </c>
      <c r="AU198" s="21" t="s">
        <v>92</v>
      </c>
    </row>
    <row r="199" s="2" customFormat="1">
      <c r="A199" s="43"/>
      <c r="B199" s="44"/>
      <c r="C199" s="45"/>
      <c r="D199" s="229" t="s">
        <v>211</v>
      </c>
      <c r="E199" s="45"/>
      <c r="F199" s="230" t="s">
        <v>1964</v>
      </c>
      <c r="G199" s="45"/>
      <c r="H199" s="45"/>
      <c r="I199" s="226"/>
      <c r="J199" s="45"/>
      <c r="K199" s="45"/>
      <c r="L199" s="49"/>
      <c r="M199" s="227"/>
      <c r="N199" s="228"/>
      <c r="O199" s="89"/>
      <c r="P199" s="89"/>
      <c r="Q199" s="89"/>
      <c r="R199" s="89"/>
      <c r="S199" s="89"/>
      <c r="T199" s="90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T199" s="21" t="s">
        <v>211</v>
      </c>
      <c r="AU199" s="21" t="s">
        <v>92</v>
      </c>
    </row>
    <row r="200" s="2" customFormat="1">
      <c r="A200" s="43"/>
      <c r="B200" s="44"/>
      <c r="C200" s="45"/>
      <c r="D200" s="224" t="s">
        <v>219</v>
      </c>
      <c r="E200" s="45"/>
      <c r="F200" s="231" t="s">
        <v>1965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219</v>
      </c>
      <c r="AU200" s="21" t="s">
        <v>92</v>
      </c>
    </row>
    <row r="201" s="13" customFormat="1">
      <c r="A201" s="13"/>
      <c r="B201" s="232"/>
      <c r="C201" s="233"/>
      <c r="D201" s="224" t="s">
        <v>232</v>
      </c>
      <c r="E201" s="242" t="s">
        <v>35</v>
      </c>
      <c r="F201" s="234" t="s">
        <v>1959</v>
      </c>
      <c r="G201" s="233"/>
      <c r="H201" s="235">
        <v>30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232</v>
      </c>
      <c r="AU201" s="241" t="s">
        <v>92</v>
      </c>
      <c r="AV201" s="13" t="s">
        <v>92</v>
      </c>
      <c r="AW201" s="13" t="s">
        <v>42</v>
      </c>
      <c r="AX201" s="13" t="s">
        <v>90</v>
      </c>
      <c r="AY201" s="241" t="s">
        <v>197</v>
      </c>
    </row>
    <row r="202" s="12" customFormat="1" ht="22.8" customHeight="1">
      <c r="A202" s="12"/>
      <c r="B202" s="195"/>
      <c r="C202" s="196"/>
      <c r="D202" s="197" t="s">
        <v>81</v>
      </c>
      <c r="E202" s="209" t="s">
        <v>1121</v>
      </c>
      <c r="F202" s="209" t="s">
        <v>1966</v>
      </c>
      <c r="G202" s="196"/>
      <c r="H202" s="196"/>
      <c r="I202" s="199"/>
      <c r="J202" s="210">
        <f>BK202</f>
        <v>0</v>
      </c>
      <c r="K202" s="196"/>
      <c r="L202" s="201"/>
      <c r="M202" s="202"/>
      <c r="N202" s="203"/>
      <c r="O202" s="203"/>
      <c r="P202" s="204">
        <f>SUM(P203:P214)</f>
        <v>0</v>
      </c>
      <c r="Q202" s="203"/>
      <c r="R202" s="204">
        <f>SUM(R203:R214)</f>
        <v>0.91849999999999998</v>
      </c>
      <c r="S202" s="203"/>
      <c r="T202" s="205">
        <f>SUM(T203:T214)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6" t="s">
        <v>90</v>
      </c>
      <c r="AT202" s="207" t="s">
        <v>81</v>
      </c>
      <c r="AU202" s="207" t="s">
        <v>90</v>
      </c>
      <c r="AY202" s="206" t="s">
        <v>197</v>
      </c>
      <c r="BK202" s="208">
        <f>SUM(BK203:BK214)</f>
        <v>0</v>
      </c>
    </row>
    <row r="203" s="2" customFormat="1" ht="24.15" customHeight="1">
      <c r="A203" s="43"/>
      <c r="B203" s="44"/>
      <c r="C203" s="211" t="s">
        <v>370</v>
      </c>
      <c r="D203" s="211" t="s">
        <v>201</v>
      </c>
      <c r="E203" s="212" t="s">
        <v>1123</v>
      </c>
      <c r="F203" s="213" t="s">
        <v>1124</v>
      </c>
      <c r="G203" s="214" t="s">
        <v>204</v>
      </c>
      <c r="H203" s="215">
        <v>5</v>
      </c>
      <c r="I203" s="216"/>
      <c r="J203" s="217">
        <f>ROUND(I203*H203,2)</f>
        <v>0</v>
      </c>
      <c r="K203" s="213" t="s">
        <v>205</v>
      </c>
      <c r="L203" s="49"/>
      <c r="M203" s="218" t="s">
        <v>35</v>
      </c>
      <c r="N203" s="219" t="s">
        <v>53</v>
      </c>
      <c r="O203" s="89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2" t="s">
        <v>206</v>
      </c>
      <c r="AT203" s="222" t="s">
        <v>201</v>
      </c>
      <c r="AU203" s="222" t="s">
        <v>92</v>
      </c>
      <c r="AY203" s="21" t="s">
        <v>197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21" t="s">
        <v>90</v>
      </c>
      <c r="BK203" s="223">
        <f>ROUND(I203*H203,2)</f>
        <v>0</v>
      </c>
      <c r="BL203" s="21" t="s">
        <v>206</v>
      </c>
      <c r="BM203" s="222" t="s">
        <v>1967</v>
      </c>
    </row>
    <row r="204" s="2" customFormat="1">
      <c r="A204" s="43"/>
      <c r="B204" s="44"/>
      <c r="C204" s="45"/>
      <c r="D204" s="224" t="s">
        <v>209</v>
      </c>
      <c r="E204" s="45"/>
      <c r="F204" s="225" t="s">
        <v>1126</v>
      </c>
      <c r="G204" s="45"/>
      <c r="H204" s="45"/>
      <c r="I204" s="226"/>
      <c r="J204" s="45"/>
      <c r="K204" s="45"/>
      <c r="L204" s="49"/>
      <c r="M204" s="227"/>
      <c r="N204" s="228"/>
      <c r="O204" s="89"/>
      <c r="P204" s="89"/>
      <c r="Q204" s="89"/>
      <c r="R204" s="89"/>
      <c r="S204" s="89"/>
      <c r="T204" s="9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T204" s="21" t="s">
        <v>209</v>
      </c>
      <c r="AU204" s="21" t="s">
        <v>92</v>
      </c>
    </row>
    <row r="205" s="2" customFormat="1">
      <c r="A205" s="43"/>
      <c r="B205" s="44"/>
      <c r="C205" s="45"/>
      <c r="D205" s="229" t="s">
        <v>211</v>
      </c>
      <c r="E205" s="45"/>
      <c r="F205" s="230" t="s">
        <v>1127</v>
      </c>
      <c r="G205" s="45"/>
      <c r="H205" s="45"/>
      <c r="I205" s="226"/>
      <c r="J205" s="45"/>
      <c r="K205" s="45"/>
      <c r="L205" s="49"/>
      <c r="M205" s="227"/>
      <c r="N205" s="228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211</v>
      </c>
      <c r="AU205" s="21" t="s">
        <v>92</v>
      </c>
    </row>
    <row r="206" s="13" customFormat="1">
      <c r="A206" s="13"/>
      <c r="B206" s="232"/>
      <c r="C206" s="233"/>
      <c r="D206" s="224" t="s">
        <v>232</v>
      </c>
      <c r="E206" s="242" t="s">
        <v>35</v>
      </c>
      <c r="F206" s="234" t="s">
        <v>1968</v>
      </c>
      <c r="G206" s="233"/>
      <c r="H206" s="235">
        <v>5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232</v>
      </c>
      <c r="AU206" s="241" t="s">
        <v>92</v>
      </c>
      <c r="AV206" s="13" t="s">
        <v>92</v>
      </c>
      <c r="AW206" s="13" t="s">
        <v>42</v>
      </c>
      <c r="AX206" s="13" t="s">
        <v>90</v>
      </c>
      <c r="AY206" s="241" t="s">
        <v>197</v>
      </c>
    </row>
    <row r="207" s="2" customFormat="1" ht="24.15" customHeight="1">
      <c r="A207" s="43"/>
      <c r="B207" s="44"/>
      <c r="C207" s="211" t="s">
        <v>378</v>
      </c>
      <c r="D207" s="211" t="s">
        <v>201</v>
      </c>
      <c r="E207" s="212" t="s">
        <v>1129</v>
      </c>
      <c r="F207" s="213" t="s">
        <v>1130</v>
      </c>
      <c r="G207" s="214" t="s">
        <v>204</v>
      </c>
      <c r="H207" s="215">
        <v>5</v>
      </c>
      <c r="I207" s="216"/>
      <c r="J207" s="217">
        <f>ROUND(I207*H207,2)</f>
        <v>0</v>
      </c>
      <c r="K207" s="213" t="s">
        <v>205</v>
      </c>
      <c r="L207" s="49"/>
      <c r="M207" s="218" t="s">
        <v>35</v>
      </c>
      <c r="N207" s="219" t="s">
        <v>53</v>
      </c>
      <c r="O207" s="89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2" t="s">
        <v>206</v>
      </c>
      <c r="AT207" s="222" t="s">
        <v>201</v>
      </c>
      <c r="AU207" s="222" t="s">
        <v>92</v>
      </c>
      <c r="AY207" s="21" t="s">
        <v>197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21" t="s">
        <v>90</v>
      </c>
      <c r="BK207" s="223">
        <f>ROUND(I207*H207,2)</f>
        <v>0</v>
      </c>
      <c r="BL207" s="21" t="s">
        <v>206</v>
      </c>
      <c r="BM207" s="222" t="s">
        <v>1969</v>
      </c>
    </row>
    <row r="208" s="2" customFormat="1">
      <c r="A208" s="43"/>
      <c r="B208" s="44"/>
      <c r="C208" s="45"/>
      <c r="D208" s="224" t="s">
        <v>209</v>
      </c>
      <c r="E208" s="45"/>
      <c r="F208" s="225" t="s">
        <v>1132</v>
      </c>
      <c r="G208" s="45"/>
      <c r="H208" s="45"/>
      <c r="I208" s="226"/>
      <c r="J208" s="45"/>
      <c r="K208" s="45"/>
      <c r="L208" s="49"/>
      <c r="M208" s="227"/>
      <c r="N208" s="228"/>
      <c r="O208" s="89"/>
      <c r="P208" s="89"/>
      <c r="Q208" s="89"/>
      <c r="R208" s="89"/>
      <c r="S208" s="89"/>
      <c r="T208" s="90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T208" s="21" t="s">
        <v>209</v>
      </c>
      <c r="AU208" s="21" t="s">
        <v>92</v>
      </c>
    </row>
    <row r="209" s="2" customFormat="1">
      <c r="A209" s="43"/>
      <c r="B209" s="44"/>
      <c r="C209" s="45"/>
      <c r="D209" s="229" t="s">
        <v>211</v>
      </c>
      <c r="E209" s="45"/>
      <c r="F209" s="230" t="s">
        <v>1133</v>
      </c>
      <c r="G209" s="45"/>
      <c r="H209" s="45"/>
      <c r="I209" s="226"/>
      <c r="J209" s="45"/>
      <c r="K209" s="45"/>
      <c r="L209" s="49"/>
      <c r="M209" s="227"/>
      <c r="N209" s="228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211</v>
      </c>
      <c r="AU209" s="21" t="s">
        <v>92</v>
      </c>
    </row>
    <row r="210" s="13" customFormat="1">
      <c r="A210" s="13"/>
      <c r="B210" s="232"/>
      <c r="C210" s="233"/>
      <c r="D210" s="224" t="s">
        <v>232</v>
      </c>
      <c r="E210" s="242" t="s">
        <v>35</v>
      </c>
      <c r="F210" s="234" t="s">
        <v>1970</v>
      </c>
      <c r="G210" s="233"/>
      <c r="H210" s="235">
        <v>5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232</v>
      </c>
      <c r="AU210" s="241" t="s">
        <v>92</v>
      </c>
      <c r="AV210" s="13" t="s">
        <v>92</v>
      </c>
      <c r="AW210" s="13" t="s">
        <v>42</v>
      </c>
      <c r="AX210" s="13" t="s">
        <v>90</v>
      </c>
      <c r="AY210" s="241" t="s">
        <v>197</v>
      </c>
    </row>
    <row r="211" s="2" customFormat="1" ht="24.15" customHeight="1">
      <c r="A211" s="43"/>
      <c r="B211" s="44"/>
      <c r="C211" s="211" t="s">
        <v>383</v>
      </c>
      <c r="D211" s="211" t="s">
        <v>201</v>
      </c>
      <c r="E211" s="212" t="s">
        <v>1135</v>
      </c>
      <c r="F211" s="213" t="s">
        <v>1136</v>
      </c>
      <c r="G211" s="214" t="s">
        <v>204</v>
      </c>
      <c r="H211" s="215">
        <v>5</v>
      </c>
      <c r="I211" s="216"/>
      <c r="J211" s="217">
        <f>ROUND(I211*H211,2)</f>
        <v>0</v>
      </c>
      <c r="K211" s="213" t="s">
        <v>205</v>
      </c>
      <c r="L211" s="49"/>
      <c r="M211" s="218" t="s">
        <v>35</v>
      </c>
      <c r="N211" s="219" t="s">
        <v>53</v>
      </c>
      <c r="O211" s="89"/>
      <c r="P211" s="220">
        <f>O211*H211</f>
        <v>0</v>
      </c>
      <c r="Q211" s="220">
        <v>0.1837</v>
      </c>
      <c r="R211" s="220">
        <f>Q211*H211</f>
        <v>0.91849999999999998</v>
      </c>
      <c r="S211" s="220">
        <v>0</v>
      </c>
      <c r="T211" s="221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2" t="s">
        <v>206</v>
      </c>
      <c r="AT211" s="222" t="s">
        <v>201</v>
      </c>
      <c r="AU211" s="222" t="s">
        <v>92</v>
      </c>
      <c r="AY211" s="21" t="s">
        <v>197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21" t="s">
        <v>90</v>
      </c>
      <c r="BK211" s="223">
        <f>ROUND(I211*H211,2)</f>
        <v>0</v>
      </c>
      <c r="BL211" s="21" t="s">
        <v>206</v>
      </c>
      <c r="BM211" s="222" t="s">
        <v>1971</v>
      </c>
    </row>
    <row r="212" s="2" customFormat="1">
      <c r="A212" s="43"/>
      <c r="B212" s="44"/>
      <c r="C212" s="45"/>
      <c r="D212" s="224" t="s">
        <v>209</v>
      </c>
      <c r="E212" s="45"/>
      <c r="F212" s="225" t="s">
        <v>1138</v>
      </c>
      <c r="G212" s="45"/>
      <c r="H212" s="45"/>
      <c r="I212" s="226"/>
      <c r="J212" s="45"/>
      <c r="K212" s="45"/>
      <c r="L212" s="49"/>
      <c r="M212" s="227"/>
      <c r="N212" s="228"/>
      <c r="O212" s="89"/>
      <c r="P212" s="89"/>
      <c r="Q212" s="89"/>
      <c r="R212" s="89"/>
      <c r="S212" s="89"/>
      <c r="T212" s="90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T212" s="21" t="s">
        <v>209</v>
      </c>
      <c r="AU212" s="21" t="s">
        <v>92</v>
      </c>
    </row>
    <row r="213" s="2" customFormat="1">
      <c r="A213" s="43"/>
      <c r="B213" s="44"/>
      <c r="C213" s="45"/>
      <c r="D213" s="229" t="s">
        <v>211</v>
      </c>
      <c r="E213" s="45"/>
      <c r="F213" s="230" t="s">
        <v>1139</v>
      </c>
      <c r="G213" s="45"/>
      <c r="H213" s="45"/>
      <c r="I213" s="226"/>
      <c r="J213" s="45"/>
      <c r="K213" s="45"/>
      <c r="L213" s="49"/>
      <c r="M213" s="227"/>
      <c r="N213" s="228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211</v>
      </c>
      <c r="AU213" s="21" t="s">
        <v>92</v>
      </c>
    </row>
    <row r="214" s="13" customFormat="1">
      <c r="A214" s="13"/>
      <c r="B214" s="232"/>
      <c r="C214" s="233"/>
      <c r="D214" s="224" t="s">
        <v>232</v>
      </c>
      <c r="E214" s="242" t="s">
        <v>35</v>
      </c>
      <c r="F214" s="234" t="s">
        <v>1972</v>
      </c>
      <c r="G214" s="233"/>
      <c r="H214" s="235">
        <v>5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232</v>
      </c>
      <c r="AU214" s="241" t="s">
        <v>92</v>
      </c>
      <c r="AV214" s="13" t="s">
        <v>92</v>
      </c>
      <c r="AW214" s="13" t="s">
        <v>42</v>
      </c>
      <c r="AX214" s="13" t="s">
        <v>90</v>
      </c>
      <c r="AY214" s="241" t="s">
        <v>197</v>
      </c>
    </row>
    <row r="215" s="12" customFormat="1" ht="22.8" customHeight="1">
      <c r="A215" s="12"/>
      <c r="B215" s="195"/>
      <c r="C215" s="196"/>
      <c r="D215" s="197" t="s">
        <v>81</v>
      </c>
      <c r="E215" s="209" t="s">
        <v>1141</v>
      </c>
      <c r="F215" s="209" t="s">
        <v>1142</v>
      </c>
      <c r="G215" s="196"/>
      <c r="H215" s="196"/>
      <c r="I215" s="199"/>
      <c r="J215" s="210">
        <f>BK215</f>
        <v>0</v>
      </c>
      <c r="K215" s="196"/>
      <c r="L215" s="201"/>
      <c r="M215" s="202"/>
      <c r="N215" s="203"/>
      <c r="O215" s="203"/>
      <c r="P215" s="204">
        <f>SUM(P216:P268)</f>
        <v>0</v>
      </c>
      <c r="Q215" s="203"/>
      <c r="R215" s="204">
        <f>SUM(R216:R268)</f>
        <v>589.2542527999999</v>
      </c>
      <c r="S215" s="203"/>
      <c r="T215" s="205">
        <f>SUM(T216:T268)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6" t="s">
        <v>90</v>
      </c>
      <c r="AT215" s="207" t="s">
        <v>81</v>
      </c>
      <c r="AU215" s="207" t="s">
        <v>90</v>
      </c>
      <c r="AY215" s="206" t="s">
        <v>197</v>
      </c>
      <c r="BK215" s="208">
        <f>SUM(BK216:BK268)</f>
        <v>0</v>
      </c>
    </row>
    <row r="216" s="2" customFormat="1" ht="24.15" customHeight="1">
      <c r="A216" s="43"/>
      <c r="B216" s="44"/>
      <c r="C216" s="211" t="s">
        <v>389</v>
      </c>
      <c r="D216" s="211" t="s">
        <v>201</v>
      </c>
      <c r="E216" s="212" t="s">
        <v>1143</v>
      </c>
      <c r="F216" s="213" t="s">
        <v>1144</v>
      </c>
      <c r="G216" s="214" t="s">
        <v>204</v>
      </c>
      <c r="H216" s="215">
        <v>876</v>
      </c>
      <c r="I216" s="216"/>
      <c r="J216" s="217">
        <f>ROUND(I216*H216,2)</f>
        <v>0</v>
      </c>
      <c r="K216" s="213" t="s">
        <v>205</v>
      </c>
      <c r="L216" s="49"/>
      <c r="M216" s="218" t="s">
        <v>35</v>
      </c>
      <c r="N216" s="219" t="s">
        <v>53</v>
      </c>
      <c r="O216" s="89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R216" s="222" t="s">
        <v>206</v>
      </c>
      <c r="AT216" s="222" t="s">
        <v>201</v>
      </c>
      <c r="AU216" s="222" t="s">
        <v>92</v>
      </c>
      <c r="AY216" s="21" t="s">
        <v>197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21" t="s">
        <v>90</v>
      </c>
      <c r="BK216" s="223">
        <f>ROUND(I216*H216,2)</f>
        <v>0</v>
      </c>
      <c r="BL216" s="21" t="s">
        <v>206</v>
      </c>
      <c r="BM216" s="222" t="s">
        <v>1973</v>
      </c>
    </row>
    <row r="217" s="2" customFormat="1">
      <c r="A217" s="43"/>
      <c r="B217" s="44"/>
      <c r="C217" s="45"/>
      <c r="D217" s="224" t="s">
        <v>209</v>
      </c>
      <c r="E217" s="45"/>
      <c r="F217" s="225" t="s">
        <v>1146</v>
      </c>
      <c r="G217" s="45"/>
      <c r="H217" s="45"/>
      <c r="I217" s="226"/>
      <c r="J217" s="45"/>
      <c r="K217" s="45"/>
      <c r="L217" s="49"/>
      <c r="M217" s="227"/>
      <c r="N217" s="228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209</v>
      </c>
      <c r="AU217" s="21" t="s">
        <v>92</v>
      </c>
    </row>
    <row r="218" s="2" customFormat="1">
      <c r="A218" s="43"/>
      <c r="B218" s="44"/>
      <c r="C218" s="45"/>
      <c r="D218" s="229" t="s">
        <v>211</v>
      </c>
      <c r="E218" s="45"/>
      <c r="F218" s="230" t="s">
        <v>1147</v>
      </c>
      <c r="G218" s="45"/>
      <c r="H218" s="45"/>
      <c r="I218" s="226"/>
      <c r="J218" s="45"/>
      <c r="K218" s="45"/>
      <c r="L218" s="49"/>
      <c r="M218" s="227"/>
      <c r="N218" s="228"/>
      <c r="O218" s="89"/>
      <c r="P218" s="89"/>
      <c r="Q218" s="89"/>
      <c r="R218" s="89"/>
      <c r="S218" s="89"/>
      <c r="T218" s="90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T218" s="21" t="s">
        <v>211</v>
      </c>
      <c r="AU218" s="21" t="s">
        <v>92</v>
      </c>
    </row>
    <row r="219" s="13" customFormat="1">
      <c r="A219" s="13"/>
      <c r="B219" s="232"/>
      <c r="C219" s="233"/>
      <c r="D219" s="224" t="s">
        <v>232</v>
      </c>
      <c r="E219" s="242" t="s">
        <v>35</v>
      </c>
      <c r="F219" s="234" t="s">
        <v>1974</v>
      </c>
      <c r="G219" s="233"/>
      <c r="H219" s="235">
        <v>876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232</v>
      </c>
      <c r="AU219" s="241" t="s">
        <v>92</v>
      </c>
      <c r="AV219" s="13" t="s">
        <v>92</v>
      </c>
      <c r="AW219" s="13" t="s">
        <v>42</v>
      </c>
      <c r="AX219" s="13" t="s">
        <v>90</v>
      </c>
      <c r="AY219" s="241" t="s">
        <v>197</v>
      </c>
    </row>
    <row r="220" s="2" customFormat="1" ht="24.15" customHeight="1">
      <c r="A220" s="43"/>
      <c r="B220" s="44"/>
      <c r="C220" s="211" t="s">
        <v>399</v>
      </c>
      <c r="D220" s="211" t="s">
        <v>201</v>
      </c>
      <c r="E220" s="212" t="s">
        <v>1149</v>
      </c>
      <c r="F220" s="213" t="s">
        <v>1150</v>
      </c>
      <c r="G220" s="214" t="s">
        <v>204</v>
      </c>
      <c r="H220" s="215">
        <v>876</v>
      </c>
      <c r="I220" s="216"/>
      <c r="J220" s="217">
        <f>ROUND(I220*H220,2)</f>
        <v>0</v>
      </c>
      <c r="K220" s="213" t="s">
        <v>205</v>
      </c>
      <c r="L220" s="49"/>
      <c r="M220" s="218" t="s">
        <v>35</v>
      </c>
      <c r="N220" s="219" t="s">
        <v>53</v>
      </c>
      <c r="O220" s="89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2" t="s">
        <v>206</v>
      </c>
      <c r="AT220" s="222" t="s">
        <v>201</v>
      </c>
      <c r="AU220" s="222" t="s">
        <v>92</v>
      </c>
      <c r="AY220" s="21" t="s">
        <v>197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21" t="s">
        <v>90</v>
      </c>
      <c r="BK220" s="223">
        <f>ROUND(I220*H220,2)</f>
        <v>0</v>
      </c>
      <c r="BL220" s="21" t="s">
        <v>206</v>
      </c>
      <c r="BM220" s="222" t="s">
        <v>1975</v>
      </c>
    </row>
    <row r="221" s="2" customFormat="1">
      <c r="A221" s="43"/>
      <c r="B221" s="44"/>
      <c r="C221" s="45"/>
      <c r="D221" s="224" t="s">
        <v>209</v>
      </c>
      <c r="E221" s="45"/>
      <c r="F221" s="225" t="s">
        <v>1152</v>
      </c>
      <c r="G221" s="45"/>
      <c r="H221" s="45"/>
      <c r="I221" s="226"/>
      <c r="J221" s="45"/>
      <c r="K221" s="45"/>
      <c r="L221" s="49"/>
      <c r="M221" s="227"/>
      <c r="N221" s="228"/>
      <c r="O221" s="89"/>
      <c r="P221" s="89"/>
      <c r="Q221" s="89"/>
      <c r="R221" s="89"/>
      <c r="S221" s="89"/>
      <c r="T221" s="90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T221" s="21" t="s">
        <v>209</v>
      </c>
      <c r="AU221" s="21" t="s">
        <v>92</v>
      </c>
    </row>
    <row r="222" s="2" customFormat="1">
      <c r="A222" s="43"/>
      <c r="B222" s="44"/>
      <c r="C222" s="45"/>
      <c r="D222" s="229" t="s">
        <v>211</v>
      </c>
      <c r="E222" s="45"/>
      <c r="F222" s="230" t="s">
        <v>1153</v>
      </c>
      <c r="G222" s="45"/>
      <c r="H222" s="45"/>
      <c r="I222" s="226"/>
      <c r="J222" s="45"/>
      <c r="K222" s="45"/>
      <c r="L222" s="49"/>
      <c r="M222" s="227"/>
      <c r="N222" s="228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211</v>
      </c>
      <c r="AU222" s="21" t="s">
        <v>92</v>
      </c>
    </row>
    <row r="223" s="13" customFormat="1">
      <c r="A223" s="13"/>
      <c r="B223" s="232"/>
      <c r="C223" s="233"/>
      <c r="D223" s="224" t="s">
        <v>232</v>
      </c>
      <c r="E223" s="242" t="s">
        <v>35</v>
      </c>
      <c r="F223" s="234" t="s">
        <v>1976</v>
      </c>
      <c r="G223" s="233"/>
      <c r="H223" s="235">
        <v>876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232</v>
      </c>
      <c r="AU223" s="241" t="s">
        <v>92</v>
      </c>
      <c r="AV223" s="13" t="s">
        <v>92</v>
      </c>
      <c r="AW223" s="13" t="s">
        <v>42</v>
      </c>
      <c r="AX223" s="13" t="s">
        <v>90</v>
      </c>
      <c r="AY223" s="241" t="s">
        <v>197</v>
      </c>
    </row>
    <row r="224" s="2" customFormat="1" ht="24.15" customHeight="1">
      <c r="A224" s="43"/>
      <c r="B224" s="44"/>
      <c r="C224" s="211" t="s">
        <v>406</v>
      </c>
      <c r="D224" s="211" t="s">
        <v>201</v>
      </c>
      <c r="E224" s="212" t="s">
        <v>1155</v>
      </c>
      <c r="F224" s="213" t="s">
        <v>1156</v>
      </c>
      <c r="G224" s="214" t="s">
        <v>204</v>
      </c>
      <c r="H224" s="215">
        <v>876</v>
      </c>
      <c r="I224" s="216"/>
      <c r="J224" s="217">
        <f>ROUND(I224*H224,2)</f>
        <v>0</v>
      </c>
      <c r="K224" s="213" t="s">
        <v>205</v>
      </c>
      <c r="L224" s="49"/>
      <c r="M224" s="218" t="s">
        <v>35</v>
      </c>
      <c r="N224" s="219" t="s">
        <v>53</v>
      </c>
      <c r="O224" s="89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2" t="s">
        <v>206</v>
      </c>
      <c r="AT224" s="222" t="s">
        <v>201</v>
      </c>
      <c r="AU224" s="222" t="s">
        <v>92</v>
      </c>
      <c r="AY224" s="21" t="s">
        <v>197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21" t="s">
        <v>90</v>
      </c>
      <c r="BK224" s="223">
        <f>ROUND(I224*H224,2)</f>
        <v>0</v>
      </c>
      <c r="BL224" s="21" t="s">
        <v>206</v>
      </c>
      <c r="BM224" s="222" t="s">
        <v>1977</v>
      </c>
    </row>
    <row r="225" s="2" customFormat="1">
      <c r="A225" s="43"/>
      <c r="B225" s="44"/>
      <c r="C225" s="45"/>
      <c r="D225" s="224" t="s">
        <v>209</v>
      </c>
      <c r="E225" s="45"/>
      <c r="F225" s="225" t="s">
        <v>1158</v>
      </c>
      <c r="G225" s="45"/>
      <c r="H225" s="45"/>
      <c r="I225" s="226"/>
      <c r="J225" s="45"/>
      <c r="K225" s="45"/>
      <c r="L225" s="49"/>
      <c r="M225" s="227"/>
      <c r="N225" s="228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209</v>
      </c>
      <c r="AU225" s="21" t="s">
        <v>92</v>
      </c>
    </row>
    <row r="226" s="2" customFormat="1">
      <c r="A226" s="43"/>
      <c r="B226" s="44"/>
      <c r="C226" s="45"/>
      <c r="D226" s="229" t="s">
        <v>211</v>
      </c>
      <c r="E226" s="45"/>
      <c r="F226" s="230" t="s">
        <v>1159</v>
      </c>
      <c r="G226" s="45"/>
      <c r="H226" s="45"/>
      <c r="I226" s="226"/>
      <c r="J226" s="45"/>
      <c r="K226" s="45"/>
      <c r="L226" s="49"/>
      <c r="M226" s="227"/>
      <c r="N226" s="228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211</v>
      </c>
      <c r="AU226" s="21" t="s">
        <v>92</v>
      </c>
    </row>
    <row r="227" s="13" customFormat="1">
      <c r="A227" s="13"/>
      <c r="B227" s="232"/>
      <c r="C227" s="233"/>
      <c r="D227" s="224" t="s">
        <v>232</v>
      </c>
      <c r="E227" s="242" t="s">
        <v>35</v>
      </c>
      <c r="F227" s="234" t="s">
        <v>1978</v>
      </c>
      <c r="G227" s="233"/>
      <c r="H227" s="235">
        <v>876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232</v>
      </c>
      <c r="AU227" s="241" t="s">
        <v>92</v>
      </c>
      <c r="AV227" s="13" t="s">
        <v>92</v>
      </c>
      <c r="AW227" s="13" t="s">
        <v>42</v>
      </c>
      <c r="AX227" s="13" t="s">
        <v>90</v>
      </c>
      <c r="AY227" s="241" t="s">
        <v>197</v>
      </c>
    </row>
    <row r="228" s="2" customFormat="1" ht="24.15" customHeight="1">
      <c r="A228" s="43"/>
      <c r="B228" s="44"/>
      <c r="C228" s="211" t="s">
        <v>415</v>
      </c>
      <c r="D228" s="211" t="s">
        <v>201</v>
      </c>
      <c r="E228" s="212" t="s">
        <v>1161</v>
      </c>
      <c r="F228" s="213" t="s">
        <v>1162</v>
      </c>
      <c r="G228" s="214" t="s">
        <v>204</v>
      </c>
      <c r="H228" s="215">
        <v>782</v>
      </c>
      <c r="I228" s="216"/>
      <c r="J228" s="217">
        <f>ROUND(I228*H228,2)</f>
        <v>0</v>
      </c>
      <c r="K228" s="213" t="s">
        <v>205</v>
      </c>
      <c r="L228" s="49"/>
      <c r="M228" s="218" t="s">
        <v>35</v>
      </c>
      <c r="N228" s="219" t="s">
        <v>53</v>
      </c>
      <c r="O228" s="89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R228" s="222" t="s">
        <v>206</v>
      </c>
      <c r="AT228" s="222" t="s">
        <v>201</v>
      </c>
      <c r="AU228" s="222" t="s">
        <v>92</v>
      </c>
      <c r="AY228" s="21" t="s">
        <v>197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21" t="s">
        <v>90</v>
      </c>
      <c r="BK228" s="223">
        <f>ROUND(I228*H228,2)</f>
        <v>0</v>
      </c>
      <c r="BL228" s="21" t="s">
        <v>206</v>
      </c>
      <c r="BM228" s="222" t="s">
        <v>1979</v>
      </c>
    </row>
    <row r="229" s="2" customFormat="1">
      <c r="A229" s="43"/>
      <c r="B229" s="44"/>
      <c r="C229" s="45"/>
      <c r="D229" s="224" t="s">
        <v>209</v>
      </c>
      <c r="E229" s="45"/>
      <c r="F229" s="225" t="s">
        <v>1164</v>
      </c>
      <c r="G229" s="45"/>
      <c r="H229" s="45"/>
      <c r="I229" s="226"/>
      <c r="J229" s="45"/>
      <c r="K229" s="45"/>
      <c r="L229" s="49"/>
      <c r="M229" s="227"/>
      <c r="N229" s="228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T229" s="21" t="s">
        <v>209</v>
      </c>
      <c r="AU229" s="21" t="s">
        <v>92</v>
      </c>
    </row>
    <row r="230" s="2" customFormat="1">
      <c r="A230" s="43"/>
      <c r="B230" s="44"/>
      <c r="C230" s="45"/>
      <c r="D230" s="229" t="s">
        <v>211</v>
      </c>
      <c r="E230" s="45"/>
      <c r="F230" s="230" t="s">
        <v>1165</v>
      </c>
      <c r="G230" s="45"/>
      <c r="H230" s="45"/>
      <c r="I230" s="226"/>
      <c r="J230" s="45"/>
      <c r="K230" s="45"/>
      <c r="L230" s="49"/>
      <c r="M230" s="227"/>
      <c r="N230" s="228"/>
      <c r="O230" s="89"/>
      <c r="P230" s="89"/>
      <c r="Q230" s="89"/>
      <c r="R230" s="89"/>
      <c r="S230" s="89"/>
      <c r="T230" s="90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T230" s="21" t="s">
        <v>211</v>
      </c>
      <c r="AU230" s="21" t="s">
        <v>92</v>
      </c>
    </row>
    <row r="231" s="13" customFormat="1">
      <c r="A231" s="13"/>
      <c r="B231" s="232"/>
      <c r="C231" s="233"/>
      <c r="D231" s="224" t="s">
        <v>232</v>
      </c>
      <c r="E231" s="242" t="s">
        <v>35</v>
      </c>
      <c r="F231" s="234" t="s">
        <v>1980</v>
      </c>
      <c r="G231" s="233"/>
      <c r="H231" s="235">
        <v>782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232</v>
      </c>
      <c r="AU231" s="241" t="s">
        <v>92</v>
      </c>
      <c r="AV231" s="13" t="s">
        <v>92</v>
      </c>
      <c r="AW231" s="13" t="s">
        <v>42</v>
      </c>
      <c r="AX231" s="13" t="s">
        <v>90</v>
      </c>
      <c r="AY231" s="241" t="s">
        <v>197</v>
      </c>
    </row>
    <row r="232" s="2" customFormat="1" ht="24.15" customHeight="1">
      <c r="A232" s="43"/>
      <c r="B232" s="44"/>
      <c r="C232" s="211" t="s">
        <v>422</v>
      </c>
      <c r="D232" s="211" t="s">
        <v>201</v>
      </c>
      <c r="E232" s="212" t="s">
        <v>1135</v>
      </c>
      <c r="F232" s="213" t="s">
        <v>1136</v>
      </c>
      <c r="G232" s="214" t="s">
        <v>204</v>
      </c>
      <c r="H232" s="215">
        <v>794</v>
      </c>
      <c r="I232" s="216"/>
      <c r="J232" s="217">
        <f>ROUND(I232*H232,2)</f>
        <v>0</v>
      </c>
      <c r="K232" s="213" t="s">
        <v>205</v>
      </c>
      <c r="L232" s="49"/>
      <c r="M232" s="218" t="s">
        <v>35</v>
      </c>
      <c r="N232" s="219" t="s">
        <v>53</v>
      </c>
      <c r="O232" s="89"/>
      <c r="P232" s="220">
        <f>O232*H232</f>
        <v>0</v>
      </c>
      <c r="Q232" s="220">
        <v>0.1837</v>
      </c>
      <c r="R232" s="220">
        <f>Q232*H232</f>
        <v>145.8578</v>
      </c>
      <c r="S232" s="220">
        <v>0</v>
      </c>
      <c r="T232" s="221">
        <f>S232*H232</f>
        <v>0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R232" s="222" t="s">
        <v>206</v>
      </c>
      <c r="AT232" s="222" t="s">
        <v>201</v>
      </c>
      <c r="AU232" s="222" t="s">
        <v>92</v>
      </c>
      <c r="AY232" s="21" t="s">
        <v>197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21" t="s">
        <v>90</v>
      </c>
      <c r="BK232" s="223">
        <f>ROUND(I232*H232,2)</f>
        <v>0</v>
      </c>
      <c r="BL232" s="21" t="s">
        <v>206</v>
      </c>
      <c r="BM232" s="222" t="s">
        <v>1981</v>
      </c>
    </row>
    <row r="233" s="2" customFormat="1">
      <c r="A233" s="43"/>
      <c r="B233" s="44"/>
      <c r="C233" s="45"/>
      <c r="D233" s="224" t="s">
        <v>209</v>
      </c>
      <c r="E233" s="45"/>
      <c r="F233" s="225" t="s">
        <v>1138</v>
      </c>
      <c r="G233" s="45"/>
      <c r="H233" s="45"/>
      <c r="I233" s="226"/>
      <c r="J233" s="45"/>
      <c r="K233" s="45"/>
      <c r="L233" s="49"/>
      <c r="M233" s="227"/>
      <c r="N233" s="228"/>
      <c r="O233" s="89"/>
      <c r="P233" s="89"/>
      <c r="Q233" s="89"/>
      <c r="R233" s="89"/>
      <c r="S233" s="89"/>
      <c r="T233" s="90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T233" s="21" t="s">
        <v>209</v>
      </c>
      <c r="AU233" s="21" t="s">
        <v>92</v>
      </c>
    </row>
    <row r="234" s="2" customFormat="1">
      <c r="A234" s="43"/>
      <c r="B234" s="44"/>
      <c r="C234" s="45"/>
      <c r="D234" s="229" t="s">
        <v>211</v>
      </c>
      <c r="E234" s="45"/>
      <c r="F234" s="230" t="s">
        <v>1139</v>
      </c>
      <c r="G234" s="45"/>
      <c r="H234" s="45"/>
      <c r="I234" s="226"/>
      <c r="J234" s="45"/>
      <c r="K234" s="45"/>
      <c r="L234" s="49"/>
      <c r="M234" s="227"/>
      <c r="N234" s="228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211</v>
      </c>
      <c r="AU234" s="21" t="s">
        <v>92</v>
      </c>
    </row>
    <row r="235" s="2" customFormat="1">
      <c r="A235" s="43"/>
      <c r="B235" s="44"/>
      <c r="C235" s="45"/>
      <c r="D235" s="224" t="s">
        <v>219</v>
      </c>
      <c r="E235" s="45"/>
      <c r="F235" s="231" t="s">
        <v>1982</v>
      </c>
      <c r="G235" s="45"/>
      <c r="H235" s="45"/>
      <c r="I235" s="226"/>
      <c r="J235" s="45"/>
      <c r="K235" s="45"/>
      <c r="L235" s="49"/>
      <c r="M235" s="227"/>
      <c r="N235" s="228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219</v>
      </c>
      <c r="AU235" s="21" t="s">
        <v>92</v>
      </c>
    </row>
    <row r="236" s="13" customFormat="1">
      <c r="A236" s="13"/>
      <c r="B236" s="232"/>
      <c r="C236" s="233"/>
      <c r="D236" s="224" t="s">
        <v>232</v>
      </c>
      <c r="E236" s="242" t="s">
        <v>35</v>
      </c>
      <c r="F236" s="234" t="s">
        <v>1983</v>
      </c>
      <c r="G236" s="233"/>
      <c r="H236" s="235">
        <v>744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232</v>
      </c>
      <c r="AU236" s="241" t="s">
        <v>92</v>
      </c>
      <c r="AV236" s="13" t="s">
        <v>92</v>
      </c>
      <c r="AW236" s="13" t="s">
        <v>42</v>
      </c>
      <c r="AX236" s="13" t="s">
        <v>82</v>
      </c>
      <c r="AY236" s="241" t="s">
        <v>197</v>
      </c>
    </row>
    <row r="237" s="13" customFormat="1">
      <c r="A237" s="13"/>
      <c r="B237" s="232"/>
      <c r="C237" s="233"/>
      <c r="D237" s="224" t="s">
        <v>232</v>
      </c>
      <c r="E237" s="242" t="s">
        <v>35</v>
      </c>
      <c r="F237" s="234" t="s">
        <v>1984</v>
      </c>
      <c r="G237" s="233"/>
      <c r="H237" s="235">
        <v>50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232</v>
      </c>
      <c r="AU237" s="241" t="s">
        <v>92</v>
      </c>
      <c r="AV237" s="13" t="s">
        <v>92</v>
      </c>
      <c r="AW237" s="13" t="s">
        <v>42</v>
      </c>
      <c r="AX237" s="13" t="s">
        <v>82</v>
      </c>
      <c r="AY237" s="241" t="s">
        <v>197</v>
      </c>
    </row>
    <row r="238" s="14" customFormat="1">
      <c r="A238" s="14"/>
      <c r="B238" s="253"/>
      <c r="C238" s="254"/>
      <c r="D238" s="224" t="s">
        <v>232</v>
      </c>
      <c r="E238" s="255" t="s">
        <v>35</v>
      </c>
      <c r="F238" s="256" t="s">
        <v>355</v>
      </c>
      <c r="G238" s="254"/>
      <c r="H238" s="257">
        <v>794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232</v>
      </c>
      <c r="AU238" s="263" t="s">
        <v>92</v>
      </c>
      <c r="AV238" s="14" t="s">
        <v>206</v>
      </c>
      <c r="AW238" s="14" t="s">
        <v>42</v>
      </c>
      <c r="AX238" s="14" t="s">
        <v>90</v>
      </c>
      <c r="AY238" s="263" t="s">
        <v>197</v>
      </c>
    </row>
    <row r="239" s="2" customFormat="1" ht="24.15" customHeight="1">
      <c r="A239" s="43"/>
      <c r="B239" s="44"/>
      <c r="C239" s="211" t="s">
        <v>432</v>
      </c>
      <c r="D239" s="211" t="s">
        <v>201</v>
      </c>
      <c r="E239" s="212" t="s">
        <v>1184</v>
      </c>
      <c r="F239" s="213" t="s">
        <v>1185</v>
      </c>
      <c r="G239" s="214" t="s">
        <v>204</v>
      </c>
      <c r="H239" s="215">
        <v>132</v>
      </c>
      <c r="I239" s="216"/>
      <c r="J239" s="217">
        <f>ROUND(I239*H239,2)</f>
        <v>0</v>
      </c>
      <c r="K239" s="213" t="s">
        <v>205</v>
      </c>
      <c r="L239" s="49"/>
      <c r="M239" s="218" t="s">
        <v>35</v>
      </c>
      <c r="N239" s="219" t="s">
        <v>53</v>
      </c>
      <c r="O239" s="89"/>
      <c r="P239" s="220">
        <f>O239*H239</f>
        <v>0</v>
      </c>
      <c r="Q239" s="220">
        <v>0.19536000000000001</v>
      </c>
      <c r="R239" s="220">
        <f>Q239*H239</f>
        <v>25.787520000000001</v>
      </c>
      <c r="S239" s="220">
        <v>0</v>
      </c>
      <c r="T239" s="221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2" t="s">
        <v>206</v>
      </c>
      <c r="AT239" s="222" t="s">
        <v>201</v>
      </c>
      <c r="AU239" s="222" t="s">
        <v>92</v>
      </c>
      <c r="AY239" s="21" t="s">
        <v>197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21" t="s">
        <v>90</v>
      </c>
      <c r="BK239" s="223">
        <f>ROUND(I239*H239,2)</f>
        <v>0</v>
      </c>
      <c r="BL239" s="21" t="s">
        <v>206</v>
      </c>
      <c r="BM239" s="222" t="s">
        <v>1985</v>
      </c>
    </row>
    <row r="240" s="2" customFormat="1">
      <c r="A240" s="43"/>
      <c r="B240" s="44"/>
      <c r="C240" s="45"/>
      <c r="D240" s="224" t="s">
        <v>209</v>
      </c>
      <c r="E240" s="45"/>
      <c r="F240" s="225" t="s">
        <v>1187</v>
      </c>
      <c r="G240" s="45"/>
      <c r="H240" s="45"/>
      <c r="I240" s="226"/>
      <c r="J240" s="45"/>
      <c r="K240" s="45"/>
      <c r="L240" s="49"/>
      <c r="M240" s="227"/>
      <c r="N240" s="228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209</v>
      </c>
      <c r="AU240" s="21" t="s">
        <v>92</v>
      </c>
    </row>
    <row r="241" s="2" customFormat="1">
      <c r="A241" s="43"/>
      <c r="B241" s="44"/>
      <c r="C241" s="45"/>
      <c r="D241" s="229" t="s">
        <v>211</v>
      </c>
      <c r="E241" s="45"/>
      <c r="F241" s="230" t="s">
        <v>1188</v>
      </c>
      <c r="G241" s="45"/>
      <c r="H241" s="45"/>
      <c r="I241" s="226"/>
      <c r="J241" s="45"/>
      <c r="K241" s="45"/>
      <c r="L241" s="49"/>
      <c r="M241" s="227"/>
      <c r="N241" s="228"/>
      <c r="O241" s="89"/>
      <c r="P241" s="89"/>
      <c r="Q241" s="89"/>
      <c r="R241" s="89"/>
      <c r="S241" s="89"/>
      <c r="T241" s="90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T241" s="21" t="s">
        <v>211</v>
      </c>
      <c r="AU241" s="21" t="s">
        <v>92</v>
      </c>
    </row>
    <row r="242" s="13" customFormat="1">
      <c r="A242" s="13"/>
      <c r="B242" s="232"/>
      <c r="C242" s="233"/>
      <c r="D242" s="224" t="s">
        <v>232</v>
      </c>
      <c r="E242" s="242" t="s">
        <v>35</v>
      </c>
      <c r="F242" s="234" t="s">
        <v>1986</v>
      </c>
      <c r="G242" s="233"/>
      <c r="H242" s="235">
        <v>6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232</v>
      </c>
      <c r="AU242" s="241" t="s">
        <v>92</v>
      </c>
      <c r="AV242" s="13" t="s">
        <v>92</v>
      </c>
      <c r="AW242" s="13" t="s">
        <v>42</v>
      </c>
      <c r="AX242" s="13" t="s">
        <v>82</v>
      </c>
      <c r="AY242" s="241" t="s">
        <v>197</v>
      </c>
    </row>
    <row r="243" s="13" customFormat="1">
      <c r="A243" s="13"/>
      <c r="B243" s="232"/>
      <c r="C243" s="233"/>
      <c r="D243" s="224" t="s">
        <v>232</v>
      </c>
      <c r="E243" s="242" t="s">
        <v>35</v>
      </c>
      <c r="F243" s="234" t="s">
        <v>1987</v>
      </c>
      <c r="G243" s="233"/>
      <c r="H243" s="235">
        <v>32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232</v>
      </c>
      <c r="AU243" s="241" t="s">
        <v>92</v>
      </c>
      <c r="AV243" s="13" t="s">
        <v>92</v>
      </c>
      <c r="AW243" s="13" t="s">
        <v>42</v>
      </c>
      <c r="AX243" s="13" t="s">
        <v>82</v>
      </c>
      <c r="AY243" s="241" t="s">
        <v>197</v>
      </c>
    </row>
    <row r="244" s="13" customFormat="1">
      <c r="A244" s="13"/>
      <c r="B244" s="232"/>
      <c r="C244" s="233"/>
      <c r="D244" s="224" t="s">
        <v>232</v>
      </c>
      <c r="E244" s="242" t="s">
        <v>35</v>
      </c>
      <c r="F244" s="234" t="s">
        <v>1988</v>
      </c>
      <c r="G244" s="233"/>
      <c r="H244" s="235">
        <v>94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232</v>
      </c>
      <c r="AU244" s="241" t="s">
        <v>92</v>
      </c>
      <c r="AV244" s="13" t="s">
        <v>92</v>
      </c>
      <c r="AW244" s="13" t="s">
        <v>42</v>
      </c>
      <c r="AX244" s="13" t="s">
        <v>82</v>
      </c>
      <c r="AY244" s="241" t="s">
        <v>197</v>
      </c>
    </row>
    <row r="245" s="14" customFormat="1">
      <c r="A245" s="14"/>
      <c r="B245" s="253"/>
      <c r="C245" s="254"/>
      <c r="D245" s="224" t="s">
        <v>232</v>
      </c>
      <c r="E245" s="255" t="s">
        <v>35</v>
      </c>
      <c r="F245" s="256" t="s">
        <v>355</v>
      </c>
      <c r="G245" s="254"/>
      <c r="H245" s="257">
        <v>132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232</v>
      </c>
      <c r="AU245" s="263" t="s">
        <v>92</v>
      </c>
      <c r="AV245" s="14" t="s">
        <v>206</v>
      </c>
      <c r="AW245" s="14" t="s">
        <v>42</v>
      </c>
      <c r="AX245" s="14" t="s">
        <v>90</v>
      </c>
      <c r="AY245" s="263" t="s">
        <v>197</v>
      </c>
    </row>
    <row r="246" s="2" customFormat="1" ht="16.5" customHeight="1">
      <c r="A246" s="43"/>
      <c r="B246" s="44"/>
      <c r="C246" s="243" t="s">
        <v>440</v>
      </c>
      <c r="D246" s="243" t="s">
        <v>305</v>
      </c>
      <c r="E246" s="244" t="s">
        <v>1172</v>
      </c>
      <c r="F246" s="245" t="s">
        <v>1173</v>
      </c>
      <c r="G246" s="246" t="s">
        <v>204</v>
      </c>
      <c r="H246" s="247">
        <v>902.94000000000005</v>
      </c>
      <c r="I246" s="248"/>
      <c r="J246" s="249">
        <f>ROUND(I246*H246,2)</f>
        <v>0</v>
      </c>
      <c r="K246" s="245" t="s">
        <v>205</v>
      </c>
      <c r="L246" s="250"/>
      <c r="M246" s="251" t="s">
        <v>35</v>
      </c>
      <c r="N246" s="252" t="s">
        <v>53</v>
      </c>
      <c r="O246" s="89"/>
      <c r="P246" s="220">
        <f>O246*H246</f>
        <v>0</v>
      </c>
      <c r="Q246" s="220">
        <v>0.41699999999999998</v>
      </c>
      <c r="R246" s="220">
        <f>Q246*H246</f>
        <v>376.52598</v>
      </c>
      <c r="S246" s="220">
        <v>0</v>
      </c>
      <c r="T246" s="221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2" t="s">
        <v>253</v>
      </c>
      <c r="AT246" s="222" t="s">
        <v>305</v>
      </c>
      <c r="AU246" s="222" t="s">
        <v>92</v>
      </c>
      <c r="AY246" s="21" t="s">
        <v>197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21" t="s">
        <v>90</v>
      </c>
      <c r="BK246" s="223">
        <f>ROUND(I246*H246,2)</f>
        <v>0</v>
      </c>
      <c r="BL246" s="21" t="s">
        <v>206</v>
      </c>
      <c r="BM246" s="222" t="s">
        <v>1989</v>
      </c>
    </row>
    <row r="247" s="2" customFormat="1">
      <c r="A247" s="43"/>
      <c r="B247" s="44"/>
      <c r="C247" s="45"/>
      <c r="D247" s="224" t="s">
        <v>209</v>
      </c>
      <c r="E247" s="45"/>
      <c r="F247" s="225" t="s">
        <v>1173</v>
      </c>
      <c r="G247" s="45"/>
      <c r="H247" s="45"/>
      <c r="I247" s="226"/>
      <c r="J247" s="45"/>
      <c r="K247" s="45"/>
      <c r="L247" s="49"/>
      <c r="M247" s="227"/>
      <c r="N247" s="228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209</v>
      </c>
      <c r="AU247" s="21" t="s">
        <v>92</v>
      </c>
    </row>
    <row r="248" s="2" customFormat="1">
      <c r="A248" s="43"/>
      <c r="B248" s="44"/>
      <c r="C248" s="45"/>
      <c r="D248" s="224" t="s">
        <v>219</v>
      </c>
      <c r="E248" s="45"/>
      <c r="F248" s="231" t="s">
        <v>1990</v>
      </c>
      <c r="G248" s="45"/>
      <c r="H248" s="45"/>
      <c r="I248" s="226"/>
      <c r="J248" s="45"/>
      <c r="K248" s="45"/>
      <c r="L248" s="49"/>
      <c r="M248" s="227"/>
      <c r="N248" s="228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T248" s="21" t="s">
        <v>219</v>
      </c>
      <c r="AU248" s="21" t="s">
        <v>92</v>
      </c>
    </row>
    <row r="249" s="13" customFormat="1">
      <c r="A249" s="13"/>
      <c r="B249" s="232"/>
      <c r="C249" s="233"/>
      <c r="D249" s="224" t="s">
        <v>232</v>
      </c>
      <c r="E249" s="242" t="s">
        <v>35</v>
      </c>
      <c r="F249" s="234" t="s">
        <v>1991</v>
      </c>
      <c r="G249" s="233"/>
      <c r="H249" s="235">
        <v>844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232</v>
      </c>
      <c r="AU249" s="241" t="s">
        <v>92</v>
      </c>
      <c r="AV249" s="13" t="s">
        <v>92</v>
      </c>
      <c r="AW249" s="13" t="s">
        <v>42</v>
      </c>
      <c r="AX249" s="13" t="s">
        <v>82</v>
      </c>
      <c r="AY249" s="241" t="s">
        <v>197</v>
      </c>
    </row>
    <row r="250" s="13" customFormat="1">
      <c r="A250" s="13"/>
      <c r="B250" s="232"/>
      <c r="C250" s="233"/>
      <c r="D250" s="224" t="s">
        <v>232</v>
      </c>
      <c r="E250" s="242" t="s">
        <v>35</v>
      </c>
      <c r="F250" s="234" t="s">
        <v>1984</v>
      </c>
      <c r="G250" s="233"/>
      <c r="H250" s="235">
        <v>50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232</v>
      </c>
      <c r="AU250" s="241" t="s">
        <v>92</v>
      </c>
      <c r="AV250" s="13" t="s">
        <v>92</v>
      </c>
      <c r="AW250" s="13" t="s">
        <v>42</v>
      </c>
      <c r="AX250" s="13" t="s">
        <v>82</v>
      </c>
      <c r="AY250" s="241" t="s">
        <v>197</v>
      </c>
    </row>
    <row r="251" s="14" customFormat="1">
      <c r="A251" s="14"/>
      <c r="B251" s="253"/>
      <c r="C251" s="254"/>
      <c r="D251" s="224" t="s">
        <v>232</v>
      </c>
      <c r="E251" s="255" t="s">
        <v>35</v>
      </c>
      <c r="F251" s="256" t="s">
        <v>355</v>
      </c>
      <c r="G251" s="254"/>
      <c r="H251" s="257">
        <v>894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232</v>
      </c>
      <c r="AU251" s="263" t="s">
        <v>92</v>
      </c>
      <c r="AV251" s="14" t="s">
        <v>206</v>
      </c>
      <c r="AW251" s="14" t="s">
        <v>42</v>
      </c>
      <c r="AX251" s="14" t="s">
        <v>90</v>
      </c>
      <c r="AY251" s="263" t="s">
        <v>197</v>
      </c>
    </row>
    <row r="252" s="13" customFormat="1">
      <c r="A252" s="13"/>
      <c r="B252" s="232"/>
      <c r="C252" s="233"/>
      <c r="D252" s="224" t="s">
        <v>232</v>
      </c>
      <c r="E252" s="233"/>
      <c r="F252" s="234" t="s">
        <v>1992</v>
      </c>
      <c r="G252" s="233"/>
      <c r="H252" s="235">
        <v>902.94000000000005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232</v>
      </c>
      <c r="AU252" s="241" t="s">
        <v>92</v>
      </c>
      <c r="AV252" s="13" t="s">
        <v>92</v>
      </c>
      <c r="AW252" s="13" t="s">
        <v>4</v>
      </c>
      <c r="AX252" s="13" t="s">
        <v>90</v>
      </c>
      <c r="AY252" s="241" t="s">
        <v>197</v>
      </c>
    </row>
    <row r="253" s="2" customFormat="1" ht="16.5" customHeight="1">
      <c r="A253" s="43"/>
      <c r="B253" s="44"/>
      <c r="C253" s="243" t="s">
        <v>447</v>
      </c>
      <c r="D253" s="243" t="s">
        <v>305</v>
      </c>
      <c r="E253" s="244" t="s">
        <v>1993</v>
      </c>
      <c r="F253" s="245" t="s">
        <v>1994</v>
      </c>
      <c r="G253" s="246" t="s">
        <v>204</v>
      </c>
      <c r="H253" s="247">
        <v>9.0899999999999999</v>
      </c>
      <c r="I253" s="248"/>
      <c r="J253" s="249">
        <f>ROUND(I253*H253,2)</f>
        <v>0</v>
      </c>
      <c r="K253" s="245" t="s">
        <v>205</v>
      </c>
      <c r="L253" s="250"/>
      <c r="M253" s="251" t="s">
        <v>35</v>
      </c>
      <c r="N253" s="252" t="s">
        <v>53</v>
      </c>
      <c r="O253" s="89"/>
      <c r="P253" s="220">
        <f>O253*H253</f>
        <v>0</v>
      </c>
      <c r="Q253" s="220">
        <v>0.051999999999999998</v>
      </c>
      <c r="R253" s="220">
        <f>Q253*H253</f>
        <v>0.47267999999999999</v>
      </c>
      <c r="S253" s="220">
        <v>0</v>
      </c>
      <c r="T253" s="221">
        <f>S253*H253</f>
        <v>0</v>
      </c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R253" s="222" t="s">
        <v>253</v>
      </c>
      <c r="AT253" s="222" t="s">
        <v>305</v>
      </c>
      <c r="AU253" s="222" t="s">
        <v>92</v>
      </c>
      <c r="AY253" s="21" t="s">
        <v>197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21" t="s">
        <v>90</v>
      </c>
      <c r="BK253" s="223">
        <f>ROUND(I253*H253,2)</f>
        <v>0</v>
      </c>
      <c r="BL253" s="21" t="s">
        <v>206</v>
      </c>
      <c r="BM253" s="222" t="s">
        <v>1995</v>
      </c>
    </row>
    <row r="254" s="2" customFormat="1">
      <c r="A254" s="43"/>
      <c r="B254" s="44"/>
      <c r="C254" s="45"/>
      <c r="D254" s="224" t="s">
        <v>209</v>
      </c>
      <c r="E254" s="45"/>
      <c r="F254" s="225" t="s">
        <v>1994</v>
      </c>
      <c r="G254" s="45"/>
      <c r="H254" s="45"/>
      <c r="I254" s="226"/>
      <c r="J254" s="45"/>
      <c r="K254" s="45"/>
      <c r="L254" s="49"/>
      <c r="M254" s="227"/>
      <c r="N254" s="228"/>
      <c r="O254" s="89"/>
      <c r="P254" s="89"/>
      <c r="Q254" s="89"/>
      <c r="R254" s="89"/>
      <c r="S254" s="89"/>
      <c r="T254" s="90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T254" s="21" t="s">
        <v>209</v>
      </c>
      <c r="AU254" s="21" t="s">
        <v>92</v>
      </c>
    </row>
    <row r="255" s="2" customFormat="1">
      <c r="A255" s="43"/>
      <c r="B255" s="44"/>
      <c r="C255" s="45"/>
      <c r="D255" s="224" t="s">
        <v>219</v>
      </c>
      <c r="E255" s="45"/>
      <c r="F255" s="231" t="s">
        <v>1990</v>
      </c>
      <c r="G255" s="45"/>
      <c r="H255" s="45"/>
      <c r="I255" s="226"/>
      <c r="J255" s="45"/>
      <c r="K255" s="45"/>
      <c r="L255" s="49"/>
      <c r="M255" s="227"/>
      <c r="N255" s="228"/>
      <c r="O255" s="89"/>
      <c r="P255" s="89"/>
      <c r="Q255" s="89"/>
      <c r="R255" s="89"/>
      <c r="S255" s="89"/>
      <c r="T255" s="90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T255" s="21" t="s">
        <v>219</v>
      </c>
      <c r="AU255" s="21" t="s">
        <v>92</v>
      </c>
    </row>
    <row r="256" s="13" customFormat="1">
      <c r="A256" s="13"/>
      <c r="B256" s="232"/>
      <c r="C256" s="233"/>
      <c r="D256" s="224" t="s">
        <v>232</v>
      </c>
      <c r="E256" s="242" t="s">
        <v>35</v>
      </c>
      <c r="F256" s="234" t="s">
        <v>1996</v>
      </c>
      <c r="G256" s="233"/>
      <c r="H256" s="235">
        <v>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232</v>
      </c>
      <c r="AU256" s="241" t="s">
        <v>92</v>
      </c>
      <c r="AV256" s="13" t="s">
        <v>92</v>
      </c>
      <c r="AW256" s="13" t="s">
        <v>42</v>
      </c>
      <c r="AX256" s="13" t="s">
        <v>90</v>
      </c>
      <c r="AY256" s="241" t="s">
        <v>197</v>
      </c>
    </row>
    <row r="257" s="13" customFormat="1">
      <c r="A257" s="13"/>
      <c r="B257" s="232"/>
      <c r="C257" s="233"/>
      <c r="D257" s="224" t="s">
        <v>232</v>
      </c>
      <c r="E257" s="233"/>
      <c r="F257" s="234" t="s">
        <v>1997</v>
      </c>
      <c r="G257" s="233"/>
      <c r="H257" s="235">
        <v>9.0899999999999999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232</v>
      </c>
      <c r="AU257" s="241" t="s">
        <v>92</v>
      </c>
      <c r="AV257" s="13" t="s">
        <v>92</v>
      </c>
      <c r="AW257" s="13" t="s">
        <v>4</v>
      </c>
      <c r="AX257" s="13" t="s">
        <v>90</v>
      </c>
      <c r="AY257" s="241" t="s">
        <v>197</v>
      </c>
    </row>
    <row r="258" s="2" customFormat="1" ht="24.15" customHeight="1">
      <c r="A258" s="43"/>
      <c r="B258" s="44"/>
      <c r="C258" s="211" t="s">
        <v>452</v>
      </c>
      <c r="D258" s="211" t="s">
        <v>201</v>
      </c>
      <c r="E258" s="212" t="s">
        <v>1190</v>
      </c>
      <c r="F258" s="213" t="s">
        <v>1191</v>
      </c>
      <c r="G258" s="214" t="s">
        <v>320</v>
      </c>
      <c r="H258" s="215">
        <v>16.920000000000002</v>
      </c>
      <c r="I258" s="216"/>
      <c r="J258" s="217">
        <f>ROUND(I258*H258,2)</f>
        <v>0</v>
      </c>
      <c r="K258" s="213" t="s">
        <v>205</v>
      </c>
      <c r="L258" s="49"/>
      <c r="M258" s="218" t="s">
        <v>35</v>
      </c>
      <c r="N258" s="219" t="s">
        <v>53</v>
      </c>
      <c r="O258" s="89"/>
      <c r="P258" s="220">
        <f>O258*H258</f>
        <v>0</v>
      </c>
      <c r="Q258" s="220">
        <v>2.2563399999999998</v>
      </c>
      <c r="R258" s="220">
        <f>Q258*H258</f>
        <v>38.177272799999997</v>
      </c>
      <c r="S258" s="220">
        <v>0</v>
      </c>
      <c r="T258" s="221">
        <f>S258*H258</f>
        <v>0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2" t="s">
        <v>206</v>
      </c>
      <c r="AT258" s="222" t="s">
        <v>201</v>
      </c>
      <c r="AU258" s="222" t="s">
        <v>92</v>
      </c>
      <c r="AY258" s="21" t="s">
        <v>197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1" t="s">
        <v>90</v>
      </c>
      <c r="BK258" s="223">
        <f>ROUND(I258*H258,2)</f>
        <v>0</v>
      </c>
      <c r="BL258" s="21" t="s">
        <v>206</v>
      </c>
      <c r="BM258" s="222" t="s">
        <v>1998</v>
      </c>
    </row>
    <row r="259" s="2" customFormat="1">
      <c r="A259" s="43"/>
      <c r="B259" s="44"/>
      <c r="C259" s="45"/>
      <c r="D259" s="224" t="s">
        <v>209</v>
      </c>
      <c r="E259" s="45"/>
      <c r="F259" s="225" t="s">
        <v>1191</v>
      </c>
      <c r="G259" s="45"/>
      <c r="H259" s="45"/>
      <c r="I259" s="226"/>
      <c r="J259" s="45"/>
      <c r="K259" s="45"/>
      <c r="L259" s="49"/>
      <c r="M259" s="227"/>
      <c r="N259" s="228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T259" s="21" t="s">
        <v>209</v>
      </c>
      <c r="AU259" s="21" t="s">
        <v>92</v>
      </c>
    </row>
    <row r="260" s="2" customFormat="1">
      <c r="A260" s="43"/>
      <c r="B260" s="44"/>
      <c r="C260" s="45"/>
      <c r="D260" s="229" t="s">
        <v>211</v>
      </c>
      <c r="E260" s="45"/>
      <c r="F260" s="230" t="s">
        <v>1193</v>
      </c>
      <c r="G260" s="45"/>
      <c r="H260" s="45"/>
      <c r="I260" s="226"/>
      <c r="J260" s="45"/>
      <c r="K260" s="45"/>
      <c r="L260" s="49"/>
      <c r="M260" s="227"/>
      <c r="N260" s="228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T260" s="21" t="s">
        <v>211</v>
      </c>
      <c r="AU260" s="21" t="s">
        <v>92</v>
      </c>
    </row>
    <row r="261" s="13" customFormat="1">
      <c r="A261" s="13"/>
      <c r="B261" s="232"/>
      <c r="C261" s="233"/>
      <c r="D261" s="224" t="s">
        <v>232</v>
      </c>
      <c r="E261" s="242" t="s">
        <v>35</v>
      </c>
      <c r="F261" s="234" t="s">
        <v>1999</v>
      </c>
      <c r="G261" s="233"/>
      <c r="H261" s="235">
        <v>16.920000000000002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232</v>
      </c>
      <c r="AU261" s="241" t="s">
        <v>92</v>
      </c>
      <c r="AV261" s="13" t="s">
        <v>92</v>
      </c>
      <c r="AW261" s="13" t="s">
        <v>42</v>
      </c>
      <c r="AX261" s="13" t="s">
        <v>90</v>
      </c>
      <c r="AY261" s="241" t="s">
        <v>197</v>
      </c>
    </row>
    <row r="262" s="2" customFormat="1" ht="16.5" customHeight="1">
      <c r="A262" s="43"/>
      <c r="B262" s="44"/>
      <c r="C262" s="243" t="s">
        <v>461</v>
      </c>
      <c r="D262" s="243" t="s">
        <v>305</v>
      </c>
      <c r="E262" s="244" t="s">
        <v>1110</v>
      </c>
      <c r="F262" s="245" t="s">
        <v>1111</v>
      </c>
      <c r="G262" s="246" t="s">
        <v>269</v>
      </c>
      <c r="H262" s="247">
        <v>1.1160000000000001</v>
      </c>
      <c r="I262" s="248"/>
      <c r="J262" s="249">
        <f>ROUND(I262*H262,2)</f>
        <v>0</v>
      </c>
      <c r="K262" s="245" t="s">
        <v>205</v>
      </c>
      <c r="L262" s="250"/>
      <c r="M262" s="251" t="s">
        <v>35</v>
      </c>
      <c r="N262" s="252" t="s">
        <v>53</v>
      </c>
      <c r="O262" s="89"/>
      <c r="P262" s="220">
        <f>O262*H262</f>
        <v>0</v>
      </c>
      <c r="Q262" s="220">
        <v>1</v>
      </c>
      <c r="R262" s="220">
        <f>Q262*H262</f>
        <v>1.1160000000000001</v>
      </c>
      <c r="S262" s="220">
        <v>0</v>
      </c>
      <c r="T262" s="221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2" t="s">
        <v>253</v>
      </c>
      <c r="AT262" s="222" t="s">
        <v>305</v>
      </c>
      <c r="AU262" s="222" t="s">
        <v>92</v>
      </c>
      <c r="AY262" s="21" t="s">
        <v>197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1" t="s">
        <v>90</v>
      </c>
      <c r="BK262" s="223">
        <f>ROUND(I262*H262,2)</f>
        <v>0</v>
      </c>
      <c r="BL262" s="21" t="s">
        <v>206</v>
      </c>
      <c r="BM262" s="222" t="s">
        <v>2000</v>
      </c>
    </row>
    <row r="263" s="2" customFormat="1">
      <c r="A263" s="43"/>
      <c r="B263" s="44"/>
      <c r="C263" s="45"/>
      <c r="D263" s="224" t="s">
        <v>209</v>
      </c>
      <c r="E263" s="45"/>
      <c r="F263" s="225" t="s">
        <v>1111</v>
      </c>
      <c r="G263" s="45"/>
      <c r="H263" s="45"/>
      <c r="I263" s="226"/>
      <c r="J263" s="45"/>
      <c r="K263" s="45"/>
      <c r="L263" s="49"/>
      <c r="M263" s="227"/>
      <c r="N263" s="228"/>
      <c r="O263" s="89"/>
      <c r="P263" s="89"/>
      <c r="Q263" s="89"/>
      <c r="R263" s="89"/>
      <c r="S263" s="89"/>
      <c r="T263" s="90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T263" s="21" t="s">
        <v>209</v>
      </c>
      <c r="AU263" s="21" t="s">
        <v>92</v>
      </c>
    </row>
    <row r="264" s="13" customFormat="1">
      <c r="A264" s="13"/>
      <c r="B264" s="232"/>
      <c r="C264" s="233"/>
      <c r="D264" s="224" t="s">
        <v>232</v>
      </c>
      <c r="E264" s="242" t="s">
        <v>35</v>
      </c>
      <c r="F264" s="234" t="s">
        <v>2001</v>
      </c>
      <c r="G264" s="233"/>
      <c r="H264" s="235">
        <v>1.1160000000000001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232</v>
      </c>
      <c r="AU264" s="241" t="s">
        <v>92</v>
      </c>
      <c r="AV264" s="13" t="s">
        <v>92</v>
      </c>
      <c r="AW264" s="13" t="s">
        <v>42</v>
      </c>
      <c r="AX264" s="13" t="s">
        <v>90</v>
      </c>
      <c r="AY264" s="241" t="s">
        <v>197</v>
      </c>
    </row>
    <row r="265" s="2" customFormat="1" ht="21.75" customHeight="1">
      <c r="A265" s="43"/>
      <c r="B265" s="44"/>
      <c r="C265" s="243" t="s">
        <v>469</v>
      </c>
      <c r="D265" s="243" t="s">
        <v>305</v>
      </c>
      <c r="E265" s="244" t="s">
        <v>1180</v>
      </c>
      <c r="F265" s="245" t="s">
        <v>1181</v>
      </c>
      <c r="G265" s="246" t="s">
        <v>269</v>
      </c>
      <c r="H265" s="247">
        <v>1.317</v>
      </c>
      <c r="I265" s="248"/>
      <c r="J265" s="249">
        <f>ROUND(I265*H265,2)</f>
        <v>0</v>
      </c>
      <c r="K265" s="245" t="s">
        <v>205</v>
      </c>
      <c r="L265" s="250"/>
      <c r="M265" s="251" t="s">
        <v>35</v>
      </c>
      <c r="N265" s="252" t="s">
        <v>53</v>
      </c>
      <c r="O265" s="89"/>
      <c r="P265" s="220">
        <f>O265*H265</f>
        <v>0</v>
      </c>
      <c r="Q265" s="220">
        <v>1</v>
      </c>
      <c r="R265" s="220">
        <f>Q265*H265</f>
        <v>1.317</v>
      </c>
      <c r="S265" s="220">
        <v>0</v>
      </c>
      <c r="T265" s="221">
        <f>S265*H265</f>
        <v>0</v>
      </c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R265" s="222" t="s">
        <v>253</v>
      </c>
      <c r="AT265" s="222" t="s">
        <v>305</v>
      </c>
      <c r="AU265" s="222" t="s">
        <v>92</v>
      </c>
      <c r="AY265" s="21" t="s">
        <v>197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21" t="s">
        <v>90</v>
      </c>
      <c r="BK265" s="223">
        <f>ROUND(I265*H265,2)</f>
        <v>0</v>
      </c>
      <c r="BL265" s="21" t="s">
        <v>206</v>
      </c>
      <c r="BM265" s="222" t="s">
        <v>2002</v>
      </c>
    </row>
    <row r="266" s="2" customFormat="1">
      <c r="A266" s="43"/>
      <c r="B266" s="44"/>
      <c r="C266" s="45"/>
      <c r="D266" s="224" t="s">
        <v>209</v>
      </c>
      <c r="E266" s="45"/>
      <c r="F266" s="225" t="s">
        <v>1181</v>
      </c>
      <c r="G266" s="45"/>
      <c r="H266" s="45"/>
      <c r="I266" s="226"/>
      <c r="J266" s="45"/>
      <c r="K266" s="45"/>
      <c r="L266" s="49"/>
      <c r="M266" s="227"/>
      <c r="N266" s="228"/>
      <c r="O266" s="89"/>
      <c r="P266" s="89"/>
      <c r="Q266" s="89"/>
      <c r="R266" s="89"/>
      <c r="S266" s="89"/>
      <c r="T266" s="90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T266" s="21" t="s">
        <v>209</v>
      </c>
      <c r="AU266" s="21" t="s">
        <v>92</v>
      </c>
    </row>
    <row r="267" s="2" customFormat="1">
      <c r="A267" s="43"/>
      <c r="B267" s="44"/>
      <c r="C267" s="45"/>
      <c r="D267" s="224" t="s">
        <v>219</v>
      </c>
      <c r="E267" s="45"/>
      <c r="F267" s="231" t="s">
        <v>1982</v>
      </c>
      <c r="G267" s="45"/>
      <c r="H267" s="45"/>
      <c r="I267" s="226"/>
      <c r="J267" s="45"/>
      <c r="K267" s="45"/>
      <c r="L267" s="49"/>
      <c r="M267" s="227"/>
      <c r="N267" s="228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219</v>
      </c>
      <c r="AU267" s="21" t="s">
        <v>92</v>
      </c>
    </row>
    <row r="268" s="13" customFormat="1">
      <c r="A268" s="13"/>
      <c r="B268" s="232"/>
      <c r="C268" s="233"/>
      <c r="D268" s="224" t="s">
        <v>232</v>
      </c>
      <c r="E268" s="242" t="s">
        <v>35</v>
      </c>
      <c r="F268" s="234" t="s">
        <v>2003</v>
      </c>
      <c r="G268" s="233"/>
      <c r="H268" s="235">
        <v>1.317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232</v>
      </c>
      <c r="AU268" s="241" t="s">
        <v>92</v>
      </c>
      <c r="AV268" s="13" t="s">
        <v>92</v>
      </c>
      <c r="AW268" s="13" t="s">
        <v>42</v>
      </c>
      <c r="AX268" s="13" t="s">
        <v>90</v>
      </c>
      <c r="AY268" s="241" t="s">
        <v>197</v>
      </c>
    </row>
    <row r="269" s="12" customFormat="1" ht="22.8" customHeight="1">
      <c r="A269" s="12"/>
      <c r="B269" s="195"/>
      <c r="C269" s="196"/>
      <c r="D269" s="197" t="s">
        <v>81</v>
      </c>
      <c r="E269" s="209" t="s">
        <v>1195</v>
      </c>
      <c r="F269" s="209" t="s">
        <v>1196</v>
      </c>
      <c r="G269" s="196"/>
      <c r="H269" s="196"/>
      <c r="I269" s="199"/>
      <c r="J269" s="210">
        <f>BK269</f>
        <v>0</v>
      </c>
      <c r="K269" s="196"/>
      <c r="L269" s="201"/>
      <c r="M269" s="202"/>
      <c r="N269" s="203"/>
      <c r="O269" s="203"/>
      <c r="P269" s="204">
        <f>SUM(P270:P299)</f>
        <v>0</v>
      </c>
      <c r="Q269" s="203"/>
      <c r="R269" s="204">
        <f>SUM(R270:R299)</f>
        <v>69.937049999999999</v>
      </c>
      <c r="S269" s="203"/>
      <c r="T269" s="205">
        <f>SUM(T270:T299)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6" t="s">
        <v>90</v>
      </c>
      <c r="AT269" s="207" t="s">
        <v>81</v>
      </c>
      <c r="AU269" s="207" t="s">
        <v>90</v>
      </c>
      <c r="AY269" s="206" t="s">
        <v>197</v>
      </c>
      <c r="BK269" s="208">
        <f>SUM(BK270:BK299)</f>
        <v>0</v>
      </c>
    </row>
    <row r="270" s="2" customFormat="1" ht="24.15" customHeight="1">
      <c r="A270" s="43"/>
      <c r="B270" s="44"/>
      <c r="C270" s="211" t="s">
        <v>475</v>
      </c>
      <c r="D270" s="211" t="s">
        <v>201</v>
      </c>
      <c r="E270" s="212" t="s">
        <v>1143</v>
      </c>
      <c r="F270" s="213" t="s">
        <v>1144</v>
      </c>
      <c r="G270" s="214" t="s">
        <v>204</v>
      </c>
      <c r="H270" s="215">
        <v>115</v>
      </c>
      <c r="I270" s="216"/>
      <c r="J270" s="217">
        <f>ROUND(I270*H270,2)</f>
        <v>0</v>
      </c>
      <c r="K270" s="213" t="s">
        <v>205</v>
      </c>
      <c r="L270" s="49"/>
      <c r="M270" s="218" t="s">
        <v>35</v>
      </c>
      <c r="N270" s="219" t="s">
        <v>53</v>
      </c>
      <c r="O270" s="89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2" t="s">
        <v>206</v>
      </c>
      <c r="AT270" s="222" t="s">
        <v>201</v>
      </c>
      <c r="AU270" s="222" t="s">
        <v>92</v>
      </c>
      <c r="AY270" s="21" t="s">
        <v>197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21" t="s">
        <v>90</v>
      </c>
      <c r="BK270" s="223">
        <f>ROUND(I270*H270,2)</f>
        <v>0</v>
      </c>
      <c r="BL270" s="21" t="s">
        <v>206</v>
      </c>
      <c r="BM270" s="222" t="s">
        <v>2004</v>
      </c>
    </row>
    <row r="271" s="2" customFormat="1">
      <c r="A271" s="43"/>
      <c r="B271" s="44"/>
      <c r="C271" s="45"/>
      <c r="D271" s="224" t="s">
        <v>209</v>
      </c>
      <c r="E271" s="45"/>
      <c r="F271" s="225" t="s">
        <v>1146</v>
      </c>
      <c r="G271" s="45"/>
      <c r="H271" s="45"/>
      <c r="I271" s="226"/>
      <c r="J271" s="45"/>
      <c r="K271" s="45"/>
      <c r="L271" s="49"/>
      <c r="M271" s="227"/>
      <c r="N271" s="228"/>
      <c r="O271" s="89"/>
      <c r="P271" s="89"/>
      <c r="Q271" s="89"/>
      <c r="R271" s="89"/>
      <c r="S271" s="89"/>
      <c r="T271" s="90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T271" s="21" t="s">
        <v>209</v>
      </c>
      <c r="AU271" s="21" t="s">
        <v>92</v>
      </c>
    </row>
    <row r="272" s="2" customFormat="1">
      <c r="A272" s="43"/>
      <c r="B272" s="44"/>
      <c r="C272" s="45"/>
      <c r="D272" s="229" t="s">
        <v>211</v>
      </c>
      <c r="E272" s="45"/>
      <c r="F272" s="230" t="s">
        <v>1147</v>
      </c>
      <c r="G272" s="45"/>
      <c r="H272" s="45"/>
      <c r="I272" s="226"/>
      <c r="J272" s="45"/>
      <c r="K272" s="45"/>
      <c r="L272" s="49"/>
      <c r="M272" s="227"/>
      <c r="N272" s="228"/>
      <c r="O272" s="89"/>
      <c r="P272" s="89"/>
      <c r="Q272" s="89"/>
      <c r="R272" s="89"/>
      <c r="S272" s="89"/>
      <c r="T272" s="90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T272" s="21" t="s">
        <v>211</v>
      </c>
      <c r="AU272" s="21" t="s">
        <v>92</v>
      </c>
    </row>
    <row r="273" s="13" customFormat="1">
      <c r="A273" s="13"/>
      <c r="B273" s="232"/>
      <c r="C273" s="233"/>
      <c r="D273" s="224" t="s">
        <v>232</v>
      </c>
      <c r="E273" s="242" t="s">
        <v>35</v>
      </c>
      <c r="F273" s="234" t="s">
        <v>2005</v>
      </c>
      <c r="G273" s="233"/>
      <c r="H273" s="235">
        <v>115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232</v>
      </c>
      <c r="AU273" s="241" t="s">
        <v>92</v>
      </c>
      <c r="AV273" s="13" t="s">
        <v>92</v>
      </c>
      <c r="AW273" s="13" t="s">
        <v>42</v>
      </c>
      <c r="AX273" s="13" t="s">
        <v>90</v>
      </c>
      <c r="AY273" s="241" t="s">
        <v>197</v>
      </c>
    </row>
    <row r="274" s="2" customFormat="1" ht="24.15" customHeight="1">
      <c r="A274" s="43"/>
      <c r="B274" s="44"/>
      <c r="C274" s="211" t="s">
        <v>481</v>
      </c>
      <c r="D274" s="211" t="s">
        <v>201</v>
      </c>
      <c r="E274" s="212" t="s">
        <v>1149</v>
      </c>
      <c r="F274" s="213" t="s">
        <v>1150</v>
      </c>
      <c r="G274" s="214" t="s">
        <v>204</v>
      </c>
      <c r="H274" s="215">
        <v>115</v>
      </c>
      <c r="I274" s="216"/>
      <c r="J274" s="217">
        <f>ROUND(I274*H274,2)</f>
        <v>0</v>
      </c>
      <c r="K274" s="213" t="s">
        <v>205</v>
      </c>
      <c r="L274" s="49"/>
      <c r="M274" s="218" t="s">
        <v>35</v>
      </c>
      <c r="N274" s="219" t="s">
        <v>53</v>
      </c>
      <c r="O274" s="89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R274" s="222" t="s">
        <v>206</v>
      </c>
      <c r="AT274" s="222" t="s">
        <v>201</v>
      </c>
      <c r="AU274" s="222" t="s">
        <v>92</v>
      </c>
      <c r="AY274" s="21" t="s">
        <v>197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21" t="s">
        <v>90</v>
      </c>
      <c r="BK274" s="223">
        <f>ROUND(I274*H274,2)</f>
        <v>0</v>
      </c>
      <c r="BL274" s="21" t="s">
        <v>206</v>
      </c>
      <c r="BM274" s="222" t="s">
        <v>2006</v>
      </c>
    </row>
    <row r="275" s="2" customFormat="1">
      <c r="A275" s="43"/>
      <c r="B275" s="44"/>
      <c r="C275" s="45"/>
      <c r="D275" s="224" t="s">
        <v>209</v>
      </c>
      <c r="E275" s="45"/>
      <c r="F275" s="225" t="s">
        <v>1152</v>
      </c>
      <c r="G275" s="45"/>
      <c r="H275" s="45"/>
      <c r="I275" s="226"/>
      <c r="J275" s="45"/>
      <c r="K275" s="45"/>
      <c r="L275" s="49"/>
      <c r="M275" s="227"/>
      <c r="N275" s="228"/>
      <c r="O275" s="89"/>
      <c r="P275" s="89"/>
      <c r="Q275" s="89"/>
      <c r="R275" s="89"/>
      <c r="S275" s="89"/>
      <c r="T275" s="90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T275" s="21" t="s">
        <v>209</v>
      </c>
      <c r="AU275" s="21" t="s">
        <v>92</v>
      </c>
    </row>
    <row r="276" s="2" customFormat="1">
      <c r="A276" s="43"/>
      <c r="B276" s="44"/>
      <c r="C276" s="45"/>
      <c r="D276" s="229" t="s">
        <v>211</v>
      </c>
      <c r="E276" s="45"/>
      <c r="F276" s="230" t="s">
        <v>1153</v>
      </c>
      <c r="G276" s="45"/>
      <c r="H276" s="45"/>
      <c r="I276" s="226"/>
      <c r="J276" s="45"/>
      <c r="K276" s="45"/>
      <c r="L276" s="49"/>
      <c r="M276" s="227"/>
      <c r="N276" s="228"/>
      <c r="O276" s="89"/>
      <c r="P276" s="89"/>
      <c r="Q276" s="89"/>
      <c r="R276" s="89"/>
      <c r="S276" s="89"/>
      <c r="T276" s="90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T276" s="21" t="s">
        <v>211</v>
      </c>
      <c r="AU276" s="21" t="s">
        <v>92</v>
      </c>
    </row>
    <row r="277" s="13" customFormat="1">
      <c r="A277" s="13"/>
      <c r="B277" s="232"/>
      <c r="C277" s="233"/>
      <c r="D277" s="224" t="s">
        <v>232</v>
      </c>
      <c r="E277" s="242" t="s">
        <v>35</v>
      </c>
      <c r="F277" s="234" t="s">
        <v>2007</v>
      </c>
      <c r="G277" s="233"/>
      <c r="H277" s="235">
        <v>115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232</v>
      </c>
      <c r="AU277" s="241" t="s">
        <v>92</v>
      </c>
      <c r="AV277" s="13" t="s">
        <v>92</v>
      </c>
      <c r="AW277" s="13" t="s">
        <v>42</v>
      </c>
      <c r="AX277" s="13" t="s">
        <v>90</v>
      </c>
      <c r="AY277" s="241" t="s">
        <v>197</v>
      </c>
    </row>
    <row r="278" s="2" customFormat="1" ht="24.15" customHeight="1">
      <c r="A278" s="43"/>
      <c r="B278" s="44"/>
      <c r="C278" s="211" t="s">
        <v>487</v>
      </c>
      <c r="D278" s="211" t="s">
        <v>201</v>
      </c>
      <c r="E278" s="212" t="s">
        <v>1155</v>
      </c>
      <c r="F278" s="213" t="s">
        <v>1156</v>
      </c>
      <c r="G278" s="214" t="s">
        <v>204</v>
      </c>
      <c r="H278" s="215">
        <v>115</v>
      </c>
      <c r="I278" s="216"/>
      <c r="J278" s="217">
        <f>ROUND(I278*H278,2)</f>
        <v>0</v>
      </c>
      <c r="K278" s="213" t="s">
        <v>205</v>
      </c>
      <c r="L278" s="49"/>
      <c r="M278" s="218" t="s">
        <v>35</v>
      </c>
      <c r="N278" s="219" t="s">
        <v>53</v>
      </c>
      <c r="O278" s="89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R278" s="222" t="s">
        <v>206</v>
      </c>
      <c r="AT278" s="222" t="s">
        <v>201</v>
      </c>
      <c r="AU278" s="222" t="s">
        <v>92</v>
      </c>
      <c r="AY278" s="21" t="s">
        <v>197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21" t="s">
        <v>90</v>
      </c>
      <c r="BK278" s="223">
        <f>ROUND(I278*H278,2)</f>
        <v>0</v>
      </c>
      <c r="BL278" s="21" t="s">
        <v>206</v>
      </c>
      <c r="BM278" s="222" t="s">
        <v>2008</v>
      </c>
    </row>
    <row r="279" s="2" customFormat="1">
      <c r="A279" s="43"/>
      <c r="B279" s="44"/>
      <c r="C279" s="45"/>
      <c r="D279" s="224" t="s">
        <v>209</v>
      </c>
      <c r="E279" s="45"/>
      <c r="F279" s="225" t="s">
        <v>1158</v>
      </c>
      <c r="G279" s="45"/>
      <c r="H279" s="45"/>
      <c r="I279" s="226"/>
      <c r="J279" s="45"/>
      <c r="K279" s="45"/>
      <c r="L279" s="49"/>
      <c r="M279" s="227"/>
      <c r="N279" s="228"/>
      <c r="O279" s="89"/>
      <c r="P279" s="89"/>
      <c r="Q279" s="89"/>
      <c r="R279" s="89"/>
      <c r="S279" s="89"/>
      <c r="T279" s="90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T279" s="21" t="s">
        <v>209</v>
      </c>
      <c r="AU279" s="21" t="s">
        <v>92</v>
      </c>
    </row>
    <row r="280" s="2" customFormat="1">
      <c r="A280" s="43"/>
      <c r="B280" s="44"/>
      <c r="C280" s="45"/>
      <c r="D280" s="229" t="s">
        <v>211</v>
      </c>
      <c r="E280" s="45"/>
      <c r="F280" s="230" t="s">
        <v>1159</v>
      </c>
      <c r="G280" s="45"/>
      <c r="H280" s="45"/>
      <c r="I280" s="226"/>
      <c r="J280" s="45"/>
      <c r="K280" s="45"/>
      <c r="L280" s="49"/>
      <c r="M280" s="227"/>
      <c r="N280" s="228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T280" s="21" t="s">
        <v>211</v>
      </c>
      <c r="AU280" s="21" t="s">
        <v>92</v>
      </c>
    </row>
    <row r="281" s="13" customFormat="1">
      <c r="A281" s="13"/>
      <c r="B281" s="232"/>
      <c r="C281" s="233"/>
      <c r="D281" s="224" t="s">
        <v>232</v>
      </c>
      <c r="E281" s="242" t="s">
        <v>35</v>
      </c>
      <c r="F281" s="234" t="s">
        <v>2009</v>
      </c>
      <c r="G281" s="233"/>
      <c r="H281" s="235">
        <v>115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232</v>
      </c>
      <c r="AU281" s="241" t="s">
        <v>92</v>
      </c>
      <c r="AV281" s="13" t="s">
        <v>92</v>
      </c>
      <c r="AW281" s="13" t="s">
        <v>42</v>
      </c>
      <c r="AX281" s="13" t="s">
        <v>90</v>
      </c>
      <c r="AY281" s="241" t="s">
        <v>197</v>
      </c>
    </row>
    <row r="282" s="2" customFormat="1" ht="24.15" customHeight="1">
      <c r="A282" s="43"/>
      <c r="B282" s="44"/>
      <c r="C282" s="211" t="s">
        <v>29</v>
      </c>
      <c r="D282" s="211" t="s">
        <v>201</v>
      </c>
      <c r="E282" s="212" t="s">
        <v>1161</v>
      </c>
      <c r="F282" s="213" t="s">
        <v>1162</v>
      </c>
      <c r="G282" s="214" t="s">
        <v>204</v>
      </c>
      <c r="H282" s="215">
        <v>115</v>
      </c>
      <c r="I282" s="216"/>
      <c r="J282" s="217">
        <f>ROUND(I282*H282,2)</f>
        <v>0</v>
      </c>
      <c r="K282" s="213" t="s">
        <v>205</v>
      </c>
      <c r="L282" s="49"/>
      <c r="M282" s="218" t="s">
        <v>35</v>
      </c>
      <c r="N282" s="219" t="s">
        <v>53</v>
      </c>
      <c r="O282" s="89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R282" s="222" t="s">
        <v>206</v>
      </c>
      <c r="AT282" s="222" t="s">
        <v>201</v>
      </c>
      <c r="AU282" s="222" t="s">
        <v>92</v>
      </c>
      <c r="AY282" s="21" t="s">
        <v>197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21" t="s">
        <v>90</v>
      </c>
      <c r="BK282" s="223">
        <f>ROUND(I282*H282,2)</f>
        <v>0</v>
      </c>
      <c r="BL282" s="21" t="s">
        <v>206</v>
      </c>
      <c r="BM282" s="222" t="s">
        <v>2010</v>
      </c>
    </row>
    <row r="283" s="2" customFormat="1">
      <c r="A283" s="43"/>
      <c r="B283" s="44"/>
      <c r="C283" s="45"/>
      <c r="D283" s="224" t="s">
        <v>209</v>
      </c>
      <c r="E283" s="45"/>
      <c r="F283" s="225" t="s">
        <v>1164</v>
      </c>
      <c r="G283" s="45"/>
      <c r="H283" s="45"/>
      <c r="I283" s="226"/>
      <c r="J283" s="45"/>
      <c r="K283" s="45"/>
      <c r="L283" s="49"/>
      <c r="M283" s="227"/>
      <c r="N283" s="228"/>
      <c r="O283" s="89"/>
      <c r="P283" s="89"/>
      <c r="Q283" s="89"/>
      <c r="R283" s="89"/>
      <c r="S283" s="89"/>
      <c r="T283" s="90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T283" s="21" t="s">
        <v>209</v>
      </c>
      <c r="AU283" s="21" t="s">
        <v>92</v>
      </c>
    </row>
    <row r="284" s="2" customFormat="1">
      <c r="A284" s="43"/>
      <c r="B284" s="44"/>
      <c r="C284" s="45"/>
      <c r="D284" s="229" t="s">
        <v>211</v>
      </c>
      <c r="E284" s="45"/>
      <c r="F284" s="230" t="s">
        <v>1165</v>
      </c>
      <c r="G284" s="45"/>
      <c r="H284" s="45"/>
      <c r="I284" s="226"/>
      <c r="J284" s="45"/>
      <c r="K284" s="45"/>
      <c r="L284" s="49"/>
      <c r="M284" s="227"/>
      <c r="N284" s="228"/>
      <c r="O284" s="89"/>
      <c r="P284" s="89"/>
      <c r="Q284" s="89"/>
      <c r="R284" s="89"/>
      <c r="S284" s="89"/>
      <c r="T284" s="90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T284" s="21" t="s">
        <v>211</v>
      </c>
      <c r="AU284" s="21" t="s">
        <v>92</v>
      </c>
    </row>
    <row r="285" s="2" customFormat="1" ht="24.15" customHeight="1">
      <c r="A285" s="43"/>
      <c r="B285" s="44"/>
      <c r="C285" s="211" t="s">
        <v>502</v>
      </c>
      <c r="D285" s="211" t="s">
        <v>201</v>
      </c>
      <c r="E285" s="212" t="s">
        <v>1135</v>
      </c>
      <c r="F285" s="213" t="s">
        <v>1136</v>
      </c>
      <c r="G285" s="214" t="s">
        <v>204</v>
      </c>
      <c r="H285" s="215">
        <v>115</v>
      </c>
      <c r="I285" s="216"/>
      <c r="J285" s="217">
        <f>ROUND(I285*H285,2)</f>
        <v>0</v>
      </c>
      <c r="K285" s="213" t="s">
        <v>205</v>
      </c>
      <c r="L285" s="49"/>
      <c r="M285" s="218" t="s">
        <v>35</v>
      </c>
      <c r="N285" s="219" t="s">
        <v>53</v>
      </c>
      <c r="O285" s="89"/>
      <c r="P285" s="220">
        <f>O285*H285</f>
        <v>0</v>
      </c>
      <c r="Q285" s="220">
        <v>0.1837</v>
      </c>
      <c r="R285" s="220">
        <f>Q285*H285</f>
        <v>21.125499999999999</v>
      </c>
      <c r="S285" s="220">
        <v>0</v>
      </c>
      <c r="T285" s="221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2" t="s">
        <v>206</v>
      </c>
      <c r="AT285" s="222" t="s">
        <v>201</v>
      </c>
      <c r="AU285" s="222" t="s">
        <v>92</v>
      </c>
      <c r="AY285" s="21" t="s">
        <v>197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21" t="s">
        <v>90</v>
      </c>
      <c r="BK285" s="223">
        <f>ROUND(I285*H285,2)</f>
        <v>0</v>
      </c>
      <c r="BL285" s="21" t="s">
        <v>206</v>
      </c>
      <c r="BM285" s="222" t="s">
        <v>2011</v>
      </c>
    </row>
    <row r="286" s="2" customFormat="1">
      <c r="A286" s="43"/>
      <c r="B286" s="44"/>
      <c r="C286" s="45"/>
      <c r="D286" s="224" t="s">
        <v>209</v>
      </c>
      <c r="E286" s="45"/>
      <c r="F286" s="225" t="s">
        <v>1138</v>
      </c>
      <c r="G286" s="45"/>
      <c r="H286" s="45"/>
      <c r="I286" s="226"/>
      <c r="J286" s="45"/>
      <c r="K286" s="45"/>
      <c r="L286" s="49"/>
      <c r="M286" s="227"/>
      <c r="N286" s="228"/>
      <c r="O286" s="89"/>
      <c r="P286" s="89"/>
      <c r="Q286" s="89"/>
      <c r="R286" s="89"/>
      <c r="S286" s="89"/>
      <c r="T286" s="90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T286" s="21" t="s">
        <v>209</v>
      </c>
      <c r="AU286" s="21" t="s">
        <v>92</v>
      </c>
    </row>
    <row r="287" s="2" customFormat="1">
      <c r="A287" s="43"/>
      <c r="B287" s="44"/>
      <c r="C287" s="45"/>
      <c r="D287" s="229" t="s">
        <v>211</v>
      </c>
      <c r="E287" s="45"/>
      <c r="F287" s="230" t="s">
        <v>1139</v>
      </c>
      <c r="G287" s="45"/>
      <c r="H287" s="45"/>
      <c r="I287" s="226"/>
      <c r="J287" s="45"/>
      <c r="K287" s="45"/>
      <c r="L287" s="49"/>
      <c r="M287" s="227"/>
      <c r="N287" s="228"/>
      <c r="O287" s="89"/>
      <c r="P287" s="89"/>
      <c r="Q287" s="89"/>
      <c r="R287" s="89"/>
      <c r="S287" s="89"/>
      <c r="T287" s="90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T287" s="21" t="s">
        <v>211</v>
      </c>
      <c r="AU287" s="21" t="s">
        <v>92</v>
      </c>
    </row>
    <row r="288" s="2" customFormat="1">
      <c r="A288" s="43"/>
      <c r="B288" s="44"/>
      <c r="C288" s="45"/>
      <c r="D288" s="224" t="s">
        <v>219</v>
      </c>
      <c r="E288" s="45"/>
      <c r="F288" s="231" t="s">
        <v>2012</v>
      </c>
      <c r="G288" s="45"/>
      <c r="H288" s="45"/>
      <c r="I288" s="226"/>
      <c r="J288" s="45"/>
      <c r="K288" s="45"/>
      <c r="L288" s="49"/>
      <c r="M288" s="227"/>
      <c r="N288" s="228"/>
      <c r="O288" s="89"/>
      <c r="P288" s="89"/>
      <c r="Q288" s="89"/>
      <c r="R288" s="89"/>
      <c r="S288" s="89"/>
      <c r="T288" s="90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T288" s="21" t="s">
        <v>219</v>
      </c>
      <c r="AU288" s="21" t="s">
        <v>92</v>
      </c>
    </row>
    <row r="289" s="2" customFormat="1" ht="16.5" customHeight="1">
      <c r="A289" s="43"/>
      <c r="B289" s="44"/>
      <c r="C289" s="243" t="s">
        <v>509</v>
      </c>
      <c r="D289" s="243" t="s">
        <v>305</v>
      </c>
      <c r="E289" s="244" t="s">
        <v>1172</v>
      </c>
      <c r="F289" s="245" t="s">
        <v>1173</v>
      </c>
      <c r="G289" s="246" t="s">
        <v>204</v>
      </c>
      <c r="H289" s="247">
        <v>116.15000000000001</v>
      </c>
      <c r="I289" s="248"/>
      <c r="J289" s="249">
        <f>ROUND(I289*H289,2)</f>
        <v>0</v>
      </c>
      <c r="K289" s="245" t="s">
        <v>205</v>
      </c>
      <c r="L289" s="250"/>
      <c r="M289" s="251" t="s">
        <v>35</v>
      </c>
      <c r="N289" s="252" t="s">
        <v>53</v>
      </c>
      <c r="O289" s="89"/>
      <c r="P289" s="220">
        <f>O289*H289</f>
        <v>0</v>
      </c>
      <c r="Q289" s="220">
        <v>0.41699999999999998</v>
      </c>
      <c r="R289" s="220">
        <f>Q289*H289</f>
        <v>48.434550000000002</v>
      </c>
      <c r="S289" s="220">
        <v>0</v>
      </c>
      <c r="T289" s="221">
        <f>S289*H289</f>
        <v>0</v>
      </c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R289" s="222" t="s">
        <v>253</v>
      </c>
      <c r="AT289" s="222" t="s">
        <v>305</v>
      </c>
      <c r="AU289" s="222" t="s">
        <v>92</v>
      </c>
      <c r="AY289" s="21" t="s">
        <v>197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21" t="s">
        <v>90</v>
      </c>
      <c r="BK289" s="223">
        <f>ROUND(I289*H289,2)</f>
        <v>0</v>
      </c>
      <c r="BL289" s="21" t="s">
        <v>206</v>
      </c>
      <c r="BM289" s="222" t="s">
        <v>2013</v>
      </c>
    </row>
    <row r="290" s="2" customFormat="1">
      <c r="A290" s="43"/>
      <c r="B290" s="44"/>
      <c r="C290" s="45"/>
      <c r="D290" s="224" t="s">
        <v>209</v>
      </c>
      <c r="E290" s="45"/>
      <c r="F290" s="225" t="s">
        <v>1173</v>
      </c>
      <c r="G290" s="45"/>
      <c r="H290" s="45"/>
      <c r="I290" s="226"/>
      <c r="J290" s="45"/>
      <c r="K290" s="45"/>
      <c r="L290" s="49"/>
      <c r="M290" s="227"/>
      <c r="N290" s="228"/>
      <c r="O290" s="89"/>
      <c r="P290" s="89"/>
      <c r="Q290" s="89"/>
      <c r="R290" s="89"/>
      <c r="S290" s="89"/>
      <c r="T290" s="90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T290" s="21" t="s">
        <v>209</v>
      </c>
      <c r="AU290" s="21" t="s">
        <v>92</v>
      </c>
    </row>
    <row r="291" s="2" customFormat="1">
      <c r="A291" s="43"/>
      <c r="B291" s="44"/>
      <c r="C291" s="45"/>
      <c r="D291" s="224" t="s">
        <v>219</v>
      </c>
      <c r="E291" s="45"/>
      <c r="F291" s="231" t="s">
        <v>2014</v>
      </c>
      <c r="G291" s="45"/>
      <c r="H291" s="45"/>
      <c r="I291" s="226"/>
      <c r="J291" s="45"/>
      <c r="K291" s="45"/>
      <c r="L291" s="49"/>
      <c r="M291" s="227"/>
      <c r="N291" s="228"/>
      <c r="O291" s="89"/>
      <c r="P291" s="89"/>
      <c r="Q291" s="89"/>
      <c r="R291" s="89"/>
      <c r="S291" s="89"/>
      <c r="T291" s="90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T291" s="21" t="s">
        <v>219</v>
      </c>
      <c r="AU291" s="21" t="s">
        <v>92</v>
      </c>
    </row>
    <row r="292" s="13" customFormat="1">
      <c r="A292" s="13"/>
      <c r="B292" s="232"/>
      <c r="C292" s="233"/>
      <c r="D292" s="224" t="s">
        <v>232</v>
      </c>
      <c r="E292" s="233"/>
      <c r="F292" s="234" t="s">
        <v>2015</v>
      </c>
      <c r="G292" s="233"/>
      <c r="H292" s="235">
        <v>116.15000000000001</v>
      </c>
      <c r="I292" s="236"/>
      <c r="J292" s="233"/>
      <c r="K292" s="233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232</v>
      </c>
      <c r="AU292" s="241" t="s">
        <v>92</v>
      </c>
      <c r="AV292" s="13" t="s">
        <v>92</v>
      </c>
      <c r="AW292" s="13" t="s">
        <v>4</v>
      </c>
      <c r="AX292" s="13" t="s">
        <v>90</v>
      </c>
      <c r="AY292" s="241" t="s">
        <v>197</v>
      </c>
    </row>
    <row r="293" s="2" customFormat="1" ht="16.5" customHeight="1">
      <c r="A293" s="43"/>
      <c r="B293" s="44"/>
      <c r="C293" s="243" t="s">
        <v>515</v>
      </c>
      <c r="D293" s="243" t="s">
        <v>305</v>
      </c>
      <c r="E293" s="244" t="s">
        <v>1110</v>
      </c>
      <c r="F293" s="245" t="s">
        <v>1111</v>
      </c>
      <c r="G293" s="246" t="s">
        <v>269</v>
      </c>
      <c r="H293" s="247">
        <v>0.17299999999999999</v>
      </c>
      <c r="I293" s="248"/>
      <c r="J293" s="249">
        <f>ROUND(I293*H293,2)</f>
        <v>0</v>
      </c>
      <c r="K293" s="245" t="s">
        <v>205</v>
      </c>
      <c r="L293" s="250"/>
      <c r="M293" s="251" t="s">
        <v>35</v>
      </c>
      <c r="N293" s="252" t="s">
        <v>53</v>
      </c>
      <c r="O293" s="89"/>
      <c r="P293" s="220">
        <f>O293*H293</f>
        <v>0</v>
      </c>
      <c r="Q293" s="220">
        <v>1</v>
      </c>
      <c r="R293" s="220">
        <f>Q293*H293</f>
        <v>0.17299999999999999</v>
      </c>
      <c r="S293" s="220">
        <v>0</v>
      </c>
      <c r="T293" s="221">
        <f>S293*H293</f>
        <v>0</v>
      </c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R293" s="222" t="s">
        <v>253</v>
      </c>
      <c r="AT293" s="222" t="s">
        <v>305</v>
      </c>
      <c r="AU293" s="222" t="s">
        <v>92</v>
      </c>
      <c r="AY293" s="21" t="s">
        <v>197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21" t="s">
        <v>90</v>
      </c>
      <c r="BK293" s="223">
        <f>ROUND(I293*H293,2)</f>
        <v>0</v>
      </c>
      <c r="BL293" s="21" t="s">
        <v>206</v>
      </c>
      <c r="BM293" s="222" t="s">
        <v>2016</v>
      </c>
    </row>
    <row r="294" s="2" customFormat="1">
      <c r="A294" s="43"/>
      <c r="B294" s="44"/>
      <c r="C294" s="45"/>
      <c r="D294" s="224" t="s">
        <v>209</v>
      </c>
      <c r="E294" s="45"/>
      <c r="F294" s="225" t="s">
        <v>1111</v>
      </c>
      <c r="G294" s="45"/>
      <c r="H294" s="45"/>
      <c r="I294" s="226"/>
      <c r="J294" s="45"/>
      <c r="K294" s="45"/>
      <c r="L294" s="49"/>
      <c r="M294" s="227"/>
      <c r="N294" s="228"/>
      <c r="O294" s="89"/>
      <c r="P294" s="89"/>
      <c r="Q294" s="89"/>
      <c r="R294" s="89"/>
      <c r="S294" s="89"/>
      <c r="T294" s="90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T294" s="21" t="s">
        <v>209</v>
      </c>
      <c r="AU294" s="21" t="s">
        <v>92</v>
      </c>
    </row>
    <row r="295" s="13" customFormat="1">
      <c r="A295" s="13"/>
      <c r="B295" s="232"/>
      <c r="C295" s="233"/>
      <c r="D295" s="224" t="s">
        <v>232</v>
      </c>
      <c r="E295" s="242" t="s">
        <v>35</v>
      </c>
      <c r="F295" s="234" t="s">
        <v>2017</v>
      </c>
      <c r="G295" s="233"/>
      <c r="H295" s="235">
        <v>0.17299999999999999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232</v>
      </c>
      <c r="AU295" s="241" t="s">
        <v>92</v>
      </c>
      <c r="AV295" s="13" t="s">
        <v>92</v>
      </c>
      <c r="AW295" s="13" t="s">
        <v>42</v>
      </c>
      <c r="AX295" s="13" t="s">
        <v>90</v>
      </c>
      <c r="AY295" s="241" t="s">
        <v>197</v>
      </c>
    </row>
    <row r="296" s="2" customFormat="1" ht="21.75" customHeight="1">
      <c r="A296" s="43"/>
      <c r="B296" s="44"/>
      <c r="C296" s="243" t="s">
        <v>523</v>
      </c>
      <c r="D296" s="243" t="s">
        <v>305</v>
      </c>
      <c r="E296" s="244" t="s">
        <v>1180</v>
      </c>
      <c r="F296" s="245" t="s">
        <v>1181</v>
      </c>
      <c r="G296" s="246" t="s">
        <v>269</v>
      </c>
      <c r="H296" s="247">
        <v>0.20399999999999999</v>
      </c>
      <c r="I296" s="248"/>
      <c r="J296" s="249">
        <f>ROUND(I296*H296,2)</f>
        <v>0</v>
      </c>
      <c r="K296" s="245" t="s">
        <v>205</v>
      </c>
      <c r="L296" s="250"/>
      <c r="M296" s="251" t="s">
        <v>35</v>
      </c>
      <c r="N296" s="252" t="s">
        <v>53</v>
      </c>
      <c r="O296" s="89"/>
      <c r="P296" s="220">
        <f>O296*H296</f>
        <v>0</v>
      </c>
      <c r="Q296" s="220">
        <v>1</v>
      </c>
      <c r="R296" s="220">
        <f>Q296*H296</f>
        <v>0.20399999999999999</v>
      </c>
      <c r="S296" s="220">
        <v>0</v>
      </c>
      <c r="T296" s="221">
        <f>S296*H296</f>
        <v>0</v>
      </c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R296" s="222" t="s">
        <v>253</v>
      </c>
      <c r="AT296" s="222" t="s">
        <v>305</v>
      </c>
      <c r="AU296" s="222" t="s">
        <v>92</v>
      </c>
      <c r="AY296" s="21" t="s">
        <v>197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21" t="s">
        <v>90</v>
      </c>
      <c r="BK296" s="223">
        <f>ROUND(I296*H296,2)</f>
        <v>0</v>
      </c>
      <c r="BL296" s="21" t="s">
        <v>206</v>
      </c>
      <c r="BM296" s="222" t="s">
        <v>2018</v>
      </c>
    </row>
    <row r="297" s="2" customFormat="1">
      <c r="A297" s="43"/>
      <c r="B297" s="44"/>
      <c r="C297" s="45"/>
      <c r="D297" s="224" t="s">
        <v>209</v>
      </c>
      <c r="E297" s="45"/>
      <c r="F297" s="225" t="s">
        <v>1181</v>
      </c>
      <c r="G297" s="45"/>
      <c r="H297" s="45"/>
      <c r="I297" s="226"/>
      <c r="J297" s="45"/>
      <c r="K297" s="45"/>
      <c r="L297" s="49"/>
      <c r="M297" s="227"/>
      <c r="N297" s="228"/>
      <c r="O297" s="89"/>
      <c r="P297" s="89"/>
      <c r="Q297" s="89"/>
      <c r="R297" s="89"/>
      <c r="S297" s="89"/>
      <c r="T297" s="90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T297" s="21" t="s">
        <v>209</v>
      </c>
      <c r="AU297" s="21" t="s">
        <v>92</v>
      </c>
    </row>
    <row r="298" s="2" customFormat="1">
      <c r="A298" s="43"/>
      <c r="B298" s="44"/>
      <c r="C298" s="45"/>
      <c r="D298" s="224" t="s">
        <v>219</v>
      </c>
      <c r="E298" s="45"/>
      <c r="F298" s="231" t="s">
        <v>1982</v>
      </c>
      <c r="G298" s="45"/>
      <c r="H298" s="45"/>
      <c r="I298" s="226"/>
      <c r="J298" s="45"/>
      <c r="K298" s="45"/>
      <c r="L298" s="49"/>
      <c r="M298" s="227"/>
      <c r="N298" s="228"/>
      <c r="O298" s="89"/>
      <c r="P298" s="89"/>
      <c r="Q298" s="89"/>
      <c r="R298" s="89"/>
      <c r="S298" s="89"/>
      <c r="T298" s="90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T298" s="21" t="s">
        <v>219</v>
      </c>
      <c r="AU298" s="21" t="s">
        <v>92</v>
      </c>
    </row>
    <row r="299" s="13" customFormat="1">
      <c r="A299" s="13"/>
      <c r="B299" s="232"/>
      <c r="C299" s="233"/>
      <c r="D299" s="224" t="s">
        <v>232</v>
      </c>
      <c r="E299" s="242" t="s">
        <v>35</v>
      </c>
      <c r="F299" s="234" t="s">
        <v>2019</v>
      </c>
      <c r="G299" s="233"/>
      <c r="H299" s="235">
        <v>0.20399999999999999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232</v>
      </c>
      <c r="AU299" s="241" t="s">
        <v>92</v>
      </c>
      <c r="AV299" s="13" t="s">
        <v>92</v>
      </c>
      <c r="AW299" s="13" t="s">
        <v>42</v>
      </c>
      <c r="AX299" s="13" t="s">
        <v>90</v>
      </c>
      <c r="AY299" s="241" t="s">
        <v>197</v>
      </c>
    </row>
    <row r="300" s="12" customFormat="1" ht="22.8" customHeight="1">
      <c r="A300" s="12"/>
      <c r="B300" s="195"/>
      <c r="C300" s="196"/>
      <c r="D300" s="197" t="s">
        <v>81</v>
      </c>
      <c r="E300" s="209" t="s">
        <v>1210</v>
      </c>
      <c r="F300" s="209" t="s">
        <v>1211</v>
      </c>
      <c r="G300" s="196"/>
      <c r="H300" s="196"/>
      <c r="I300" s="199"/>
      <c r="J300" s="210">
        <f>BK300</f>
        <v>0</v>
      </c>
      <c r="K300" s="196"/>
      <c r="L300" s="201"/>
      <c r="M300" s="202"/>
      <c r="N300" s="203"/>
      <c r="O300" s="203"/>
      <c r="P300" s="204">
        <f>SUM(P301:P362)</f>
        <v>0</v>
      </c>
      <c r="Q300" s="203"/>
      <c r="R300" s="204">
        <f>SUM(R301:R362)</f>
        <v>200.12109000000001</v>
      </c>
      <c r="S300" s="203"/>
      <c r="T300" s="205">
        <f>SUM(T301:T362)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6" t="s">
        <v>90</v>
      </c>
      <c r="AT300" s="207" t="s">
        <v>81</v>
      </c>
      <c r="AU300" s="207" t="s">
        <v>90</v>
      </c>
      <c r="AY300" s="206" t="s">
        <v>197</v>
      </c>
      <c r="BK300" s="208">
        <f>SUM(BK301:BK362)</f>
        <v>0</v>
      </c>
    </row>
    <row r="301" s="2" customFormat="1" ht="33" customHeight="1">
      <c r="A301" s="43"/>
      <c r="B301" s="44"/>
      <c r="C301" s="211" t="s">
        <v>539</v>
      </c>
      <c r="D301" s="211" t="s">
        <v>201</v>
      </c>
      <c r="E301" s="212" t="s">
        <v>1583</v>
      </c>
      <c r="F301" s="213" t="s">
        <v>1584</v>
      </c>
      <c r="G301" s="214" t="s">
        <v>204</v>
      </c>
      <c r="H301" s="215">
        <v>28</v>
      </c>
      <c r="I301" s="216"/>
      <c r="J301" s="217">
        <f>ROUND(I301*H301,2)</f>
        <v>0</v>
      </c>
      <c r="K301" s="213" t="s">
        <v>205</v>
      </c>
      <c r="L301" s="49"/>
      <c r="M301" s="218" t="s">
        <v>35</v>
      </c>
      <c r="N301" s="219" t="s">
        <v>53</v>
      </c>
      <c r="O301" s="89"/>
      <c r="P301" s="220">
        <f>O301*H301</f>
        <v>0</v>
      </c>
      <c r="Q301" s="220">
        <v>0</v>
      </c>
      <c r="R301" s="220">
        <f>Q301*H301</f>
        <v>0</v>
      </c>
      <c r="S301" s="220">
        <v>0</v>
      </c>
      <c r="T301" s="221">
        <f>S301*H301</f>
        <v>0</v>
      </c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R301" s="222" t="s">
        <v>206</v>
      </c>
      <c r="AT301" s="222" t="s">
        <v>201</v>
      </c>
      <c r="AU301" s="222" t="s">
        <v>92</v>
      </c>
      <c r="AY301" s="21" t="s">
        <v>197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21" t="s">
        <v>90</v>
      </c>
      <c r="BK301" s="223">
        <f>ROUND(I301*H301,2)</f>
        <v>0</v>
      </c>
      <c r="BL301" s="21" t="s">
        <v>206</v>
      </c>
      <c r="BM301" s="222" t="s">
        <v>2020</v>
      </c>
    </row>
    <row r="302" s="2" customFormat="1">
      <c r="A302" s="43"/>
      <c r="B302" s="44"/>
      <c r="C302" s="45"/>
      <c r="D302" s="224" t="s">
        <v>209</v>
      </c>
      <c r="E302" s="45"/>
      <c r="F302" s="225" t="s">
        <v>1586</v>
      </c>
      <c r="G302" s="45"/>
      <c r="H302" s="45"/>
      <c r="I302" s="226"/>
      <c r="J302" s="45"/>
      <c r="K302" s="45"/>
      <c r="L302" s="49"/>
      <c r="M302" s="227"/>
      <c r="N302" s="228"/>
      <c r="O302" s="89"/>
      <c r="P302" s="89"/>
      <c r="Q302" s="89"/>
      <c r="R302" s="89"/>
      <c r="S302" s="89"/>
      <c r="T302" s="90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T302" s="21" t="s">
        <v>209</v>
      </c>
      <c r="AU302" s="21" t="s">
        <v>92</v>
      </c>
    </row>
    <row r="303" s="2" customFormat="1">
      <c r="A303" s="43"/>
      <c r="B303" s="44"/>
      <c r="C303" s="45"/>
      <c r="D303" s="229" t="s">
        <v>211</v>
      </c>
      <c r="E303" s="45"/>
      <c r="F303" s="230" t="s">
        <v>1587</v>
      </c>
      <c r="G303" s="45"/>
      <c r="H303" s="45"/>
      <c r="I303" s="226"/>
      <c r="J303" s="45"/>
      <c r="K303" s="45"/>
      <c r="L303" s="49"/>
      <c r="M303" s="227"/>
      <c r="N303" s="228"/>
      <c r="O303" s="89"/>
      <c r="P303" s="89"/>
      <c r="Q303" s="89"/>
      <c r="R303" s="89"/>
      <c r="S303" s="89"/>
      <c r="T303" s="90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T303" s="21" t="s">
        <v>211</v>
      </c>
      <c r="AU303" s="21" t="s">
        <v>92</v>
      </c>
    </row>
    <row r="304" s="13" customFormat="1">
      <c r="A304" s="13"/>
      <c r="B304" s="232"/>
      <c r="C304" s="233"/>
      <c r="D304" s="224" t="s">
        <v>232</v>
      </c>
      <c r="E304" s="242" t="s">
        <v>35</v>
      </c>
      <c r="F304" s="234" t="s">
        <v>2021</v>
      </c>
      <c r="G304" s="233"/>
      <c r="H304" s="235">
        <v>28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232</v>
      </c>
      <c r="AU304" s="241" t="s">
        <v>92</v>
      </c>
      <c r="AV304" s="13" t="s">
        <v>92</v>
      </c>
      <c r="AW304" s="13" t="s">
        <v>42</v>
      </c>
      <c r="AX304" s="13" t="s">
        <v>90</v>
      </c>
      <c r="AY304" s="241" t="s">
        <v>197</v>
      </c>
    </row>
    <row r="305" s="2" customFormat="1" ht="24.15" customHeight="1">
      <c r="A305" s="43"/>
      <c r="B305" s="44"/>
      <c r="C305" s="211" t="s">
        <v>545</v>
      </c>
      <c r="D305" s="211" t="s">
        <v>201</v>
      </c>
      <c r="E305" s="212" t="s">
        <v>1212</v>
      </c>
      <c r="F305" s="213" t="s">
        <v>1213</v>
      </c>
      <c r="G305" s="214" t="s">
        <v>204</v>
      </c>
      <c r="H305" s="215">
        <v>605</v>
      </c>
      <c r="I305" s="216"/>
      <c r="J305" s="217">
        <f>ROUND(I305*H305,2)</f>
        <v>0</v>
      </c>
      <c r="K305" s="213" t="s">
        <v>205</v>
      </c>
      <c r="L305" s="49"/>
      <c r="M305" s="218" t="s">
        <v>35</v>
      </c>
      <c r="N305" s="219" t="s">
        <v>53</v>
      </c>
      <c r="O305" s="89"/>
      <c r="P305" s="220">
        <f>O305*H305</f>
        <v>0</v>
      </c>
      <c r="Q305" s="220">
        <v>0</v>
      </c>
      <c r="R305" s="220">
        <f>Q305*H305</f>
        <v>0</v>
      </c>
      <c r="S305" s="220">
        <v>0</v>
      </c>
      <c r="T305" s="221">
        <f>S305*H305</f>
        <v>0</v>
      </c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R305" s="222" t="s">
        <v>206</v>
      </c>
      <c r="AT305" s="222" t="s">
        <v>201</v>
      </c>
      <c r="AU305" s="222" t="s">
        <v>92</v>
      </c>
      <c r="AY305" s="21" t="s">
        <v>197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21" t="s">
        <v>90</v>
      </c>
      <c r="BK305" s="223">
        <f>ROUND(I305*H305,2)</f>
        <v>0</v>
      </c>
      <c r="BL305" s="21" t="s">
        <v>206</v>
      </c>
      <c r="BM305" s="222" t="s">
        <v>2022</v>
      </c>
    </row>
    <row r="306" s="2" customFormat="1">
      <c r="A306" s="43"/>
      <c r="B306" s="44"/>
      <c r="C306" s="45"/>
      <c r="D306" s="224" t="s">
        <v>209</v>
      </c>
      <c r="E306" s="45"/>
      <c r="F306" s="225" t="s">
        <v>1215</v>
      </c>
      <c r="G306" s="45"/>
      <c r="H306" s="45"/>
      <c r="I306" s="226"/>
      <c r="J306" s="45"/>
      <c r="K306" s="45"/>
      <c r="L306" s="49"/>
      <c r="M306" s="227"/>
      <c r="N306" s="228"/>
      <c r="O306" s="89"/>
      <c r="P306" s="89"/>
      <c r="Q306" s="89"/>
      <c r="R306" s="89"/>
      <c r="S306" s="89"/>
      <c r="T306" s="90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T306" s="21" t="s">
        <v>209</v>
      </c>
      <c r="AU306" s="21" t="s">
        <v>92</v>
      </c>
    </row>
    <row r="307" s="2" customFormat="1">
      <c r="A307" s="43"/>
      <c r="B307" s="44"/>
      <c r="C307" s="45"/>
      <c r="D307" s="229" t="s">
        <v>211</v>
      </c>
      <c r="E307" s="45"/>
      <c r="F307" s="230" t="s">
        <v>1216</v>
      </c>
      <c r="G307" s="45"/>
      <c r="H307" s="45"/>
      <c r="I307" s="226"/>
      <c r="J307" s="45"/>
      <c r="K307" s="45"/>
      <c r="L307" s="49"/>
      <c r="M307" s="227"/>
      <c r="N307" s="228"/>
      <c r="O307" s="89"/>
      <c r="P307" s="89"/>
      <c r="Q307" s="89"/>
      <c r="R307" s="89"/>
      <c r="S307" s="89"/>
      <c r="T307" s="90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T307" s="21" t="s">
        <v>211</v>
      </c>
      <c r="AU307" s="21" t="s">
        <v>92</v>
      </c>
    </row>
    <row r="308" s="2" customFormat="1">
      <c r="A308" s="43"/>
      <c r="B308" s="44"/>
      <c r="C308" s="45"/>
      <c r="D308" s="224" t="s">
        <v>219</v>
      </c>
      <c r="E308" s="45"/>
      <c r="F308" s="231" t="s">
        <v>1217</v>
      </c>
      <c r="G308" s="45"/>
      <c r="H308" s="45"/>
      <c r="I308" s="226"/>
      <c r="J308" s="45"/>
      <c r="K308" s="45"/>
      <c r="L308" s="49"/>
      <c r="M308" s="227"/>
      <c r="N308" s="228"/>
      <c r="O308" s="89"/>
      <c r="P308" s="89"/>
      <c r="Q308" s="89"/>
      <c r="R308" s="89"/>
      <c r="S308" s="89"/>
      <c r="T308" s="90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T308" s="21" t="s">
        <v>219</v>
      </c>
      <c r="AU308" s="21" t="s">
        <v>92</v>
      </c>
    </row>
    <row r="309" s="13" customFormat="1">
      <c r="A309" s="13"/>
      <c r="B309" s="232"/>
      <c r="C309" s="233"/>
      <c r="D309" s="224" t="s">
        <v>232</v>
      </c>
      <c r="E309" s="242" t="s">
        <v>35</v>
      </c>
      <c r="F309" s="234" t="s">
        <v>2023</v>
      </c>
      <c r="G309" s="233"/>
      <c r="H309" s="235">
        <v>605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232</v>
      </c>
      <c r="AU309" s="241" t="s">
        <v>92</v>
      </c>
      <c r="AV309" s="13" t="s">
        <v>92</v>
      </c>
      <c r="AW309" s="13" t="s">
        <v>42</v>
      </c>
      <c r="AX309" s="13" t="s">
        <v>90</v>
      </c>
      <c r="AY309" s="241" t="s">
        <v>197</v>
      </c>
    </row>
    <row r="310" s="2" customFormat="1" ht="24.15" customHeight="1">
      <c r="A310" s="43"/>
      <c r="B310" s="44"/>
      <c r="C310" s="211" t="s">
        <v>557</v>
      </c>
      <c r="D310" s="211" t="s">
        <v>201</v>
      </c>
      <c r="E310" s="212" t="s">
        <v>338</v>
      </c>
      <c r="F310" s="213" t="s">
        <v>339</v>
      </c>
      <c r="G310" s="214" t="s">
        <v>204</v>
      </c>
      <c r="H310" s="215">
        <v>605</v>
      </c>
      <c r="I310" s="216"/>
      <c r="J310" s="217">
        <f>ROUND(I310*H310,2)</f>
        <v>0</v>
      </c>
      <c r="K310" s="213" t="s">
        <v>205</v>
      </c>
      <c r="L310" s="49"/>
      <c r="M310" s="218" t="s">
        <v>35</v>
      </c>
      <c r="N310" s="219" t="s">
        <v>53</v>
      </c>
      <c r="O310" s="89"/>
      <c r="P310" s="220">
        <f>O310*H310</f>
        <v>0</v>
      </c>
      <c r="Q310" s="220">
        <v>0</v>
      </c>
      <c r="R310" s="220">
        <f>Q310*H310</f>
        <v>0</v>
      </c>
      <c r="S310" s="220">
        <v>0</v>
      </c>
      <c r="T310" s="221">
        <f>S310*H310</f>
        <v>0</v>
      </c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R310" s="222" t="s">
        <v>206</v>
      </c>
      <c r="AT310" s="222" t="s">
        <v>201</v>
      </c>
      <c r="AU310" s="222" t="s">
        <v>92</v>
      </c>
      <c r="AY310" s="21" t="s">
        <v>197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21" t="s">
        <v>90</v>
      </c>
      <c r="BK310" s="223">
        <f>ROUND(I310*H310,2)</f>
        <v>0</v>
      </c>
      <c r="BL310" s="21" t="s">
        <v>206</v>
      </c>
      <c r="BM310" s="222" t="s">
        <v>2024</v>
      </c>
    </row>
    <row r="311" s="2" customFormat="1">
      <c r="A311" s="43"/>
      <c r="B311" s="44"/>
      <c r="C311" s="45"/>
      <c r="D311" s="224" t="s">
        <v>209</v>
      </c>
      <c r="E311" s="45"/>
      <c r="F311" s="225" t="s">
        <v>341</v>
      </c>
      <c r="G311" s="45"/>
      <c r="H311" s="45"/>
      <c r="I311" s="226"/>
      <c r="J311" s="45"/>
      <c r="K311" s="45"/>
      <c r="L311" s="49"/>
      <c r="M311" s="227"/>
      <c r="N311" s="228"/>
      <c r="O311" s="89"/>
      <c r="P311" s="89"/>
      <c r="Q311" s="89"/>
      <c r="R311" s="89"/>
      <c r="S311" s="89"/>
      <c r="T311" s="90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T311" s="21" t="s">
        <v>209</v>
      </c>
      <c r="AU311" s="21" t="s">
        <v>92</v>
      </c>
    </row>
    <row r="312" s="2" customFormat="1">
      <c r="A312" s="43"/>
      <c r="B312" s="44"/>
      <c r="C312" s="45"/>
      <c r="D312" s="229" t="s">
        <v>211</v>
      </c>
      <c r="E312" s="45"/>
      <c r="F312" s="230" t="s">
        <v>342</v>
      </c>
      <c r="G312" s="45"/>
      <c r="H312" s="45"/>
      <c r="I312" s="226"/>
      <c r="J312" s="45"/>
      <c r="K312" s="45"/>
      <c r="L312" s="49"/>
      <c r="M312" s="227"/>
      <c r="N312" s="228"/>
      <c r="O312" s="89"/>
      <c r="P312" s="89"/>
      <c r="Q312" s="89"/>
      <c r="R312" s="89"/>
      <c r="S312" s="89"/>
      <c r="T312" s="90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T312" s="21" t="s">
        <v>211</v>
      </c>
      <c r="AU312" s="21" t="s">
        <v>92</v>
      </c>
    </row>
    <row r="313" s="2" customFormat="1">
      <c r="A313" s="43"/>
      <c r="B313" s="44"/>
      <c r="C313" s="45"/>
      <c r="D313" s="224" t="s">
        <v>219</v>
      </c>
      <c r="E313" s="45"/>
      <c r="F313" s="231" t="s">
        <v>1217</v>
      </c>
      <c r="G313" s="45"/>
      <c r="H313" s="45"/>
      <c r="I313" s="226"/>
      <c r="J313" s="45"/>
      <c r="K313" s="45"/>
      <c r="L313" s="49"/>
      <c r="M313" s="227"/>
      <c r="N313" s="228"/>
      <c r="O313" s="89"/>
      <c r="P313" s="89"/>
      <c r="Q313" s="89"/>
      <c r="R313" s="89"/>
      <c r="S313" s="89"/>
      <c r="T313" s="90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T313" s="21" t="s">
        <v>219</v>
      </c>
      <c r="AU313" s="21" t="s">
        <v>92</v>
      </c>
    </row>
    <row r="314" s="13" customFormat="1">
      <c r="A314" s="13"/>
      <c r="B314" s="232"/>
      <c r="C314" s="233"/>
      <c r="D314" s="224" t="s">
        <v>232</v>
      </c>
      <c r="E314" s="242" t="s">
        <v>35</v>
      </c>
      <c r="F314" s="234" t="s">
        <v>2023</v>
      </c>
      <c r="G314" s="233"/>
      <c r="H314" s="235">
        <v>605</v>
      </c>
      <c r="I314" s="236"/>
      <c r="J314" s="233"/>
      <c r="K314" s="233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232</v>
      </c>
      <c r="AU314" s="241" t="s">
        <v>92</v>
      </c>
      <c r="AV314" s="13" t="s">
        <v>92</v>
      </c>
      <c r="AW314" s="13" t="s">
        <v>42</v>
      </c>
      <c r="AX314" s="13" t="s">
        <v>90</v>
      </c>
      <c r="AY314" s="241" t="s">
        <v>197</v>
      </c>
    </row>
    <row r="315" s="2" customFormat="1" ht="24.15" customHeight="1">
      <c r="A315" s="43"/>
      <c r="B315" s="44"/>
      <c r="C315" s="211" t="s">
        <v>563</v>
      </c>
      <c r="D315" s="211" t="s">
        <v>201</v>
      </c>
      <c r="E315" s="212" t="s">
        <v>1149</v>
      </c>
      <c r="F315" s="213" t="s">
        <v>1150</v>
      </c>
      <c r="G315" s="214" t="s">
        <v>204</v>
      </c>
      <c r="H315" s="215">
        <v>631</v>
      </c>
      <c r="I315" s="216"/>
      <c r="J315" s="217">
        <f>ROUND(I315*H315,2)</f>
        <v>0</v>
      </c>
      <c r="K315" s="213" t="s">
        <v>205</v>
      </c>
      <c r="L315" s="49"/>
      <c r="M315" s="218" t="s">
        <v>35</v>
      </c>
      <c r="N315" s="219" t="s">
        <v>53</v>
      </c>
      <c r="O315" s="89"/>
      <c r="P315" s="220">
        <f>O315*H315</f>
        <v>0</v>
      </c>
      <c r="Q315" s="220">
        <v>0</v>
      </c>
      <c r="R315" s="220">
        <f>Q315*H315</f>
        <v>0</v>
      </c>
      <c r="S315" s="220">
        <v>0</v>
      </c>
      <c r="T315" s="221">
        <f>S315*H315</f>
        <v>0</v>
      </c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R315" s="222" t="s">
        <v>206</v>
      </c>
      <c r="AT315" s="222" t="s">
        <v>201</v>
      </c>
      <c r="AU315" s="222" t="s">
        <v>92</v>
      </c>
      <c r="AY315" s="21" t="s">
        <v>197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21" t="s">
        <v>90</v>
      </c>
      <c r="BK315" s="223">
        <f>ROUND(I315*H315,2)</f>
        <v>0</v>
      </c>
      <c r="BL315" s="21" t="s">
        <v>206</v>
      </c>
      <c r="BM315" s="222" t="s">
        <v>2025</v>
      </c>
    </row>
    <row r="316" s="2" customFormat="1">
      <c r="A316" s="43"/>
      <c r="B316" s="44"/>
      <c r="C316" s="45"/>
      <c r="D316" s="224" t="s">
        <v>209</v>
      </c>
      <c r="E316" s="45"/>
      <c r="F316" s="225" t="s">
        <v>1152</v>
      </c>
      <c r="G316" s="45"/>
      <c r="H316" s="45"/>
      <c r="I316" s="226"/>
      <c r="J316" s="45"/>
      <c r="K316" s="45"/>
      <c r="L316" s="49"/>
      <c r="M316" s="227"/>
      <c r="N316" s="228"/>
      <c r="O316" s="89"/>
      <c r="P316" s="89"/>
      <c r="Q316" s="89"/>
      <c r="R316" s="89"/>
      <c r="S316" s="89"/>
      <c r="T316" s="90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T316" s="21" t="s">
        <v>209</v>
      </c>
      <c r="AU316" s="21" t="s">
        <v>92</v>
      </c>
    </row>
    <row r="317" s="2" customFormat="1">
      <c r="A317" s="43"/>
      <c r="B317" s="44"/>
      <c r="C317" s="45"/>
      <c r="D317" s="229" t="s">
        <v>211</v>
      </c>
      <c r="E317" s="45"/>
      <c r="F317" s="230" t="s">
        <v>1153</v>
      </c>
      <c r="G317" s="45"/>
      <c r="H317" s="45"/>
      <c r="I317" s="226"/>
      <c r="J317" s="45"/>
      <c r="K317" s="45"/>
      <c r="L317" s="49"/>
      <c r="M317" s="227"/>
      <c r="N317" s="228"/>
      <c r="O317" s="89"/>
      <c r="P317" s="89"/>
      <c r="Q317" s="89"/>
      <c r="R317" s="89"/>
      <c r="S317" s="89"/>
      <c r="T317" s="90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T317" s="21" t="s">
        <v>211</v>
      </c>
      <c r="AU317" s="21" t="s">
        <v>92</v>
      </c>
    </row>
    <row r="318" s="13" customFormat="1">
      <c r="A318" s="13"/>
      <c r="B318" s="232"/>
      <c r="C318" s="233"/>
      <c r="D318" s="224" t="s">
        <v>232</v>
      </c>
      <c r="E318" s="242" t="s">
        <v>35</v>
      </c>
      <c r="F318" s="234" t="s">
        <v>2026</v>
      </c>
      <c r="G318" s="233"/>
      <c r="H318" s="235">
        <v>631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232</v>
      </c>
      <c r="AU318" s="241" t="s">
        <v>92</v>
      </c>
      <c r="AV318" s="13" t="s">
        <v>92</v>
      </c>
      <c r="AW318" s="13" t="s">
        <v>42</v>
      </c>
      <c r="AX318" s="13" t="s">
        <v>90</v>
      </c>
      <c r="AY318" s="241" t="s">
        <v>197</v>
      </c>
    </row>
    <row r="319" s="2" customFormat="1" ht="24.15" customHeight="1">
      <c r="A319" s="43"/>
      <c r="B319" s="44"/>
      <c r="C319" s="211" t="s">
        <v>569</v>
      </c>
      <c r="D319" s="211" t="s">
        <v>201</v>
      </c>
      <c r="E319" s="212" t="s">
        <v>1235</v>
      </c>
      <c r="F319" s="213" t="s">
        <v>1236</v>
      </c>
      <c r="G319" s="214" t="s">
        <v>204</v>
      </c>
      <c r="H319" s="215">
        <v>615</v>
      </c>
      <c r="I319" s="216"/>
      <c r="J319" s="217">
        <f>ROUND(I319*H319,2)</f>
        <v>0</v>
      </c>
      <c r="K319" s="213" t="s">
        <v>205</v>
      </c>
      <c r="L319" s="49"/>
      <c r="M319" s="218" t="s">
        <v>35</v>
      </c>
      <c r="N319" s="219" t="s">
        <v>53</v>
      </c>
      <c r="O319" s="89"/>
      <c r="P319" s="220">
        <f>O319*H319</f>
        <v>0</v>
      </c>
      <c r="Q319" s="220">
        <v>0.16703000000000001</v>
      </c>
      <c r="R319" s="220">
        <f>Q319*H319</f>
        <v>102.72345000000001</v>
      </c>
      <c r="S319" s="220">
        <v>0</v>
      </c>
      <c r="T319" s="221">
        <f>S319*H319</f>
        <v>0</v>
      </c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R319" s="222" t="s">
        <v>206</v>
      </c>
      <c r="AT319" s="222" t="s">
        <v>201</v>
      </c>
      <c r="AU319" s="222" t="s">
        <v>92</v>
      </c>
      <c r="AY319" s="21" t="s">
        <v>197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21" t="s">
        <v>90</v>
      </c>
      <c r="BK319" s="223">
        <f>ROUND(I319*H319,2)</f>
        <v>0</v>
      </c>
      <c r="BL319" s="21" t="s">
        <v>206</v>
      </c>
      <c r="BM319" s="222" t="s">
        <v>2027</v>
      </c>
    </row>
    <row r="320" s="2" customFormat="1">
      <c r="A320" s="43"/>
      <c r="B320" s="44"/>
      <c r="C320" s="45"/>
      <c r="D320" s="224" t="s">
        <v>209</v>
      </c>
      <c r="E320" s="45"/>
      <c r="F320" s="225" t="s">
        <v>1238</v>
      </c>
      <c r="G320" s="45"/>
      <c r="H320" s="45"/>
      <c r="I320" s="226"/>
      <c r="J320" s="45"/>
      <c r="K320" s="45"/>
      <c r="L320" s="49"/>
      <c r="M320" s="227"/>
      <c r="N320" s="228"/>
      <c r="O320" s="89"/>
      <c r="P320" s="89"/>
      <c r="Q320" s="89"/>
      <c r="R320" s="89"/>
      <c r="S320" s="89"/>
      <c r="T320" s="90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T320" s="21" t="s">
        <v>209</v>
      </c>
      <c r="AU320" s="21" t="s">
        <v>92</v>
      </c>
    </row>
    <row r="321" s="2" customFormat="1">
      <c r="A321" s="43"/>
      <c r="B321" s="44"/>
      <c r="C321" s="45"/>
      <c r="D321" s="229" t="s">
        <v>211</v>
      </c>
      <c r="E321" s="45"/>
      <c r="F321" s="230" t="s">
        <v>1239</v>
      </c>
      <c r="G321" s="45"/>
      <c r="H321" s="45"/>
      <c r="I321" s="226"/>
      <c r="J321" s="45"/>
      <c r="K321" s="45"/>
      <c r="L321" s="49"/>
      <c r="M321" s="227"/>
      <c r="N321" s="228"/>
      <c r="O321" s="89"/>
      <c r="P321" s="89"/>
      <c r="Q321" s="89"/>
      <c r="R321" s="89"/>
      <c r="S321" s="89"/>
      <c r="T321" s="90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T321" s="21" t="s">
        <v>211</v>
      </c>
      <c r="AU321" s="21" t="s">
        <v>92</v>
      </c>
    </row>
    <row r="322" s="2" customFormat="1">
      <c r="A322" s="43"/>
      <c r="B322" s="44"/>
      <c r="C322" s="45"/>
      <c r="D322" s="224" t="s">
        <v>219</v>
      </c>
      <c r="E322" s="45"/>
      <c r="F322" s="231" t="s">
        <v>1240</v>
      </c>
      <c r="G322" s="45"/>
      <c r="H322" s="45"/>
      <c r="I322" s="226"/>
      <c r="J322" s="45"/>
      <c r="K322" s="45"/>
      <c r="L322" s="49"/>
      <c r="M322" s="227"/>
      <c r="N322" s="228"/>
      <c r="O322" s="89"/>
      <c r="P322" s="89"/>
      <c r="Q322" s="89"/>
      <c r="R322" s="89"/>
      <c r="S322" s="89"/>
      <c r="T322" s="90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T322" s="21" t="s">
        <v>219</v>
      </c>
      <c r="AU322" s="21" t="s">
        <v>92</v>
      </c>
    </row>
    <row r="323" s="13" customFormat="1">
      <c r="A323" s="13"/>
      <c r="B323" s="232"/>
      <c r="C323" s="233"/>
      <c r="D323" s="224" t="s">
        <v>232</v>
      </c>
      <c r="E323" s="242" t="s">
        <v>35</v>
      </c>
      <c r="F323" s="234" t="s">
        <v>2028</v>
      </c>
      <c r="G323" s="233"/>
      <c r="H323" s="235">
        <v>565</v>
      </c>
      <c r="I323" s="236"/>
      <c r="J323" s="233"/>
      <c r="K323" s="233"/>
      <c r="L323" s="237"/>
      <c r="M323" s="238"/>
      <c r="N323" s="239"/>
      <c r="O323" s="239"/>
      <c r="P323" s="239"/>
      <c r="Q323" s="239"/>
      <c r="R323" s="239"/>
      <c r="S323" s="239"/>
      <c r="T323" s="24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1" t="s">
        <v>232</v>
      </c>
      <c r="AU323" s="241" t="s">
        <v>92</v>
      </c>
      <c r="AV323" s="13" t="s">
        <v>92</v>
      </c>
      <c r="AW323" s="13" t="s">
        <v>42</v>
      </c>
      <c r="AX323" s="13" t="s">
        <v>82</v>
      </c>
      <c r="AY323" s="241" t="s">
        <v>197</v>
      </c>
    </row>
    <row r="324" s="13" customFormat="1">
      <c r="A324" s="13"/>
      <c r="B324" s="232"/>
      <c r="C324" s="233"/>
      <c r="D324" s="224" t="s">
        <v>232</v>
      </c>
      <c r="E324" s="242" t="s">
        <v>35</v>
      </c>
      <c r="F324" s="234" t="s">
        <v>1984</v>
      </c>
      <c r="G324" s="233"/>
      <c r="H324" s="235">
        <v>50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232</v>
      </c>
      <c r="AU324" s="241" t="s">
        <v>92</v>
      </c>
      <c r="AV324" s="13" t="s">
        <v>92</v>
      </c>
      <c r="AW324" s="13" t="s">
        <v>42</v>
      </c>
      <c r="AX324" s="13" t="s">
        <v>82</v>
      </c>
      <c r="AY324" s="241" t="s">
        <v>197</v>
      </c>
    </row>
    <row r="325" s="14" customFormat="1">
      <c r="A325" s="14"/>
      <c r="B325" s="253"/>
      <c r="C325" s="254"/>
      <c r="D325" s="224" t="s">
        <v>232</v>
      </c>
      <c r="E325" s="255" t="s">
        <v>35</v>
      </c>
      <c r="F325" s="256" t="s">
        <v>355</v>
      </c>
      <c r="G325" s="254"/>
      <c r="H325" s="257">
        <v>615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232</v>
      </c>
      <c r="AU325" s="263" t="s">
        <v>92</v>
      </c>
      <c r="AV325" s="14" t="s">
        <v>206</v>
      </c>
      <c r="AW325" s="14" t="s">
        <v>42</v>
      </c>
      <c r="AX325" s="14" t="s">
        <v>90</v>
      </c>
      <c r="AY325" s="263" t="s">
        <v>197</v>
      </c>
    </row>
    <row r="326" s="2" customFormat="1" ht="16.5" customHeight="1">
      <c r="A326" s="43"/>
      <c r="B326" s="44"/>
      <c r="C326" s="243" t="s">
        <v>580</v>
      </c>
      <c r="D326" s="243" t="s">
        <v>305</v>
      </c>
      <c r="E326" s="244" t="s">
        <v>1242</v>
      </c>
      <c r="F326" s="245" t="s">
        <v>1243</v>
      </c>
      <c r="G326" s="246" t="s">
        <v>204</v>
      </c>
      <c r="H326" s="247">
        <v>526.70000000000005</v>
      </c>
      <c r="I326" s="248"/>
      <c r="J326" s="249">
        <f>ROUND(I326*H326,2)</f>
        <v>0</v>
      </c>
      <c r="K326" s="245" t="s">
        <v>205</v>
      </c>
      <c r="L326" s="250"/>
      <c r="M326" s="251" t="s">
        <v>35</v>
      </c>
      <c r="N326" s="252" t="s">
        <v>53</v>
      </c>
      <c r="O326" s="89"/>
      <c r="P326" s="220">
        <f>O326*H326</f>
        <v>0</v>
      </c>
      <c r="Q326" s="220">
        <v>0.11799999999999999</v>
      </c>
      <c r="R326" s="220">
        <f>Q326*H326</f>
        <v>62.150600000000004</v>
      </c>
      <c r="S326" s="220">
        <v>0</v>
      </c>
      <c r="T326" s="221">
        <f>S326*H326</f>
        <v>0</v>
      </c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R326" s="222" t="s">
        <v>253</v>
      </c>
      <c r="AT326" s="222" t="s">
        <v>305</v>
      </c>
      <c r="AU326" s="222" t="s">
        <v>92</v>
      </c>
      <c r="AY326" s="21" t="s">
        <v>197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21" t="s">
        <v>90</v>
      </c>
      <c r="BK326" s="223">
        <f>ROUND(I326*H326,2)</f>
        <v>0</v>
      </c>
      <c r="BL326" s="21" t="s">
        <v>206</v>
      </c>
      <c r="BM326" s="222" t="s">
        <v>2029</v>
      </c>
    </row>
    <row r="327" s="2" customFormat="1">
      <c r="A327" s="43"/>
      <c r="B327" s="44"/>
      <c r="C327" s="45"/>
      <c r="D327" s="224" t="s">
        <v>209</v>
      </c>
      <c r="E327" s="45"/>
      <c r="F327" s="225" t="s">
        <v>1243</v>
      </c>
      <c r="G327" s="45"/>
      <c r="H327" s="45"/>
      <c r="I327" s="226"/>
      <c r="J327" s="45"/>
      <c r="K327" s="45"/>
      <c r="L327" s="49"/>
      <c r="M327" s="227"/>
      <c r="N327" s="228"/>
      <c r="O327" s="89"/>
      <c r="P327" s="89"/>
      <c r="Q327" s="89"/>
      <c r="R327" s="89"/>
      <c r="S327" s="89"/>
      <c r="T327" s="90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T327" s="21" t="s">
        <v>209</v>
      </c>
      <c r="AU327" s="21" t="s">
        <v>92</v>
      </c>
    </row>
    <row r="328" s="13" customFormat="1">
      <c r="A328" s="13"/>
      <c r="B328" s="232"/>
      <c r="C328" s="233"/>
      <c r="D328" s="224" t="s">
        <v>232</v>
      </c>
      <c r="E328" s="233"/>
      <c r="F328" s="234" t="s">
        <v>2030</v>
      </c>
      <c r="G328" s="233"/>
      <c r="H328" s="235">
        <v>526.70000000000005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232</v>
      </c>
      <c r="AU328" s="241" t="s">
        <v>92</v>
      </c>
      <c r="AV328" s="13" t="s">
        <v>92</v>
      </c>
      <c r="AW328" s="13" t="s">
        <v>4</v>
      </c>
      <c r="AX328" s="13" t="s">
        <v>90</v>
      </c>
      <c r="AY328" s="241" t="s">
        <v>197</v>
      </c>
    </row>
    <row r="329" s="2" customFormat="1" ht="21.75" customHeight="1">
      <c r="A329" s="43"/>
      <c r="B329" s="44"/>
      <c r="C329" s="243" t="s">
        <v>582</v>
      </c>
      <c r="D329" s="243" t="s">
        <v>305</v>
      </c>
      <c r="E329" s="244" t="s">
        <v>2031</v>
      </c>
      <c r="F329" s="245" t="s">
        <v>2032</v>
      </c>
      <c r="G329" s="246" t="s">
        <v>204</v>
      </c>
      <c r="H329" s="247">
        <v>85.5</v>
      </c>
      <c r="I329" s="248"/>
      <c r="J329" s="249">
        <f>ROUND(I329*H329,2)</f>
        <v>0</v>
      </c>
      <c r="K329" s="245" t="s">
        <v>35</v>
      </c>
      <c r="L329" s="250"/>
      <c r="M329" s="251" t="s">
        <v>35</v>
      </c>
      <c r="N329" s="252" t="s">
        <v>53</v>
      </c>
      <c r="O329" s="89"/>
      <c r="P329" s="220">
        <f>O329*H329</f>
        <v>0</v>
      </c>
      <c r="Q329" s="220">
        <v>0.11799999999999999</v>
      </c>
      <c r="R329" s="220">
        <f>Q329*H329</f>
        <v>10.088999999999999</v>
      </c>
      <c r="S329" s="220">
        <v>0</v>
      </c>
      <c r="T329" s="221">
        <f>S329*H329</f>
        <v>0</v>
      </c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R329" s="222" t="s">
        <v>253</v>
      </c>
      <c r="AT329" s="222" t="s">
        <v>305</v>
      </c>
      <c r="AU329" s="222" t="s">
        <v>92</v>
      </c>
      <c r="AY329" s="21" t="s">
        <v>197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21" t="s">
        <v>90</v>
      </c>
      <c r="BK329" s="223">
        <f>ROUND(I329*H329,2)</f>
        <v>0</v>
      </c>
      <c r="BL329" s="21" t="s">
        <v>206</v>
      </c>
      <c r="BM329" s="222" t="s">
        <v>2033</v>
      </c>
    </row>
    <row r="330" s="2" customFormat="1">
      <c r="A330" s="43"/>
      <c r="B330" s="44"/>
      <c r="C330" s="45"/>
      <c r="D330" s="224" t="s">
        <v>209</v>
      </c>
      <c r="E330" s="45"/>
      <c r="F330" s="225" t="s">
        <v>2034</v>
      </c>
      <c r="G330" s="45"/>
      <c r="H330" s="45"/>
      <c r="I330" s="226"/>
      <c r="J330" s="45"/>
      <c r="K330" s="45"/>
      <c r="L330" s="49"/>
      <c r="M330" s="227"/>
      <c r="N330" s="228"/>
      <c r="O330" s="89"/>
      <c r="P330" s="89"/>
      <c r="Q330" s="89"/>
      <c r="R330" s="89"/>
      <c r="S330" s="89"/>
      <c r="T330" s="90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T330" s="21" t="s">
        <v>209</v>
      </c>
      <c r="AU330" s="21" t="s">
        <v>92</v>
      </c>
    </row>
    <row r="331" s="13" customFormat="1">
      <c r="A331" s="13"/>
      <c r="B331" s="232"/>
      <c r="C331" s="233"/>
      <c r="D331" s="224" t="s">
        <v>232</v>
      </c>
      <c r="E331" s="242" t="s">
        <v>35</v>
      </c>
      <c r="F331" s="234" t="s">
        <v>2035</v>
      </c>
      <c r="G331" s="233"/>
      <c r="H331" s="235">
        <v>85.5</v>
      </c>
      <c r="I331" s="236"/>
      <c r="J331" s="233"/>
      <c r="K331" s="233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232</v>
      </c>
      <c r="AU331" s="241" t="s">
        <v>92</v>
      </c>
      <c r="AV331" s="13" t="s">
        <v>92</v>
      </c>
      <c r="AW331" s="13" t="s">
        <v>42</v>
      </c>
      <c r="AX331" s="13" t="s">
        <v>82</v>
      </c>
      <c r="AY331" s="241" t="s">
        <v>197</v>
      </c>
    </row>
    <row r="332" s="14" customFormat="1">
      <c r="A332" s="14"/>
      <c r="B332" s="253"/>
      <c r="C332" s="254"/>
      <c r="D332" s="224" t="s">
        <v>232</v>
      </c>
      <c r="E332" s="255" t="s">
        <v>35</v>
      </c>
      <c r="F332" s="256" t="s">
        <v>355</v>
      </c>
      <c r="G332" s="254"/>
      <c r="H332" s="257">
        <v>85.5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232</v>
      </c>
      <c r="AU332" s="263" t="s">
        <v>92</v>
      </c>
      <c r="AV332" s="14" t="s">
        <v>206</v>
      </c>
      <c r="AW332" s="14" t="s">
        <v>42</v>
      </c>
      <c r="AX332" s="14" t="s">
        <v>90</v>
      </c>
      <c r="AY332" s="263" t="s">
        <v>197</v>
      </c>
    </row>
    <row r="333" s="2" customFormat="1" ht="21.75" customHeight="1">
      <c r="A333" s="43"/>
      <c r="B333" s="44"/>
      <c r="C333" s="243" t="s">
        <v>587</v>
      </c>
      <c r="D333" s="243" t="s">
        <v>305</v>
      </c>
      <c r="E333" s="244" t="s">
        <v>2036</v>
      </c>
      <c r="F333" s="245" t="s">
        <v>2032</v>
      </c>
      <c r="G333" s="246" t="s">
        <v>204</v>
      </c>
      <c r="H333" s="247">
        <v>25.5</v>
      </c>
      <c r="I333" s="248"/>
      <c r="J333" s="249">
        <f>ROUND(I333*H333,2)</f>
        <v>0</v>
      </c>
      <c r="K333" s="245" t="s">
        <v>35</v>
      </c>
      <c r="L333" s="250"/>
      <c r="M333" s="251" t="s">
        <v>35</v>
      </c>
      <c r="N333" s="252" t="s">
        <v>53</v>
      </c>
      <c r="O333" s="89"/>
      <c r="P333" s="220">
        <f>O333*H333</f>
        <v>0</v>
      </c>
      <c r="Q333" s="220">
        <v>0.11799999999999999</v>
      </c>
      <c r="R333" s="220">
        <f>Q333*H333</f>
        <v>3.0089999999999999</v>
      </c>
      <c r="S333" s="220">
        <v>0</v>
      </c>
      <c r="T333" s="221">
        <f>S333*H333</f>
        <v>0</v>
      </c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R333" s="222" t="s">
        <v>253</v>
      </c>
      <c r="AT333" s="222" t="s">
        <v>305</v>
      </c>
      <c r="AU333" s="222" t="s">
        <v>92</v>
      </c>
      <c r="AY333" s="21" t="s">
        <v>197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21" t="s">
        <v>90</v>
      </c>
      <c r="BK333" s="223">
        <f>ROUND(I333*H333,2)</f>
        <v>0</v>
      </c>
      <c r="BL333" s="21" t="s">
        <v>206</v>
      </c>
      <c r="BM333" s="222" t="s">
        <v>2037</v>
      </c>
    </row>
    <row r="334" s="2" customFormat="1">
      <c r="A334" s="43"/>
      <c r="B334" s="44"/>
      <c r="C334" s="45"/>
      <c r="D334" s="224" t="s">
        <v>209</v>
      </c>
      <c r="E334" s="45"/>
      <c r="F334" s="225" t="s">
        <v>2038</v>
      </c>
      <c r="G334" s="45"/>
      <c r="H334" s="45"/>
      <c r="I334" s="226"/>
      <c r="J334" s="45"/>
      <c r="K334" s="45"/>
      <c r="L334" s="49"/>
      <c r="M334" s="227"/>
      <c r="N334" s="228"/>
      <c r="O334" s="89"/>
      <c r="P334" s="89"/>
      <c r="Q334" s="89"/>
      <c r="R334" s="89"/>
      <c r="S334" s="89"/>
      <c r="T334" s="90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T334" s="21" t="s">
        <v>209</v>
      </c>
      <c r="AU334" s="21" t="s">
        <v>92</v>
      </c>
    </row>
    <row r="335" s="13" customFormat="1">
      <c r="A335" s="13"/>
      <c r="B335" s="232"/>
      <c r="C335" s="233"/>
      <c r="D335" s="224" t="s">
        <v>232</v>
      </c>
      <c r="E335" s="242" t="s">
        <v>35</v>
      </c>
      <c r="F335" s="234" t="s">
        <v>2039</v>
      </c>
      <c r="G335" s="233"/>
      <c r="H335" s="235">
        <v>25.5</v>
      </c>
      <c r="I335" s="236"/>
      <c r="J335" s="233"/>
      <c r="K335" s="233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232</v>
      </c>
      <c r="AU335" s="241" t="s">
        <v>92</v>
      </c>
      <c r="AV335" s="13" t="s">
        <v>92</v>
      </c>
      <c r="AW335" s="13" t="s">
        <v>42</v>
      </c>
      <c r="AX335" s="13" t="s">
        <v>82</v>
      </c>
      <c r="AY335" s="241" t="s">
        <v>197</v>
      </c>
    </row>
    <row r="336" s="14" customFormat="1">
      <c r="A336" s="14"/>
      <c r="B336" s="253"/>
      <c r="C336" s="254"/>
      <c r="D336" s="224" t="s">
        <v>232</v>
      </c>
      <c r="E336" s="255" t="s">
        <v>35</v>
      </c>
      <c r="F336" s="256" t="s">
        <v>355</v>
      </c>
      <c r="G336" s="254"/>
      <c r="H336" s="257">
        <v>25.5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232</v>
      </c>
      <c r="AU336" s="263" t="s">
        <v>92</v>
      </c>
      <c r="AV336" s="14" t="s">
        <v>206</v>
      </c>
      <c r="AW336" s="14" t="s">
        <v>42</v>
      </c>
      <c r="AX336" s="14" t="s">
        <v>90</v>
      </c>
      <c r="AY336" s="263" t="s">
        <v>197</v>
      </c>
    </row>
    <row r="337" s="2" customFormat="1" ht="24.15" customHeight="1">
      <c r="A337" s="43"/>
      <c r="B337" s="44"/>
      <c r="C337" s="211" t="s">
        <v>590</v>
      </c>
      <c r="D337" s="211" t="s">
        <v>201</v>
      </c>
      <c r="E337" s="212" t="s">
        <v>1222</v>
      </c>
      <c r="F337" s="213" t="s">
        <v>1223</v>
      </c>
      <c r="G337" s="214" t="s">
        <v>204</v>
      </c>
      <c r="H337" s="215">
        <v>38</v>
      </c>
      <c r="I337" s="216"/>
      <c r="J337" s="217">
        <f>ROUND(I337*H337,2)</f>
        <v>0</v>
      </c>
      <c r="K337" s="213" t="s">
        <v>205</v>
      </c>
      <c r="L337" s="49"/>
      <c r="M337" s="218" t="s">
        <v>35</v>
      </c>
      <c r="N337" s="219" t="s">
        <v>53</v>
      </c>
      <c r="O337" s="89"/>
      <c r="P337" s="220">
        <f>O337*H337</f>
        <v>0</v>
      </c>
      <c r="Q337" s="220">
        <v>0.16700000000000001</v>
      </c>
      <c r="R337" s="220">
        <f>Q337*H337</f>
        <v>6.3460000000000001</v>
      </c>
      <c r="S337" s="220">
        <v>0</v>
      </c>
      <c r="T337" s="221">
        <f>S337*H337</f>
        <v>0</v>
      </c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R337" s="222" t="s">
        <v>206</v>
      </c>
      <c r="AT337" s="222" t="s">
        <v>201</v>
      </c>
      <c r="AU337" s="222" t="s">
        <v>92</v>
      </c>
      <c r="AY337" s="21" t="s">
        <v>197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21" t="s">
        <v>90</v>
      </c>
      <c r="BK337" s="223">
        <f>ROUND(I337*H337,2)</f>
        <v>0</v>
      </c>
      <c r="BL337" s="21" t="s">
        <v>206</v>
      </c>
      <c r="BM337" s="222" t="s">
        <v>2040</v>
      </c>
    </row>
    <row r="338" s="2" customFormat="1">
      <c r="A338" s="43"/>
      <c r="B338" s="44"/>
      <c r="C338" s="45"/>
      <c r="D338" s="224" t="s">
        <v>209</v>
      </c>
      <c r="E338" s="45"/>
      <c r="F338" s="225" t="s">
        <v>1225</v>
      </c>
      <c r="G338" s="45"/>
      <c r="H338" s="45"/>
      <c r="I338" s="226"/>
      <c r="J338" s="45"/>
      <c r="K338" s="45"/>
      <c r="L338" s="49"/>
      <c r="M338" s="227"/>
      <c r="N338" s="228"/>
      <c r="O338" s="89"/>
      <c r="P338" s="89"/>
      <c r="Q338" s="89"/>
      <c r="R338" s="89"/>
      <c r="S338" s="89"/>
      <c r="T338" s="90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T338" s="21" t="s">
        <v>209</v>
      </c>
      <c r="AU338" s="21" t="s">
        <v>92</v>
      </c>
    </row>
    <row r="339" s="2" customFormat="1">
      <c r="A339" s="43"/>
      <c r="B339" s="44"/>
      <c r="C339" s="45"/>
      <c r="D339" s="229" t="s">
        <v>211</v>
      </c>
      <c r="E339" s="45"/>
      <c r="F339" s="230" t="s">
        <v>1226</v>
      </c>
      <c r="G339" s="45"/>
      <c r="H339" s="45"/>
      <c r="I339" s="226"/>
      <c r="J339" s="45"/>
      <c r="K339" s="45"/>
      <c r="L339" s="49"/>
      <c r="M339" s="227"/>
      <c r="N339" s="228"/>
      <c r="O339" s="89"/>
      <c r="P339" s="89"/>
      <c r="Q339" s="89"/>
      <c r="R339" s="89"/>
      <c r="S339" s="89"/>
      <c r="T339" s="90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T339" s="21" t="s">
        <v>211</v>
      </c>
      <c r="AU339" s="21" t="s">
        <v>92</v>
      </c>
    </row>
    <row r="340" s="2" customFormat="1">
      <c r="A340" s="43"/>
      <c r="B340" s="44"/>
      <c r="C340" s="45"/>
      <c r="D340" s="224" t="s">
        <v>219</v>
      </c>
      <c r="E340" s="45"/>
      <c r="F340" s="231" t="s">
        <v>1227</v>
      </c>
      <c r="G340" s="45"/>
      <c r="H340" s="45"/>
      <c r="I340" s="226"/>
      <c r="J340" s="45"/>
      <c r="K340" s="45"/>
      <c r="L340" s="49"/>
      <c r="M340" s="227"/>
      <c r="N340" s="228"/>
      <c r="O340" s="89"/>
      <c r="P340" s="89"/>
      <c r="Q340" s="89"/>
      <c r="R340" s="89"/>
      <c r="S340" s="89"/>
      <c r="T340" s="90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T340" s="21" t="s">
        <v>219</v>
      </c>
      <c r="AU340" s="21" t="s">
        <v>92</v>
      </c>
    </row>
    <row r="341" s="13" customFormat="1">
      <c r="A341" s="13"/>
      <c r="B341" s="232"/>
      <c r="C341" s="233"/>
      <c r="D341" s="224" t="s">
        <v>232</v>
      </c>
      <c r="E341" s="242" t="s">
        <v>35</v>
      </c>
      <c r="F341" s="234" t="s">
        <v>2041</v>
      </c>
      <c r="G341" s="233"/>
      <c r="H341" s="235">
        <v>38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232</v>
      </c>
      <c r="AU341" s="241" t="s">
        <v>92</v>
      </c>
      <c r="AV341" s="13" t="s">
        <v>92</v>
      </c>
      <c r="AW341" s="13" t="s">
        <v>42</v>
      </c>
      <c r="AX341" s="13" t="s">
        <v>90</v>
      </c>
      <c r="AY341" s="241" t="s">
        <v>197</v>
      </c>
    </row>
    <row r="342" s="2" customFormat="1" ht="16.5" customHeight="1">
      <c r="A342" s="43"/>
      <c r="B342" s="44"/>
      <c r="C342" s="243" t="s">
        <v>593</v>
      </c>
      <c r="D342" s="243" t="s">
        <v>305</v>
      </c>
      <c r="E342" s="244" t="s">
        <v>1229</v>
      </c>
      <c r="F342" s="245" t="s">
        <v>1230</v>
      </c>
      <c r="G342" s="246" t="s">
        <v>204</v>
      </c>
      <c r="H342" s="247">
        <v>38.759999999999998</v>
      </c>
      <c r="I342" s="248"/>
      <c r="J342" s="249">
        <f>ROUND(I342*H342,2)</f>
        <v>0</v>
      </c>
      <c r="K342" s="245" t="s">
        <v>205</v>
      </c>
      <c r="L342" s="250"/>
      <c r="M342" s="251" t="s">
        <v>35</v>
      </c>
      <c r="N342" s="252" t="s">
        <v>53</v>
      </c>
      <c r="O342" s="89"/>
      <c r="P342" s="220">
        <f>O342*H342</f>
        <v>0</v>
      </c>
      <c r="Q342" s="220">
        <v>0.11799999999999999</v>
      </c>
      <c r="R342" s="220">
        <f>Q342*H342</f>
        <v>4.5736799999999995</v>
      </c>
      <c r="S342" s="220">
        <v>0</v>
      </c>
      <c r="T342" s="221">
        <f>S342*H342</f>
        <v>0</v>
      </c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R342" s="222" t="s">
        <v>253</v>
      </c>
      <c r="AT342" s="222" t="s">
        <v>305</v>
      </c>
      <c r="AU342" s="222" t="s">
        <v>92</v>
      </c>
      <c r="AY342" s="21" t="s">
        <v>197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21" t="s">
        <v>90</v>
      </c>
      <c r="BK342" s="223">
        <f>ROUND(I342*H342,2)</f>
        <v>0</v>
      </c>
      <c r="BL342" s="21" t="s">
        <v>206</v>
      </c>
      <c r="BM342" s="222" t="s">
        <v>2042</v>
      </c>
    </row>
    <row r="343" s="2" customFormat="1">
      <c r="A343" s="43"/>
      <c r="B343" s="44"/>
      <c r="C343" s="45"/>
      <c r="D343" s="224" t="s">
        <v>209</v>
      </c>
      <c r="E343" s="45"/>
      <c r="F343" s="225" t="s">
        <v>1230</v>
      </c>
      <c r="G343" s="45"/>
      <c r="H343" s="45"/>
      <c r="I343" s="226"/>
      <c r="J343" s="45"/>
      <c r="K343" s="45"/>
      <c r="L343" s="49"/>
      <c r="M343" s="227"/>
      <c r="N343" s="228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T343" s="21" t="s">
        <v>209</v>
      </c>
      <c r="AU343" s="21" t="s">
        <v>92</v>
      </c>
    </row>
    <row r="344" s="2" customFormat="1">
      <c r="A344" s="43"/>
      <c r="B344" s="44"/>
      <c r="C344" s="45"/>
      <c r="D344" s="224" t="s">
        <v>219</v>
      </c>
      <c r="E344" s="45"/>
      <c r="F344" s="231" t="s">
        <v>1232</v>
      </c>
      <c r="G344" s="45"/>
      <c r="H344" s="45"/>
      <c r="I344" s="226"/>
      <c r="J344" s="45"/>
      <c r="K344" s="45"/>
      <c r="L344" s="49"/>
      <c r="M344" s="227"/>
      <c r="N344" s="228"/>
      <c r="O344" s="89"/>
      <c r="P344" s="89"/>
      <c r="Q344" s="89"/>
      <c r="R344" s="89"/>
      <c r="S344" s="89"/>
      <c r="T344" s="90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T344" s="21" t="s">
        <v>219</v>
      </c>
      <c r="AU344" s="21" t="s">
        <v>92</v>
      </c>
    </row>
    <row r="345" s="13" customFormat="1">
      <c r="A345" s="13"/>
      <c r="B345" s="232"/>
      <c r="C345" s="233"/>
      <c r="D345" s="224" t="s">
        <v>232</v>
      </c>
      <c r="E345" s="233"/>
      <c r="F345" s="234" t="s">
        <v>2043</v>
      </c>
      <c r="G345" s="233"/>
      <c r="H345" s="235">
        <v>38.759999999999998</v>
      </c>
      <c r="I345" s="236"/>
      <c r="J345" s="233"/>
      <c r="K345" s="233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232</v>
      </c>
      <c r="AU345" s="241" t="s">
        <v>92</v>
      </c>
      <c r="AV345" s="13" t="s">
        <v>92</v>
      </c>
      <c r="AW345" s="13" t="s">
        <v>4</v>
      </c>
      <c r="AX345" s="13" t="s">
        <v>90</v>
      </c>
      <c r="AY345" s="241" t="s">
        <v>197</v>
      </c>
    </row>
    <row r="346" s="2" customFormat="1" ht="37.8" customHeight="1">
      <c r="A346" s="43"/>
      <c r="B346" s="44"/>
      <c r="C346" s="211" t="s">
        <v>597</v>
      </c>
      <c r="D346" s="211" t="s">
        <v>201</v>
      </c>
      <c r="E346" s="212" t="s">
        <v>1246</v>
      </c>
      <c r="F346" s="213" t="s">
        <v>1247</v>
      </c>
      <c r="G346" s="214" t="s">
        <v>204</v>
      </c>
      <c r="H346" s="215">
        <v>28</v>
      </c>
      <c r="I346" s="216"/>
      <c r="J346" s="217">
        <f>ROUND(I346*H346,2)</f>
        <v>0</v>
      </c>
      <c r="K346" s="213" t="s">
        <v>205</v>
      </c>
      <c r="L346" s="49"/>
      <c r="M346" s="218" t="s">
        <v>35</v>
      </c>
      <c r="N346" s="219" t="s">
        <v>53</v>
      </c>
      <c r="O346" s="89"/>
      <c r="P346" s="220">
        <f>O346*H346</f>
        <v>0</v>
      </c>
      <c r="Q346" s="220">
        <v>0.14610000000000001</v>
      </c>
      <c r="R346" s="220">
        <f>Q346*H346</f>
        <v>4.0907999999999998</v>
      </c>
      <c r="S346" s="220">
        <v>0</v>
      </c>
      <c r="T346" s="221">
        <f>S346*H346</f>
        <v>0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R346" s="222" t="s">
        <v>206</v>
      </c>
      <c r="AT346" s="222" t="s">
        <v>201</v>
      </c>
      <c r="AU346" s="222" t="s">
        <v>92</v>
      </c>
      <c r="AY346" s="21" t="s">
        <v>197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21" t="s">
        <v>90</v>
      </c>
      <c r="BK346" s="223">
        <f>ROUND(I346*H346,2)</f>
        <v>0</v>
      </c>
      <c r="BL346" s="21" t="s">
        <v>206</v>
      </c>
      <c r="BM346" s="222" t="s">
        <v>2044</v>
      </c>
    </row>
    <row r="347" s="2" customFormat="1">
      <c r="A347" s="43"/>
      <c r="B347" s="44"/>
      <c r="C347" s="45"/>
      <c r="D347" s="224" t="s">
        <v>209</v>
      </c>
      <c r="E347" s="45"/>
      <c r="F347" s="225" t="s">
        <v>1249</v>
      </c>
      <c r="G347" s="45"/>
      <c r="H347" s="45"/>
      <c r="I347" s="226"/>
      <c r="J347" s="45"/>
      <c r="K347" s="45"/>
      <c r="L347" s="49"/>
      <c r="M347" s="227"/>
      <c r="N347" s="228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209</v>
      </c>
      <c r="AU347" s="21" t="s">
        <v>92</v>
      </c>
    </row>
    <row r="348" s="2" customFormat="1">
      <c r="A348" s="43"/>
      <c r="B348" s="44"/>
      <c r="C348" s="45"/>
      <c r="D348" s="229" t="s">
        <v>211</v>
      </c>
      <c r="E348" s="45"/>
      <c r="F348" s="230" t="s">
        <v>1250</v>
      </c>
      <c r="G348" s="45"/>
      <c r="H348" s="45"/>
      <c r="I348" s="226"/>
      <c r="J348" s="45"/>
      <c r="K348" s="45"/>
      <c r="L348" s="49"/>
      <c r="M348" s="227"/>
      <c r="N348" s="228"/>
      <c r="O348" s="89"/>
      <c r="P348" s="89"/>
      <c r="Q348" s="89"/>
      <c r="R348" s="89"/>
      <c r="S348" s="89"/>
      <c r="T348" s="90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T348" s="21" t="s">
        <v>211</v>
      </c>
      <c r="AU348" s="21" t="s">
        <v>92</v>
      </c>
    </row>
    <row r="349" s="13" customFormat="1">
      <c r="A349" s="13"/>
      <c r="B349" s="232"/>
      <c r="C349" s="233"/>
      <c r="D349" s="224" t="s">
        <v>232</v>
      </c>
      <c r="E349" s="242" t="s">
        <v>35</v>
      </c>
      <c r="F349" s="234" t="s">
        <v>2021</v>
      </c>
      <c r="G349" s="233"/>
      <c r="H349" s="235">
        <v>28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232</v>
      </c>
      <c r="AU349" s="241" t="s">
        <v>92</v>
      </c>
      <c r="AV349" s="13" t="s">
        <v>92</v>
      </c>
      <c r="AW349" s="13" t="s">
        <v>42</v>
      </c>
      <c r="AX349" s="13" t="s">
        <v>90</v>
      </c>
      <c r="AY349" s="241" t="s">
        <v>197</v>
      </c>
    </row>
    <row r="350" s="2" customFormat="1" ht="24.15" customHeight="1">
      <c r="A350" s="43"/>
      <c r="B350" s="44"/>
      <c r="C350" s="211" t="s">
        <v>607</v>
      </c>
      <c r="D350" s="211" t="s">
        <v>201</v>
      </c>
      <c r="E350" s="212" t="s">
        <v>1334</v>
      </c>
      <c r="F350" s="213" t="s">
        <v>1253</v>
      </c>
      <c r="G350" s="214" t="s">
        <v>204</v>
      </c>
      <c r="H350" s="215">
        <v>28</v>
      </c>
      <c r="I350" s="216"/>
      <c r="J350" s="217">
        <f>ROUND(I350*H350,2)</f>
        <v>0</v>
      </c>
      <c r="K350" s="213" t="s">
        <v>205</v>
      </c>
      <c r="L350" s="49"/>
      <c r="M350" s="218" t="s">
        <v>35</v>
      </c>
      <c r="N350" s="219" t="s">
        <v>53</v>
      </c>
      <c r="O350" s="89"/>
      <c r="P350" s="220">
        <f>O350*H350</f>
        <v>0</v>
      </c>
      <c r="Q350" s="220">
        <v>0.053719999999999997</v>
      </c>
      <c r="R350" s="220">
        <f>Q350*H350</f>
        <v>1.5041599999999999</v>
      </c>
      <c r="S350" s="220">
        <v>0</v>
      </c>
      <c r="T350" s="221">
        <f>S350*H350</f>
        <v>0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R350" s="222" t="s">
        <v>206</v>
      </c>
      <c r="AT350" s="222" t="s">
        <v>201</v>
      </c>
      <c r="AU350" s="222" t="s">
        <v>92</v>
      </c>
      <c r="AY350" s="21" t="s">
        <v>197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21" t="s">
        <v>90</v>
      </c>
      <c r="BK350" s="223">
        <f>ROUND(I350*H350,2)</f>
        <v>0</v>
      </c>
      <c r="BL350" s="21" t="s">
        <v>206</v>
      </c>
      <c r="BM350" s="222" t="s">
        <v>2045</v>
      </c>
    </row>
    <row r="351" s="2" customFormat="1">
      <c r="A351" s="43"/>
      <c r="B351" s="44"/>
      <c r="C351" s="45"/>
      <c r="D351" s="224" t="s">
        <v>209</v>
      </c>
      <c r="E351" s="45"/>
      <c r="F351" s="225" t="s">
        <v>1611</v>
      </c>
      <c r="G351" s="45"/>
      <c r="H351" s="45"/>
      <c r="I351" s="226"/>
      <c r="J351" s="45"/>
      <c r="K351" s="45"/>
      <c r="L351" s="49"/>
      <c r="M351" s="227"/>
      <c r="N351" s="228"/>
      <c r="O351" s="89"/>
      <c r="P351" s="89"/>
      <c r="Q351" s="89"/>
      <c r="R351" s="89"/>
      <c r="S351" s="89"/>
      <c r="T351" s="90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T351" s="21" t="s">
        <v>209</v>
      </c>
      <c r="AU351" s="21" t="s">
        <v>92</v>
      </c>
    </row>
    <row r="352" s="2" customFormat="1">
      <c r="A352" s="43"/>
      <c r="B352" s="44"/>
      <c r="C352" s="45"/>
      <c r="D352" s="229" t="s">
        <v>211</v>
      </c>
      <c r="E352" s="45"/>
      <c r="F352" s="230" t="s">
        <v>1336</v>
      </c>
      <c r="G352" s="45"/>
      <c r="H352" s="45"/>
      <c r="I352" s="226"/>
      <c r="J352" s="45"/>
      <c r="K352" s="45"/>
      <c r="L352" s="49"/>
      <c r="M352" s="227"/>
      <c r="N352" s="228"/>
      <c r="O352" s="89"/>
      <c r="P352" s="89"/>
      <c r="Q352" s="89"/>
      <c r="R352" s="89"/>
      <c r="S352" s="89"/>
      <c r="T352" s="90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T352" s="21" t="s">
        <v>211</v>
      </c>
      <c r="AU352" s="21" t="s">
        <v>92</v>
      </c>
    </row>
    <row r="353" s="2" customFormat="1" ht="16.5" customHeight="1">
      <c r="A353" s="43"/>
      <c r="B353" s="44"/>
      <c r="C353" s="243" t="s">
        <v>610</v>
      </c>
      <c r="D353" s="243" t="s">
        <v>305</v>
      </c>
      <c r="E353" s="244" t="s">
        <v>1256</v>
      </c>
      <c r="F353" s="245" t="s">
        <v>1257</v>
      </c>
      <c r="G353" s="246" t="s">
        <v>204</v>
      </c>
      <c r="H353" s="247">
        <v>28.84</v>
      </c>
      <c r="I353" s="248"/>
      <c r="J353" s="249">
        <f>ROUND(I353*H353,2)</f>
        <v>0</v>
      </c>
      <c r="K353" s="245" t="s">
        <v>205</v>
      </c>
      <c r="L353" s="250"/>
      <c r="M353" s="251" t="s">
        <v>35</v>
      </c>
      <c r="N353" s="252" t="s">
        <v>53</v>
      </c>
      <c r="O353" s="89"/>
      <c r="P353" s="220">
        <f>O353*H353</f>
        <v>0</v>
      </c>
      <c r="Q353" s="220">
        <v>0.13500000000000001</v>
      </c>
      <c r="R353" s="220">
        <f>Q353*H353</f>
        <v>3.8934000000000002</v>
      </c>
      <c r="S353" s="220">
        <v>0</v>
      </c>
      <c r="T353" s="221">
        <f>S353*H353</f>
        <v>0</v>
      </c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R353" s="222" t="s">
        <v>253</v>
      </c>
      <c r="AT353" s="222" t="s">
        <v>305</v>
      </c>
      <c r="AU353" s="222" t="s">
        <v>92</v>
      </c>
      <c r="AY353" s="21" t="s">
        <v>197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21" t="s">
        <v>90</v>
      </c>
      <c r="BK353" s="223">
        <f>ROUND(I353*H353,2)</f>
        <v>0</v>
      </c>
      <c r="BL353" s="21" t="s">
        <v>206</v>
      </c>
      <c r="BM353" s="222" t="s">
        <v>2046</v>
      </c>
    </row>
    <row r="354" s="2" customFormat="1">
      <c r="A354" s="43"/>
      <c r="B354" s="44"/>
      <c r="C354" s="45"/>
      <c r="D354" s="224" t="s">
        <v>209</v>
      </c>
      <c r="E354" s="45"/>
      <c r="F354" s="225" t="s">
        <v>1257</v>
      </c>
      <c r="G354" s="45"/>
      <c r="H354" s="45"/>
      <c r="I354" s="226"/>
      <c r="J354" s="45"/>
      <c r="K354" s="45"/>
      <c r="L354" s="49"/>
      <c r="M354" s="227"/>
      <c r="N354" s="228"/>
      <c r="O354" s="89"/>
      <c r="P354" s="89"/>
      <c r="Q354" s="89"/>
      <c r="R354" s="89"/>
      <c r="S354" s="89"/>
      <c r="T354" s="90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T354" s="21" t="s">
        <v>209</v>
      </c>
      <c r="AU354" s="21" t="s">
        <v>92</v>
      </c>
    </row>
    <row r="355" s="2" customFormat="1">
      <c r="A355" s="43"/>
      <c r="B355" s="44"/>
      <c r="C355" s="45"/>
      <c r="D355" s="224" t="s">
        <v>219</v>
      </c>
      <c r="E355" s="45"/>
      <c r="F355" s="231" t="s">
        <v>1232</v>
      </c>
      <c r="G355" s="45"/>
      <c r="H355" s="45"/>
      <c r="I355" s="226"/>
      <c r="J355" s="45"/>
      <c r="K355" s="45"/>
      <c r="L355" s="49"/>
      <c r="M355" s="227"/>
      <c r="N355" s="228"/>
      <c r="O355" s="89"/>
      <c r="P355" s="89"/>
      <c r="Q355" s="89"/>
      <c r="R355" s="89"/>
      <c r="S355" s="89"/>
      <c r="T355" s="90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T355" s="21" t="s">
        <v>219</v>
      </c>
      <c r="AU355" s="21" t="s">
        <v>92</v>
      </c>
    </row>
    <row r="356" s="13" customFormat="1">
      <c r="A356" s="13"/>
      <c r="B356" s="232"/>
      <c r="C356" s="233"/>
      <c r="D356" s="224" t="s">
        <v>232</v>
      </c>
      <c r="E356" s="233"/>
      <c r="F356" s="234" t="s">
        <v>2047</v>
      </c>
      <c r="G356" s="233"/>
      <c r="H356" s="235">
        <v>28.84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232</v>
      </c>
      <c r="AU356" s="241" t="s">
        <v>92</v>
      </c>
      <c r="AV356" s="13" t="s">
        <v>92</v>
      </c>
      <c r="AW356" s="13" t="s">
        <v>4</v>
      </c>
      <c r="AX356" s="13" t="s">
        <v>90</v>
      </c>
      <c r="AY356" s="241" t="s">
        <v>197</v>
      </c>
    </row>
    <row r="357" s="2" customFormat="1" ht="16.5" customHeight="1">
      <c r="A357" s="43"/>
      <c r="B357" s="44"/>
      <c r="C357" s="243" t="s">
        <v>613</v>
      </c>
      <c r="D357" s="243" t="s">
        <v>305</v>
      </c>
      <c r="E357" s="244" t="s">
        <v>1110</v>
      </c>
      <c r="F357" s="245" t="s">
        <v>1111</v>
      </c>
      <c r="G357" s="246" t="s">
        <v>269</v>
      </c>
      <c r="H357" s="247">
        <v>0.84799999999999998</v>
      </c>
      <c r="I357" s="248"/>
      <c r="J357" s="249">
        <f>ROUND(I357*H357,2)</f>
        <v>0</v>
      </c>
      <c r="K357" s="245" t="s">
        <v>205</v>
      </c>
      <c r="L357" s="250"/>
      <c r="M357" s="251" t="s">
        <v>35</v>
      </c>
      <c r="N357" s="252" t="s">
        <v>53</v>
      </c>
      <c r="O357" s="89"/>
      <c r="P357" s="220">
        <f>O357*H357</f>
        <v>0</v>
      </c>
      <c r="Q357" s="220">
        <v>1</v>
      </c>
      <c r="R357" s="220">
        <f>Q357*H357</f>
        <v>0.84799999999999998</v>
      </c>
      <c r="S357" s="220">
        <v>0</v>
      </c>
      <c r="T357" s="221">
        <f>S357*H357</f>
        <v>0</v>
      </c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R357" s="222" t="s">
        <v>253</v>
      </c>
      <c r="AT357" s="222" t="s">
        <v>305</v>
      </c>
      <c r="AU357" s="222" t="s">
        <v>92</v>
      </c>
      <c r="AY357" s="21" t="s">
        <v>197</v>
      </c>
      <c r="BE357" s="223">
        <f>IF(N357="základní",J357,0)</f>
        <v>0</v>
      </c>
      <c r="BF357" s="223">
        <f>IF(N357="snížená",J357,0)</f>
        <v>0</v>
      </c>
      <c r="BG357" s="223">
        <f>IF(N357="zákl. přenesená",J357,0)</f>
        <v>0</v>
      </c>
      <c r="BH357" s="223">
        <f>IF(N357="sníž. přenesená",J357,0)</f>
        <v>0</v>
      </c>
      <c r="BI357" s="223">
        <f>IF(N357="nulová",J357,0)</f>
        <v>0</v>
      </c>
      <c r="BJ357" s="21" t="s">
        <v>90</v>
      </c>
      <c r="BK357" s="223">
        <f>ROUND(I357*H357,2)</f>
        <v>0</v>
      </c>
      <c r="BL357" s="21" t="s">
        <v>206</v>
      </c>
      <c r="BM357" s="222" t="s">
        <v>2048</v>
      </c>
    </row>
    <row r="358" s="2" customFormat="1">
      <c r="A358" s="43"/>
      <c r="B358" s="44"/>
      <c r="C358" s="45"/>
      <c r="D358" s="224" t="s">
        <v>209</v>
      </c>
      <c r="E358" s="45"/>
      <c r="F358" s="225" t="s">
        <v>1111</v>
      </c>
      <c r="G358" s="45"/>
      <c r="H358" s="45"/>
      <c r="I358" s="226"/>
      <c r="J358" s="45"/>
      <c r="K358" s="45"/>
      <c r="L358" s="49"/>
      <c r="M358" s="227"/>
      <c r="N358" s="228"/>
      <c r="O358" s="89"/>
      <c r="P358" s="89"/>
      <c r="Q358" s="89"/>
      <c r="R358" s="89"/>
      <c r="S358" s="89"/>
      <c r="T358" s="90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T358" s="21" t="s">
        <v>209</v>
      </c>
      <c r="AU358" s="21" t="s">
        <v>92</v>
      </c>
    </row>
    <row r="359" s="13" customFormat="1">
      <c r="A359" s="13"/>
      <c r="B359" s="232"/>
      <c r="C359" s="233"/>
      <c r="D359" s="224" t="s">
        <v>232</v>
      </c>
      <c r="E359" s="242" t="s">
        <v>35</v>
      </c>
      <c r="F359" s="234" t="s">
        <v>2049</v>
      </c>
      <c r="G359" s="233"/>
      <c r="H359" s="235">
        <v>0.84799999999999998</v>
      </c>
      <c r="I359" s="236"/>
      <c r="J359" s="233"/>
      <c r="K359" s="233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232</v>
      </c>
      <c r="AU359" s="241" t="s">
        <v>92</v>
      </c>
      <c r="AV359" s="13" t="s">
        <v>92</v>
      </c>
      <c r="AW359" s="13" t="s">
        <v>42</v>
      </c>
      <c r="AX359" s="13" t="s">
        <v>90</v>
      </c>
      <c r="AY359" s="241" t="s">
        <v>197</v>
      </c>
    </row>
    <row r="360" s="2" customFormat="1" ht="21.75" customHeight="1">
      <c r="A360" s="43"/>
      <c r="B360" s="44"/>
      <c r="C360" s="243" t="s">
        <v>617</v>
      </c>
      <c r="D360" s="243" t="s">
        <v>305</v>
      </c>
      <c r="E360" s="244" t="s">
        <v>1180</v>
      </c>
      <c r="F360" s="245" t="s">
        <v>1181</v>
      </c>
      <c r="G360" s="246" t="s">
        <v>269</v>
      </c>
      <c r="H360" s="247">
        <v>0.89300000000000002</v>
      </c>
      <c r="I360" s="248"/>
      <c r="J360" s="249">
        <f>ROUND(I360*H360,2)</f>
        <v>0</v>
      </c>
      <c r="K360" s="245" t="s">
        <v>205</v>
      </c>
      <c r="L360" s="250"/>
      <c r="M360" s="251" t="s">
        <v>35</v>
      </c>
      <c r="N360" s="252" t="s">
        <v>53</v>
      </c>
      <c r="O360" s="89"/>
      <c r="P360" s="220">
        <f>O360*H360</f>
        <v>0</v>
      </c>
      <c r="Q360" s="220">
        <v>1</v>
      </c>
      <c r="R360" s="220">
        <f>Q360*H360</f>
        <v>0.89300000000000002</v>
      </c>
      <c r="S360" s="220">
        <v>0</v>
      </c>
      <c r="T360" s="221">
        <f>S360*H360</f>
        <v>0</v>
      </c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R360" s="222" t="s">
        <v>253</v>
      </c>
      <c r="AT360" s="222" t="s">
        <v>305</v>
      </c>
      <c r="AU360" s="222" t="s">
        <v>92</v>
      </c>
      <c r="AY360" s="21" t="s">
        <v>197</v>
      </c>
      <c r="BE360" s="223">
        <f>IF(N360="základní",J360,0)</f>
        <v>0</v>
      </c>
      <c r="BF360" s="223">
        <f>IF(N360="snížená",J360,0)</f>
        <v>0</v>
      </c>
      <c r="BG360" s="223">
        <f>IF(N360="zákl. přenesená",J360,0)</f>
        <v>0</v>
      </c>
      <c r="BH360" s="223">
        <f>IF(N360="sníž. přenesená",J360,0)</f>
        <v>0</v>
      </c>
      <c r="BI360" s="223">
        <f>IF(N360="nulová",J360,0)</f>
        <v>0</v>
      </c>
      <c r="BJ360" s="21" t="s">
        <v>90</v>
      </c>
      <c r="BK360" s="223">
        <f>ROUND(I360*H360,2)</f>
        <v>0</v>
      </c>
      <c r="BL360" s="21" t="s">
        <v>206</v>
      </c>
      <c r="BM360" s="222" t="s">
        <v>2050</v>
      </c>
    </row>
    <row r="361" s="2" customFormat="1">
      <c r="A361" s="43"/>
      <c r="B361" s="44"/>
      <c r="C361" s="45"/>
      <c r="D361" s="224" t="s">
        <v>209</v>
      </c>
      <c r="E361" s="45"/>
      <c r="F361" s="225" t="s">
        <v>1181</v>
      </c>
      <c r="G361" s="45"/>
      <c r="H361" s="45"/>
      <c r="I361" s="226"/>
      <c r="J361" s="45"/>
      <c r="K361" s="45"/>
      <c r="L361" s="49"/>
      <c r="M361" s="227"/>
      <c r="N361" s="228"/>
      <c r="O361" s="89"/>
      <c r="P361" s="89"/>
      <c r="Q361" s="89"/>
      <c r="R361" s="89"/>
      <c r="S361" s="89"/>
      <c r="T361" s="90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T361" s="21" t="s">
        <v>209</v>
      </c>
      <c r="AU361" s="21" t="s">
        <v>92</v>
      </c>
    </row>
    <row r="362" s="13" customFormat="1">
      <c r="A362" s="13"/>
      <c r="B362" s="232"/>
      <c r="C362" s="233"/>
      <c r="D362" s="224" t="s">
        <v>232</v>
      </c>
      <c r="E362" s="242" t="s">
        <v>35</v>
      </c>
      <c r="F362" s="234" t="s">
        <v>2051</v>
      </c>
      <c r="G362" s="233"/>
      <c r="H362" s="235">
        <v>0.89300000000000002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232</v>
      </c>
      <c r="AU362" s="241" t="s">
        <v>92</v>
      </c>
      <c r="AV362" s="13" t="s">
        <v>92</v>
      </c>
      <c r="AW362" s="13" t="s">
        <v>42</v>
      </c>
      <c r="AX362" s="13" t="s">
        <v>90</v>
      </c>
      <c r="AY362" s="241" t="s">
        <v>197</v>
      </c>
    </row>
    <row r="363" s="12" customFormat="1" ht="22.8" customHeight="1">
      <c r="A363" s="12"/>
      <c r="B363" s="195"/>
      <c r="C363" s="196"/>
      <c r="D363" s="197" t="s">
        <v>81</v>
      </c>
      <c r="E363" s="209" t="s">
        <v>1265</v>
      </c>
      <c r="F363" s="209" t="s">
        <v>2052</v>
      </c>
      <c r="G363" s="196"/>
      <c r="H363" s="196"/>
      <c r="I363" s="199"/>
      <c r="J363" s="210">
        <f>BK363</f>
        <v>0</v>
      </c>
      <c r="K363" s="196"/>
      <c r="L363" s="201"/>
      <c r="M363" s="202"/>
      <c r="N363" s="203"/>
      <c r="O363" s="203"/>
      <c r="P363" s="204">
        <f>SUM(P364:P371)</f>
        <v>0</v>
      </c>
      <c r="Q363" s="203"/>
      <c r="R363" s="204">
        <f>SUM(R364:R371)</f>
        <v>2.3197199999999998</v>
      </c>
      <c r="S363" s="203"/>
      <c r="T363" s="205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6" t="s">
        <v>90</v>
      </c>
      <c r="AT363" s="207" t="s">
        <v>81</v>
      </c>
      <c r="AU363" s="207" t="s">
        <v>90</v>
      </c>
      <c r="AY363" s="206" t="s">
        <v>197</v>
      </c>
      <c r="BK363" s="208">
        <f>SUM(BK364:BK371)</f>
        <v>0</v>
      </c>
    </row>
    <row r="364" s="2" customFormat="1" ht="24.15" customHeight="1">
      <c r="A364" s="43"/>
      <c r="B364" s="44"/>
      <c r="C364" s="211" t="s">
        <v>621</v>
      </c>
      <c r="D364" s="211" t="s">
        <v>201</v>
      </c>
      <c r="E364" s="212" t="s">
        <v>2053</v>
      </c>
      <c r="F364" s="213" t="s">
        <v>2054</v>
      </c>
      <c r="G364" s="214" t="s">
        <v>204</v>
      </c>
      <c r="H364" s="215">
        <v>26</v>
      </c>
      <c r="I364" s="216"/>
      <c r="J364" s="217">
        <f>ROUND(I364*H364,2)</f>
        <v>0</v>
      </c>
      <c r="K364" s="213" t="s">
        <v>205</v>
      </c>
      <c r="L364" s="49"/>
      <c r="M364" s="218" t="s">
        <v>35</v>
      </c>
      <c r="N364" s="219" t="s">
        <v>53</v>
      </c>
      <c r="O364" s="89"/>
      <c r="P364" s="220">
        <f>O364*H364</f>
        <v>0</v>
      </c>
      <c r="Q364" s="220">
        <v>0</v>
      </c>
      <c r="R364" s="220">
        <f>Q364*H364</f>
        <v>0</v>
      </c>
      <c r="S364" s="220">
        <v>0</v>
      </c>
      <c r="T364" s="221">
        <f>S364*H364</f>
        <v>0</v>
      </c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R364" s="222" t="s">
        <v>206</v>
      </c>
      <c r="AT364" s="222" t="s">
        <v>201</v>
      </c>
      <c r="AU364" s="222" t="s">
        <v>92</v>
      </c>
      <c r="AY364" s="21" t="s">
        <v>197</v>
      </c>
      <c r="BE364" s="223">
        <f>IF(N364="základní",J364,0)</f>
        <v>0</v>
      </c>
      <c r="BF364" s="223">
        <f>IF(N364="snížená",J364,0)</f>
        <v>0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21" t="s">
        <v>90</v>
      </c>
      <c r="BK364" s="223">
        <f>ROUND(I364*H364,2)</f>
        <v>0</v>
      </c>
      <c r="BL364" s="21" t="s">
        <v>206</v>
      </c>
      <c r="BM364" s="222" t="s">
        <v>2055</v>
      </c>
    </row>
    <row r="365" s="2" customFormat="1">
      <c r="A365" s="43"/>
      <c r="B365" s="44"/>
      <c r="C365" s="45"/>
      <c r="D365" s="224" t="s">
        <v>209</v>
      </c>
      <c r="E365" s="45"/>
      <c r="F365" s="225" t="s">
        <v>2056</v>
      </c>
      <c r="G365" s="45"/>
      <c r="H365" s="45"/>
      <c r="I365" s="226"/>
      <c r="J365" s="45"/>
      <c r="K365" s="45"/>
      <c r="L365" s="49"/>
      <c r="M365" s="227"/>
      <c r="N365" s="228"/>
      <c r="O365" s="89"/>
      <c r="P365" s="89"/>
      <c r="Q365" s="89"/>
      <c r="R365" s="89"/>
      <c r="S365" s="89"/>
      <c r="T365" s="90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T365" s="21" t="s">
        <v>209</v>
      </c>
      <c r="AU365" s="21" t="s">
        <v>92</v>
      </c>
    </row>
    <row r="366" s="2" customFormat="1">
      <c r="A366" s="43"/>
      <c r="B366" s="44"/>
      <c r="C366" s="45"/>
      <c r="D366" s="229" t="s">
        <v>211</v>
      </c>
      <c r="E366" s="45"/>
      <c r="F366" s="230" t="s">
        <v>2057</v>
      </c>
      <c r="G366" s="45"/>
      <c r="H366" s="45"/>
      <c r="I366" s="226"/>
      <c r="J366" s="45"/>
      <c r="K366" s="45"/>
      <c r="L366" s="49"/>
      <c r="M366" s="227"/>
      <c r="N366" s="228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T366" s="21" t="s">
        <v>211</v>
      </c>
      <c r="AU366" s="21" t="s">
        <v>92</v>
      </c>
    </row>
    <row r="367" s="13" customFormat="1">
      <c r="A367" s="13"/>
      <c r="B367" s="232"/>
      <c r="C367" s="233"/>
      <c r="D367" s="224" t="s">
        <v>232</v>
      </c>
      <c r="E367" s="242" t="s">
        <v>35</v>
      </c>
      <c r="F367" s="234" t="s">
        <v>2058</v>
      </c>
      <c r="G367" s="233"/>
      <c r="H367" s="235">
        <v>26</v>
      </c>
      <c r="I367" s="236"/>
      <c r="J367" s="233"/>
      <c r="K367" s="233"/>
      <c r="L367" s="237"/>
      <c r="M367" s="238"/>
      <c r="N367" s="239"/>
      <c r="O367" s="239"/>
      <c r="P367" s="239"/>
      <c r="Q367" s="239"/>
      <c r="R367" s="239"/>
      <c r="S367" s="239"/>
      <c r="T367" s="24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1" t="s">
        <v>232</v>
      </c>
      <c r="AU367" s="241" t="s">
        <v>92</v>
      </c>
      <c r="AV367" s="13" t="s">
        <v>92</v>
      </c>
      <c r="AW367" s="13" t="s">
        <v>42</v>
      </c>
      <c r="AX367" s="13" t="s">
        <v>90</v>
      </c>
      <c r="AY367" s="241" t="s">
        <v>197</v>
      </c>
    </row>
    <row r="368" s="2" customFormat="1" ht="24.15" customHeight="1">
      <c r="A368" s="43"/>
      <c r="B368" s="44"/>
      <c r="C368" s="211" t="s">
        <v>623</v>
      </c>
      <c r="D368" s="211" t="s">
        <v>201</v>
      </c>
      <c r="E368" s="212" t="s">
        <v>1705</v>
      </c>
      <c r="F368" s="213" t="s">
        <v>1706</v>
      </c>
      <c r="G368" s="214" t="s">
        <v>204</v>
      </c>
      <c r="H368" s="215">
        <v>26</v>
      </c>
      <c r="I368" s="216"/>
      <c r="J368" s="217">
        <f>ROUND(I368*H368,2)</f>
        <v>0</v>
      </c>
      <c r="K368" s="213" t="s">
        <v>205</v>
      </c>
      <c r="L368" s="49"/>
      <c r="M368" s="218" t="s">
        <v>35</v>
      </c>
      <c r="N368" s="219" t="s">
        <v>53</v>
      </c>
      <c r="O368" s="89"/>
      <c r="P368" s="220">
        <f>O368*H368</f>
        <v>0</v>
      </c>
      <c r="Q368" s="220">
        <v>0.089219999999999994</v>
      </c>
      <c r="R368" s="220">
        <f>Q368*H368</f>
        <v>2.3197199999999998</v>
      </c>
      <c r="S368" s="220">
        <v>0</v>
      </c>
      <c r="T368" s="221">
        <f>S368*H368</f>
        <v>0</v>
      </c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R368" s="222" t="s">
        <v>206</v>
      </c>
      <c r="AT368" s="222" t="s">
        <v>201</v>
      </c>
      <c r="AU368" s="222" t="s">
        <v>92</v>
      </c>
      <c r="AY368" s="21" t="s">
        <v>197</v>
      </c>
      <c r="BE368" s="223">
        <f>IF(N368="základní",J368,0)</f>
        <v>0</v>
      </c>
      <c r="BF368" s="223">
        <f>IF(N368="snížená",J368,0)</f>
        <v>0</v>
      </c>
      <c r="BG368" s="223">
        <f>IF(N368="zákl. přenesená",J368,0)</f>
        <v>0</v>
      </c>
      <c r="BH368" s="223">
        <f>IF(N368="sníž. přenesená",J368,0)</f>
        <v>0</v>
      </c>
      <c r="BI368" s="223">
        <f>IF(N368="nulová",J368,0)</f>
        <v>0</v>
      </c>
      <c r="BJ368" s="21" t="s">
        <v>90</v>
      </c>
      <c r="BK368" s="223">
        <f>ROUND(I368*H368,2)</f>
        <v>0</v>
      </c>
      <c r="BL368" s="21" t="s">
        <v>206</v>
      </c>
      <c r="BM368" s="222" t="s">
        <v>2059</v>
      </c>
    </row>
    <row r="369" s="2" customFormat="1">
      <c r="A369" s="43"/>
      <c r="B369" s="44"/>
      <c r="C369" s="45"/>
      <c r="D369" s="224" t="s">
        <v>209</v>
      </c>
      <c r="E369" s="45"/>
      <c r="F369" s="225" t="s">
        <v>1708</v>
      </c>
      <c r="G369" s="45"/>
      <c r="H369" s="45"/>
      <c r="I369" s="226"/>
      <c r="J369" s="45"/>
      <c r="K369" s="45"/>
      <c r="L369" s="49"/>
      <c r="M369" s="227"/>
      <c r="N369" s="228"/>
      <c r="O369" s="89"/>
      <c r="P369" s="89"/>
      <c r="Q369" s="89"/>
      <c r="R369" s="89"/>
      <c r="S369" s="89"/>
      <c r="T369" s="90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T369" s="21" t="s">
        <v>209</v>
      </c>
      <c r="AU369" s="21" t="s">
        <v>92</v>
      </c>
    </row>
    <row r="370" s="2" customFormat="1">
      <c r="A370" s="43"/>
      <c r="B370" s="44"/>
      <c r="C370" s="45"/>
      <c r="D370" s="229" t="s">
        <v>211</v>
      </c>
      <c r="E370" s="45"/>
      <c r="F370" s="230" t="s">
        <v>1709</v>
      </c>
      <c r="G370" s="45"/>
      <c r="H370" s="45"/>
      <c r="I370" s="226"/>
      <c r="J370" s="45"/>
      <c r="K370" s="45"/>
      <c r="L370" s="49"/>
      <c r="M370" s="227"/>
      <c r="N370" s="228"/>
      <c r="O370" s="89"/>
      <c r="P370" s="89"/>
      <c r="Q370" s="89"/>
      <c r="R370" s="89"/>
      <c r="S370" s="89"/>
      <c r="T370" s="90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T370" s="21" t="s">
        <v>211</v>
      </c>
      <c r="AU370" s="21" t="s">
        <v>92</v>
      </c>
    </row>
    <row r="371" s="13" customFormat="1">
      <c r="A371" s="13"/>
      <c r="B371" s="232"/>
      <c r="C371" s="233"/>
      <c r="D371" s="224" t="s">
        <v>232</v>
      </c>
      <c r="E371" s="242" t="s">
        <v>35</v>
      </c>
      <c r="F371" s="234" t="s">
        <v>2060</v>
      </c>
      <c r="G371" s="233"/>
      <c r="H371" s="235">
        <v>26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232</v>
      </c>
      <c r="AU371" s="241" t="s">
        <v>92</v>
      </c>
      <c r="AV371" s="13" t="s">
        <v>92</v>
      </c>
      <c r="AW371" s="13" t="s">
        <v>42</v>
      </c>
      <c r="AX371" s="13" t="s">
        <v>90</v>
      </c>
      <c r="AY371" s="241" t="s">
        <v>197</v>
      </c>
    </row>
    <row r="372" s="12" customFormat="1" ht="22.8" customHeight="1">
      <c r="A372" s="12"/>
      <c r="B372" s="195"/>
      <c r="C372" s="196"/>
      <c r="D372" s="197" t="s">
        <v>81</v>
      </c>
      <c r="E372" s="209" t="s">
        <v>1276</v>
      </c>
      <c r="F372" s="209" t="s">
        <v>2061</v>
      </c>
      <c r="G372" s="196"/>
      <c r="H372" s="196"/>
      <c r="I372" s="199"/>
      <c r="J372" s="210">
        <f>BK372</f>
        <v>0</v>
      </c>
      <c r="K372" s="196"/>
      <c r="L372" s="201"/>
      <c r="M372" s="202"/>
      <c r="N372" s="203"/>
      <c r="O372" s="203"/>
      <c r="P372" s="204">
        <f>SUM(P373:P394)</f>
        <v>0</v>
      </c>
      <c r="Q372" s="203"/>
      <c r="R372" s="204">
        <f>SUM(R373:R394)</f>
        <v>10.663640000000001</v>
      </c>
      <c r="S372" s="203"/>
      <c r="T372" s="205">
        <f>SUM(T373:T394)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6" t="s">
        <v>90</v>
      </c>
      <c r="AT372" s="207" t="s">
        <v>81</v>
      </c>
      <c r="AU372" s="207" t="s">
        <v>90</v>
      </c>
      <c r="AY372" s="206" t="s">
        <v>197</v>
      </c>
      <c r="BK372" s="208">
        <f>SUM(BK373:BK394)</f>
        <v>0</v>
      </c>
    </row>
    <row r="373" s="2" customFormat="1" ht="24.15" customHeight="1">
      <c r="A373" s="43"/>
      <c r="B373" s="44"/>
      <c r="C373" s="211" t="s">
        <v>625</v>
      </c>
      <c r="D373" s="211" t="s">
        <v>201</v>
      </c>
      <c r="E373" s="212" t="s">
        <v>1278</v>
      </c>
      <c r="F373" s="213" t="s">
        <v>1279</v>
      </c>
      <c r="G373" s="214" t="s">
        <v>204</v>
      </c>
      <c r="H373" s="215">
        <v>26</v>
      </c>
      <c r="I373" s="216"/>
      <c r="J373" s="217">
        <f>ROUND(I373*H373,2)</f>
        <v>0</v>
      </c>
      <c r="K373" s="213" t="s">
        <v>205</v>
      </c>
      <c r="L373" s="49"/>
      <c r="M373" s="218" t="s">
        <v>35</v>
      </c>
      <c r="N373" s="219" t="s">
        <v>53</v>
      </c>
      <c r="O373" s="89"/>
      <c r="P373" s="220">
        <f>O373*H373</f>
        <v>0</v>
      </c>
      <c r="Q373" s="220">
        <v>0</v>
      </c>
      <c r="R373" s="220">
        <f>Q373*H373</f>
        <v>0</v>
      </c>
      <c r="S373" s="220">
        <v>0</v>
      </c>
      <c r="T373" s="221">
        <f>S373*H373</f>
        <v>0</v>
      </c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R373" s="222" t="s">
        <v>206</v>
      </c>
      <c r="AT373" s="222" t="s">
        <v>201</v>
      </c>
      <c r="AU373" s="222" t="s">
        <v>92</v>
      </c>
      <c r="AY373" s="21" t="s">
        <v>197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21" t="s">
        <v>90</v>
      </c>
      <c r="BK373" s="223">
        <f>ROUND(I373*H373,2)</f>
        <v>0</v>
      </c>
      <c r="BL373" s="21" t="s">
        <v>206</v>
      </c>
      <c r="BM373" s="222" t="s">
        <v>2062</v>
      </c>
    </row>
    <row r="374" s="2" customFormat="1">
      <c r="A374" s="43"/>
      <c r="B374" s="44"/>
      <c r="C374" s="45"/>
      <c r="D374" s="224" t="s">
        <v>209</v>
      </c>
      <c r="E374" s="45"/>
      <c r="F374" s="225" t="s">
        <v>1281</v>
      </c>
      <c r="G374" s="45"/>
      <c r="H374" s="45"/>
      <c r="I374" s="226"/>
      <c r="J374" s="45"/>
      <c r="K374" s="45"/>
      <c r="L374" s="49"/>
      <c r="M374" s="227"/>
      <c r="N374" s="228"/>
      <c r="O374" s="89"/>
      <c r="P374" s="89"/>
      <c r="Q374" s="89"/>
      <c r="R374" s="89"/>
      <c r="S374" s="89"/>
      <c r="T374" s="90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T374" s="21" t="s">
        <v>209</v>
      </c>
      <c r="AU374" s="21" t="s">
        <v>92</v>
      </c>
    </row>
    <row r="375" s="2" customFormat="1">
      <c r="A375" s="43"/>
      <c r="B375" s="44"/>
      <c r="C375" s="45"/>
      <c r="D375" s="229" t="s">
        <v>211</v>
      </c>
      <c r="E375" s="45"/>
      <c r="F375" s="230" t="s">
        <v>1282</v>
      </c>
      <c r="G375" s="45"/>
      <c r="H375" s="45"/>
      <c r="I375" s="226"/>
      <c r="J375" s="45"/>
      <c r="K375" s="45"/>
      <c r="L375" s="49"/>
      <c r="M375" s="227"/>
      <c r="N375" s="228"/>
      <c r="O375" s="89"/>
      <c r="P375" s="89"/>
      <c r="Q375" s="89"/>
      <c r="R375" s="89"/>
      <c r="S375" s="89"/>
      <c r="T375" s="90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T375" s="21" t="s">
        <v>211</v>
      </c>
      <c r="AU375" s="21" t="s">
        <v>92</v>
      </c>
    </row>
    <row r="376" s="13" customFormat="1">
      <c r="A376" s="13"/>
      <c r="B376" s="232"/>
      <c r="C376" s="233"/>
      <c r="D376" s="224" t="s">
        <v>232</v>
      </c>
      <c r="E376" s="242" t="s">
        <v>35</v>
      </c>
      <c r="F376" s="234" t="s">
        <v>2063</v>
      </c>
      <c r="G376" s="233"/>
      <c r="H376" s="235">
        <v>26</v>
      </c>
      <c r="I376" s="236"/>
      <c r="J376" s="233"/>
      <c r="K376" s="233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232</v>
      </c>
      <c r="AU376" s="241" t="s">
        <v>92</v>
      </c>
      <c r="AV376" s="13" t="s">
        <v>92</v>
      </c>
      <c r="AW376" s="13" t="s">
        <v>42</v>
      </c>
      <c r="AX376" s="13" t="s">
        <v>90</v>
      </c>
      <c r="AY376" s="241" t="s">
        <v>197</v>
      </c>
    </row>
    <row r="377" s="2" customFormat="1" ht="21.75" customHeight="1">
      <c r="A377" s="43"/>
      <c r="B377" s="44"/>
      <c r="C377" s="211" t="s">
        <v>627</v>
      </c>
      <c r="D377" s="211" t="s">
        <v>201</v>
      </c>
      <c r="E377" s="212" t="s">
        <v>1284</v>
      </c>
      <c r="F377" s="213" t="s">
        <v>1285</v>
      </c>
      <c r="G377" s="214" t="s">
        <v>204</v>
      </c>
      <c r="H377" s="215">
        <v>26</v>
      </c>
      <c r="I377" s="216"/>
      <c r="J377" s="217">
        <f>ROUND(I377*H377,2)</f>
        <v>0</v>
      </c>
      <c r="K377" s="213" t="s">
        <v>205</v>
      </c>
      <c r="L377" s="49"/>
      <c r="M377" s="218" t="s">
        <v>35</v>
      </c>
      <c r="N377" s="219" t="s">
        <v>53</v>
      </c>
      <c r="O377" s="89"/>
      <c r="P377" s="220">
        <f>O377*H377</f>
        <v>0</v>
      </c>
      <c r="Q377" s="220">
        <v>0</v>
      </c>
      <c r="R377" s="220">
        <f>Q377*H377</f>
        <v>0</v>
      </c>
      <c r="S377" s="220">
        <v>0</v>
      </c>
      <c r="T377" s="221">
        <f>S377*H377</f>
        <v>0</v>
      </c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R377" s="222" t="s">
        <v>206</v>
      </c>
      <c r="AT377" s="222" t="s">
        <v>201</v>
      </c>
      <c r="AU377" s="222" t="s">
        <v>92</v>
      </c>
      <c r="AY377" s="21" t="s">
        <v>197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21" t="s">
        <v>90</v>
      </c>
      <c r="BK377" s="223">
        <f>ROUND(I377*H377,2)</f>
        <v>0</v>
      </c>
      <c r="BL377" s="21" t="s">
        <v>206</v>
      </c>
      <c r="BM377" s="222" t="s">
        <v>2064</v>
      </c>
    </row>
    <row r="378" s="2" customFormat="1">
      <c r="A378" s="43"/>
      <c r="B378" s="44"/>
      <c r="C378" s="45"/>
      <c r="D378" s="224" t="s">
        <v>209</v>
      </c>
      <c r="E378" s="45"/>
      <c r="F378" s="225" t="s">
        <v>1287</v>
      </c>
      <c r="G378" s="45"/>
      <c r="H378" s="45"/>
      <c r="I378" s="226"/>
      <c r="J378" s="45"/>
      <c r="K378" s="45"/>
      <c r="L378" s="49"/>
      <c r="M378" s="227"/>
      <c r="N378" s="228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T378" s="21" t="s">
        <v>209</v>
      </c>
      <c r="AU378" s="21" t="s">
        <v>92</v>
      </c>
    </row>
    <row r="379" s="2" customFormat="1">
      <c r="A379" s="43"/>
      <c r="B379" s="44"/>
      <c r="C379" s="45"/>
      <c r="D379" s="229" t="s">
        <v>211</v>
      </c>
      <c r="E379" s="45"/>
      <c r="F379" s="230" t="s">
        <v>1288</v>
      </c>
      <c r="G379" s="45"/>
      <c r="H379" s="45"/>
      <c r="I379" s="226"/>
      <c r="J379" s="45"/>
      <c r="K379" s="45"/>
      <c r="L379" s="49"/>
      <c r="M379" s="227"/>
      <c r="N379" s="228"/>
      <c r="O379" s="89"/>
      <c r="P379" s="89"/>
      <c r="Q379" s="89"/>
      <c r="R379" s="89"/>
      <c r="S379" s="89"/>
      <c r="T379" s="90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T379" s="21" t="s">
        <v>211</v>
      </c>
      <c r="AU379" s="21" t="s">
        <v>92</v>
      </c>
    </row>
    <row r="380" s="13" customFormat="1">
      <c r="A380" s="13"/>
      <c r="B380" s="232"/>
      <c r="C380" s="233"/>
      <c r="D380" s="224" t="s">
        <v>232</v>
      </c>
      <c r="E380" s="242" t="s">
        <v>35</v>
      </c>
      <c r="F380" s="234" t="s">
        <v>2065</v>
      </c>
      <c r="G380" s="233"/>
      <c r="H380" s="235">
        <v>26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1" t="s">
        <v>232</v>
      </c>
      <c r="AU380" s="241" t="s">
        <v>92</v>
      </c>
      <c r="AV380" s="13" t="s">
        <v>92</v>
      </c>
      <c r="AW380" s="13" t="s">
        <v>42</v>
      </c>
      <c r="AX380" s="13" t="s">
        <v>90</v>
      </c>
      <c r="AY380" s="241" t="s">
        <v>197</v>
      </c>
    </row>
    <row r="381" s="2" customFormat="1" ht="21.75" customHeight="1">
      <c r="A381" s="43"/>
      <c r="B381" s="44"/>
      <c r="C381" s="211" t="s">
        <v>630</v>
      </c>
      <c r="D381" s="211" t="s">
        <v>201</v>
      </c>
      <c r="E381" s="212" t="s">
        <v>1290</v>
      </c>
      <c r="F381" s="213" t="s">
        <v>1291</v>
      </c>
      <c r="G381" s="214" t="s">
        <v>204</v>
      </c>
      <c r="H381" s="215">
        <v>26</v>
      </c>
      <c r="I381" s="216"/>
      <c r="J381" s="217">
        <f>ROUND(I381*H381,2)</f>
        <v>0</v>
      </c>
      <c r="K381" s="213" t="s">
        <v>205</v>
      </c>
      <c r="L381" s="49"/>
      <c r="M381" s="218" t="s">
        <v>35</v>
      </c>
      <c r="N381" s="219" t="s">
        <v>53</v>
      </c>
      <c r="O381" s="89"/>
      <c r="P381" s="220">
        <f>O381*H381</f>
        <v>0</v>
      </c>
      <c r="Q381" s="220">
        <v>0</v>
      </c>
      <c r="R381" s="220">
        <f>Q381*H381</f>
        <v>0</v>
      </c>
      <c r="S381" s="220">
        <v>0</v>
      </c>
      <c r="T381" s="221">
        <f>S381*H381</f>
        <v>0</v>
      </c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R381" s="222" t="s">
        <v>206</v>
      </c>
      <c r="AT381" s="222" t="s">
        <v>201</v>
      </c>
      <c r="AU381" s="222" t="s">
        <v>92</v>
      </c>
      <c r="AY381" s="21" t="s">
        <v>197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21" t="s">
        <v>90</v>
      </c>
      <c r="BK381" s="223">
        <f>ROUND(I381*H381,2)</f>
        <v>0</v>
      </c>
      <c r="BL381" s="21" t="s">
        <v>206</v>
      </c>
      <c r="BM381" s="222" t="s">
        <v>2066</v>
      </c>
    </row>
    <row r="382" s="2" customFormat="1">
      <c r="A382" s="43"/>
      <c r="B382" s="44"/>
      <c r="C382" s="45"/>
      <c r="D382" s="224" t="s">
        <v>209</v>
      </c>
      <c r="E382" s="45"/>
      <c r="F382" s="225" t="s">
        <v>1293</v>
      </c>
      <c r="G382" s="45"/>
      <c r="H382" s="45"/>
      <c r="I382" s="226"/>
      <c r="J382" s="45"/>
      <c r="K382" s="45"/>
      <c r="L382" s="49"/>
      <c r="M382" s="227"/>
      <c r="N382" s="228"/>
      <c r="O382" s="89"/>
      <c r="P382" s="89"/>
      <c r="Q382" s="89"/>
      <c r="R382" s="89"/>
      <c r="S382" s="89"/>
      <c r="T382" s="90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T382" s="21" t="s">
        <v>209</v>
      </c>
      <c r="AU382" s="21" t="s">
        <v>92</v>
      </c>
    </row>
    <row r="383" s="2" customFormat="1">
      <c r="A383" s="43"/>
      <c r="B383" s="44"/>
      <c r="C383" s="45"/>
      <c r="D383" s="229" t="s">
        <v>211</v>
      </c>
      <c r="E383" s="45"/>
      <c r="F383" s="230" t="s">
        <v>1294</v>
      </c>
      <c r="G383" s="45"/>
      <c r="H383" s="45"/>
      <c r="I383" s="226"/>
      <c r="J383" s="45"/>
      <c r="K383" s="45"/>
      <c r="L383" s="49"/>
      <c r="M383" s="227"/>
      <c r="N383" s="228"/>
      <c r="O383" s="89"/>
      <c r="P383" s="89"/>
      <c r="Q383" s="89"/>
      <c r="R383" s="89"/>
      <c r="S383" s="89"/>
      <c r="T383" s="90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T383" s="21" t="s">
        <v>211</v>
      </c>
      <c r="AU383" s="21" t="s">
        <v>92</v>
      </c>
    </row>
    <row r="384" s="13" customFormat="1">
      <c r="A384" s="13"/>
      <c r="B384" s="232"/>
      <c r="C384" s="233"/>
      <c r="D384" s="224" t="s">
        <v>232</v>
      </c>
      <c r="E384" s="242" t="s">
        <v>35</v>
      </c>
      <c r="F384" s="234" t="s">
        <v>2067</v>
      </c>
      <c r="G384" s="233"/>
      <c r="H384" s="235">
        <v>26</v>
      </c>
      <c r="I384" s="236"/>
      <c r="J384" s="233"/>
      <c r="K384" s="233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232</v>
      </c>
      <c r="AU384" s="241" t="s">
        <v>92</v>
      </c>
      <c r="AV384" s="13" t="s">
        <v>92</v>
      </c>
      <c r="AW384" s="13" t="s">
        <v>42</v>
      </c>
      <c r="AX384" s="13" t="s">
        <v>90</v>
      </c>
      <c r="AY384" s="241" t="s">
        <v>197</v>
      </c>
    </row>
    <row r="385" s="2" customFormat="1" ht="24.15" customHeight="1">
      <c r="A385" s="43"/>
      <c r="B385" s="44"/>
      <c r="C385" s="211" t="s">
        <v>634</v>
      </c>
      <c r="D385" s="211" t="s">
        <v>201</v>
      </c>
      <c r="E385" s="212" t="s">
        <v>1161</v>
      </c>
      <c r="F385" s="213" t="s">
        <v>1162</v>
      </c>
      <c r="G385" s="214" t="s">
        <v>204</v>
      </c>
      <c r="H385" s="215">
        <v>26</v>
      </c>
      <c r="I385" s="216"/>
      <c r="J385" s="217">
        <f>ROUND(I385*H385,2)</f>
        <v>0</v>
      </c>
      <c r="K385" s="213" t="s">
        <v>205</v>
      </c>
      <c r="L385" s="49"/>
      <c r="M385" s="218" t="s">
        <v>35</v>
      </c>
      <c r="N385" s="219" t="s">
        <v>53</v>
      </c>
      <c r="O385" s="89"/>
      <c r="P385" s="220">
        <f>O385*H385</f>
        <v>0</v>
      </c>
      <c r="Q385" s="220">
        <v>0</v>
      </c>
      <c r="R385" s="220">
        <f>Q385*H385</f>
        <v>0</v>
      </c>
      <c r="S385" s="220">
        <v>0</v>
      </c>
      <c r="T385" s="221">
        <f>S385*H385</f>
        <v>0</v>
      </c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R385" s="222" t="s">
        <v>206</v>
      </c>
      <c r="AT385" s="222" t="s">
        <v>201</v>
      </c>
      <c r="AU385" s="222" t="s">
        <v>92</v>
      </c>
      <c r="AY385" s="21" t="s">
        <v>197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21" t="s">
        <v>90</v>
      </c>
      <c r="BK385" s="223">
        <f>ROUND(I385*H385,2)</f>
        <v>0</v>
      </c>
      <c r="BL385" s="21" t="s">
        <v>206</v>
      </c>
      <c r="BM385" s="222" t="s">
        <v>2068</v>
      </c>
    </row>
    <row r="386" s="2" customFormat="1">
      <c r="A386" s="43"/>
      <c r="B386" s="44"/>
      <c r="C386" s="45"/>
      <c r="D386" s="224" t="s">
        <v>209</v>
      </c>
      <c r="E386" s="45"/>
      <c r="F386" s="225" t="s">
        <v>1164</v>
      </c>
      <c r="G386" s="45"/>
      <c r="H386" s="45"/>
      <c r="I386" s="226"/>
      <c r="J386" s="45"/>
      <c r="K386" s="45"/>
      <c r="L386" s="49"/>
      <c r="M386" s="227"/>
      <c r="N386" s="228"/>
      <c r="O386" s="89"/>
      <c r="P386" s="89"/>
      <c r="Q386" s="89"/>
      <c r="R386" s="89"/>
      <c r="S386" s="89"/>
      <c r="T386" s="90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T386" s="21" t="s">
        <v>209</v>
      </c>
      <c r="AU386" s="21" t="s">
        <v>92</v>
      </c>
    </row>
    <row r="387" s="2" customFormat="1">
      <c r="A387" s="43"/>
      <c r="B387" s="44"/>
      <c r="C387" s="45"/>
      <c r="D387" s="229" t="s">
        <v>211</v>
      </c>
      <c r="E387" s="45"/>
      <c r="F387" s="230" t="s">
        <v>1165</v>
      </c>
      <c r="G387" s="45"/>
      <c r="H387" s="45"/>
      <c r="I387" s="226"/>
      <c r="J387" s="45"/>
      <c r="K387" s="45"/>
      <c r="L387" s="49"/>
      <c r="M387" s="227"/>
      <c r="N387" s="228"/>
      <c r="O387" s="89"/>
      <c r="P387" s="89"/>
      <c r="Q387" s="89"/>
      <c r="R387" s="89"/>
      <c r="S387" s="89"/>
      <c r="T387" s="90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T387" s="21" t="s">
        <v>211</v>
      </c>
      <c r="AU387" s="21" t="s">
        <v>92</v>
      </c>
    </row>
    <row r="388" s="2" customFormat="1" ht="24.15" customHeight="1">
      <c r="A388" s="43"/>
      <c r="B388" s="44"/>
      <c r="C388" s="211" t="s">
        <v>639</v>
      </c>
      <c r="D388" s="211" t="s">
        <v>201</v>
      </c>
      <c r="E388" s="212" t="s">
        <v>1297</v>
      </c>
      <c r="F388" s="213" t="s">
        <v>1298</v>
      </c>
      <c r="G388" s="214" t="s">
        <v>204</v>
      </c>
      <c r="H388" s="215">
        <v>26</v>
      </c>
      <c r="I388" s="216"/>
      <c r="J388" s="217">
        <f>ROUND(I388*H388,2)</f>
        <v>0</v>
      </c>
      <c r="K388" s="213" t="s">
        <v>205</v>
      </c>
      <c r="L388" s="49"/>
      <c r="M388" s="218" t="s">
        <v>35</v>
      </c>
      <c r="N388" s="219" t="s">
        <v>53</v>
      </c>
      <c r="O388" s="89"/>
      <c r="P388" s="220">
        <f>O388*H388</f>
        <v>0</v>
      </c>
      <c r="Q388" s="220">
        <v>0.1837</v>
      </c>
      <c r="R388" s="220">
        <f>Q388*H388</f>
        <v>4.7762000000000002</v>
      </c>
      <c r="S388" s="220">
        <v>0</v>
      </c>
      <c r="T388" s="221">
        <f>S388*H388</f>
        <v>0</v>
      </c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R388" s="222" t="s">
        <v>206</v>
      </c>
      <c r="AT388" s="222" t="s">
        <v>201</v>
      </c>
      <c r="AU388" s="222" t="s">
        <v>92</v>
      </c>
      <c r="AY388" s="21" t="s">
        <v>197</v>
      </c>
      <c r="BE388" s="223">
        <f>IF(N388="základní",J388,0)</f>
        <v>0</v>
      </c>
      <c r="BF388" s="223">
        <f>IF(N388="snížená",J388,0)</f>
        <v>0</v>
      </c>
      <c r="BG388" s="223">
        <f>IF(N388="zákl. přenesená",J388,0)</f>
        <v>0</v>
      </c>
      <c r="BH388" s="223">
        <f>IF(N388="sníž. přenesená",J388,0)</f>
        <v>0</v>
      </c>
      <c r="BI388" s="223">
        <f>IF(N388="nulová",J388,0)</f>
        <v>0</v>
      </c>
      <c r="BJ388" s="21" t="s">
        <v>90</v>
      </c>
      <c r="BK388" s="223">
        <f>ROUND(I388*H388,2)</f>
        <v>0</v>
      </c>
      <c r="BL388" s="21" t="s">
        <v>206</v>
      </c>
      <c r="BM388" s="222" t="s">
        <v>2069</v>
      </c>
    </row>
    <row r="389" s="2" customFormat="1">
      <c r="A389" s="43"/>
      <c r="B389" s="44"/>
      <c r="C389" s="45"/>
      <c r="D389" s="224" t="s">
        <v>209</v>
      </c>
      <c r="E389" s="45"/>
      <c r="F389" s="225" t="s">
        <v>1300</v>
      </c>
      <c r="G389" s="45"/>
      <c r="H389" s="45"/>
      <c r="I389" s="226"/>
      <c r="J389" s="45"/>
      <c r="K389" s="45"/>
      <c r="L389" s="49"/>
      <c r="M389" s="227"/>
      <c r="N389" s="228"/>
      <c r="O389" s="89"/>
      <c r="P389" s="89"/>
      <c r="Q389" s="89"/>
      <c r="R389" s="89"/>
      <c r="S389" s="89"/>
      <c r="T389" s="90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T389" s="21" t="s">
        <v>209</v>
      </c>
      <c r="AU389" s="21" t="s">
        <v>92</v>
      </c>
    </row>
    <row r="390" s="2" customFormat="1">
      <c r="A390" s="43"/>
      <c r="B390" s="44"/>
      <c r="C390" s="45"/>
      <c r="D390" s="229" t="s">
        <v>211</v>
      </c>
      <c r="E390" s="45"/>
      <c r="F390" s="230" t="s">
        <v>1301</v>
      </c>
      <c r="G390" s="45"/>
      <c r="H390" s="45"/>
      <c r="I390" s="226"/>
      <c r="J390" s="45"/>
      <c r="K390" s="45"/>
      <c r="L390" s="49"/>
      <c r="M390" s="227"/>
      <c r="N390" s="228"/>
      <c r="O390" s="89"/>
      <c r="P390" s="89"/>
      <c r="Q390" s="89"/>
      <c r="R390" s="89"/>
      <c r="S390" s="89"/>
      <c r="T390" s="90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T390" s="21" t="s">
        <v>211</v>
      </c>
      <c r="AU390" s="21" t="s">
        <v>92</v>
      </c>
    </row>
    <row r="391" s="13" customFormat="1">
      <c r="A391" s="13"/>
      <c r="B391" s="232"/>
      <c r="C391" s="233"/>
      <c r="D391" s="224" t="s">
        <v>232</v>
      </c>
      <c r="E391" s="242" t="s">
        <v>35</v>
      </c>
      <c r="F391" s="234" t="s">
        <v>2070</v>
      </c>
      <c r="G391" s="233"/>
      <c r="H391" s="235">
        <v>26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232</v>
      </c>
      <c r="AU391" s="241" t="s">
        <v>92</v>
      </c>
      <c r="AV391" s="13" t="s">
        <v>92</v>
      </c>
      <c r="AW391" s="13" t="s">
        <v>42</v>
      </c>
      <c r="AX391" s="13" t="s">
        <v>90</v>
      </c>
      <c r="AY391" s="241" t="s">
        <v>197</v>
      </c>
    </row>
    <row r="392" s="2" customFormat="1" ht="16.5" customHeight="1">
      <c r="A392" s="43"/>
      <c r="B392" s="44"/>
      <c r="C392" s="243" t="s">
        <v>648</v>
      </c>
      <c r="D392" s="243" t="s">
        <v>305</v>
      </c>
      <c r="E392" s="244" t="s">
        <v>2071</v>
      </c>
      <c r="F392" s="245" t="s">
        <v>2072</v>
      </c>
      <c r="G392" s="246" t="s">
        <v>204</v>
      </c>
      <c r="H392" s="247">
        <v>26.52</v>
      </c>
      <c r="I392" s="248"/>
      <c r="J392" s="249">
        <f>ROUND(I392*H392,2)</f>
        <v>0</v>
      </c>
      <c r="K392" s="245" t="s">
        <v>205</v>
      </c>
      <c r="L392" s="250"/>
      <c r="M392" s="251" t="s">
        <v>35</v>
      </c>
      <c r="N392" s="252" t="s">
        <v>53</v>
      </c>
      <c r="O392" s="89"/>
      <c r="P392" s="220">
        <f>O392*H392</f>
        <v>0</v>
      </c>
      <c r="Q392" s="220">
        <v>0.222</v>
      </c>
      <c r="R392" s="220">
        <f>Q392*H392</f>
        <v>5.8874399999999998</v>
      </c>
      <c r="S392" s="220">
        <v>0</v>
      </c>
      <c r="T392" s="221">
        <f>S392*H392</f>
        <v>0</v>
      </c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R392" s="222" t="s">
        <v>253</v>
      </c>
      <c r="AT392" s="222" t="s">
        <v>305</v>
      </c>
      <c r="AU392" s="222" t="s">
        <v>92</v>
      </c>
      <c r="AY392" s="21" t="s">
        <v>197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21" t="s">
        <v>90</v>
      </c>
      <c r="BK392" s="223">
        <f>ROUND(I392*H392,2)</f>
        <v>0</v>
      </c>
      <c r="BL392" s="21" t="s">
        <v>206</v>
      </c>
      <c r="BM392" s="222" t="s">
        <v>2073</v>
      </c>
    </row>
    <row r="393" s="2" customFormat="1">
      <c r="A393" s="43"/>
      <c r="B393" s="44"/>
      <c r="C393" s="45"/>
      <c r="D393" s="224" t="s">
        <v>209</v>
      </c>
      <c r="E393" s="45"/>
      <c r="F393" s="225" t="s">
        <v>2072</v>
      </c>
      <c r="G393" s="45"/>
      <c r="H393" s="45"/>
      <c r="I393" s="226"/>
      <c r="J393" s="45"/>
      <c r="K393" s="45"/>
      <c r="L393" s="49"/>
      <c r="M393" s="227"/>
      <c r="N393" s="228"/>
      <c r="O393" s="89"/>
      <c r="P393" s="89"/>
      <c r="Q393" s="89"/>
      <c r="R393" s="89"/>
      <c r="S393" s="89"/>
      <c r="T393" s="90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T393" s="21" t="s">
        <v>209</v>
      </c>
      <c r="AU393" s="21" t="s">
        <v>92</v>
      </c>
    </row>
    <row r="394" s="13" customFormat="1">
      <c r="A394" s="13"/>
      <c r="B394" s="232"/>
      <c r="C394" s="233"/>
      <c r="D394" s="224" t="s">
        <v>232</v>
      </c>
      <c r="E394" s="233"/>
      <c r="F394" s="234" t="s">
        <v>2074</v>
      </c>
      <c r="G394" s="233"/>
      <c r="H394" s="235">
        <v>26.52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232</v>
      </c>
      <c r="AU394" s="241" t="s">
        <v>92</v>
      </c>
      <c r="AV394" s="13" t="s">
        <v>92</v>
      </c>
      <c r="AW394" s="13" t="s">
        <v>4</v>
      </c>
      <c r="AX394" s="13" t="s">
        <v>90</v>
      </c>
      <c r="AY394" s="241" t="s">
        <v>197</v>
      </c>
    </row>
    <row r="395" s="12" customFormat="1" ht="22.8" customHeight="1">
      <c r="A395" s="12"/>
      <c r="B395" s="195"/>
      <c r="C395" s="196"/>
      <c r="D395" s="197" t="s">
        <v>81</v>
      </c>
      <c r="E395" s="209" t="s">
        <v>1304</v>
      </c>
      <c r="F395" s="209" t="s">
        <v>1305</v>
      </c>
      <c r="G395" s="196"/>
      <c r="H395" s="196"/>
      <c r="I395" s="199"/>
      <c r="J395" s="210">
        <f>BK395</f>
        <v>0</v>
      </c>
      <c r="K395" s="196"/>
      <c r="L395" s="201"/>
      <c r="M395" s="202"/>
      <c r="N395" s="203"/>
      <c r="O395" s="203"/>
      <c r="P395" s="204">
        <f>SUM(P396:P432)</f>
        <v>0</v>
      </c>
      <c r="Q395" s="203"/>
      <c r="R395" s="204">
        <f>SUM(R396:R432)</f>
        <v>2.3548450000000001</v>
      </c>
      <c r="S395" s="203"/>
      <c r="T395" s="205">
        <f>SUM(T396:T432)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6" t="s">
        <v>90</v>
      </c>
      <c r="AT395" s="207" t="s">
        <v>81</v>
      </c>
      <c r="AU395" s="207" t="s">
        <v>90</v>
      </c>
      <c r="AY395" s="206" t="s">
        <v>197</v>
      </c>
      <c r="BK395" s="208">
        <f>SUM(BK396:BK432)</f>
        <v>0</v>
      </c>
    </row>
    <row r="396" s="2" customFormat="1" ht="24.15" customHeight="1">
      <c r="A396" s="43"/>
      <c r="B396" s="44"/>
      <c r="C396" s="211" t="s">
        <v>654</v>
      </c>
      <c r="D396" s="211" t="s">
        <v>201</v>
      </c>
      <c r="E396" s="212" t="s">
        <v>1628</v>
      </c>
      <c r="F396" s="213" t="s">
        <v>1629</v>
      </c>
      <c r="G396" s="214" t="s">
        <v>204</v>
      </c>
      <c r="H396" s="215">
        <v>17.5</v>
      </c>
      <c r="I396" s="216"/>
      <c r="J396" s="217">
        <f>ROUND(I396*H396,2)</f>
        <v>0</v>
      </c>
      <c r="K396" s="213" t="s">
        <v>205</v>
      </c>
      <c r="L396" s="49"/>
      <c r="M396" s="218" t="s">
        <v>35</v>
      </c>
      <c r="N396" s="219" t="s">
        <v>53</v>
      </c>
      <c r="O396" s="89"/>
      <c r="P396" s="220">
        <f>O396*H396</f>
        <v>0</v>
      </c>
      <c r="Q396" s="220">
        <v>0</v>
      </c>
      <c r="R396" s="220">
        <f>Q396*H396</f>
        <v>0</v>
      </c>
      <c r="S396" s="220">
        <v>0</v>
      </c>
      <c r="T396" s="221">
        <f>S396*H396</f>
        <v>0</v>
      </c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R396" s="222" t="s">
        <v>206</v>
      </c>
      <c r="AT396" s="222" t="s">
        <v>201</v>
      </c>
      <c r="AU396" s="222" t="s">
        <v>92</v>
      </c>
      <c r="AY396" s="21" t="s">
        <v>197</v>
      </c>
      <c r="BE396" s="223">
        <f>IF(N396="základní",J396,0)</f>
        <v>0</v>
      </c>
      <c r="BF396" s="223">
        <f>IF(N396="snížená",J396,0)</f>
        <v>0</v>
      </c>
      <c r="BG396" s="223">
        <f>IF(N396="zákl. přenesená",J396,0)</f>
        <v>0</v>
      </c>
      <c r="BH396" s="223">
        <f>IF(N396="sníž. přenesená",J396,0)</f>
        <v>0</v>
      </c>
      <c r="BI396" s="223">
        <f>IF(N396="nulová",J396,0)</f>
        <v>0</v>
      </c>
      <c r="BJ396" s="21" t="s">
        <v>90</v>
      </c>
      <c r="BK396" s="223">
        <f>ROUND(I396*H396,2)</f>
        <v>0</v>
      </c>
      <c r="BL396" s="21" t="s">
        <v>206</v>
      </c>
      <c r="BM396" s="222" t="s">
        <v>2075</v>
      </c>
    </row>
    <row r="397" s="2" customFormat="1">
      <c r="A397" s="43"/>
      <c r="B397" s="44"/>
      <c r="C397" s="45"/>
      <c r="D397" s="224" t="s">
        <v>209</v>
      </c>
      <c r="E397" s="45"/>
      <c r="F397" s="225" t="s">
        <v>1631</v>
      </c>
      <c r="G397" s="45"/>
      <c r="H397" s="45"/>
      <c r="I397" s="226"/>
      <c r="J397" s="45"/>
      <c r="K397" s="45"/>
      <c r="L397" s="49"/>
      <c r="M397" s="227"/>
      <c r="N397" s="228"/>
      <c r="O397" s="89"/>
      <c r="P397" s="89"/>
      <c r="Q397" s="89"/>
      <c r="R397" s="89"/>
      <c r="S397" s="89"/>
      <c r="T397" s="90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T397" s="21" t="s">
        <v>209</v>
      </c>
      <c r="AU397" s="21" t="s">
        <v>92</v>
      </c>
    </row>
    <row r="398" s="2" customFormat="1">
      <c r="A398" s="43"/>
      <c r="B398" s="44"/>
      <c r="C398" s="45"/>
      <c r="D398" s="229" t="s">
        <v>211</v>
      </c>
      <c r="E398" s="45"/>
      <c r="F398" s="230" t="s">
        <v>1632</v>
      </c>
      <c r="G398" s="45"/>
      <c r="H398" s="45"/>
      <c r="I398" s="226"/>
      <c r="J398" s="45"/>
      <c r="K398" s="45"/>
      <c r="L398" s="49"/>
      <c r="M398" s="227"/>
      <c r="N398" s="228"/>
      <c r="O398" s="89"/>
      <c r="P398" s="89"/>
      <c r="Q398" s="89"/>
      <c r="R398" s="89"/>
      <c r="S398" s="89"/>
      <c r="T398" s="90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T398" s="21" t="s">
        <v>211</v>
      </c>
      <c r="AU398" s="21" t="s">
        <v>92</v>
      </c>
    </row>
    <row r="399" s="2" customFormat="1">
      <c r="A399" s="43"/>
      <c r="B399" s="44"/>
      <c r="C399" s="45"/>
      <c r="D399" s="224" t="s">
        <v>219</v>
      </c>
      <c r="E399" s="45"/>
      <c r="F399" s="231" t="s">
        <v>1633</v>
      </c>
      <c r="G399" s="45"/>
      <c r="H399" s="45"/>
      <c r="I399" s="226"/>
      <c r="J399" s="45"/>
      <c r="K399" s="45"/>
      <c r="L399" s="49"/>
      <c r="M399" s="227"/>
      <c r="N399" s="228"/>
      <c r="O399" s="89"/>
      <c r="P399" s="89"/>
      <c r="Q399" s="89"/>
      <c r="R399" s="89"/>
      <c r="S399" s="89"/>
      <c r="T399" s="90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T399" s="21" t="s">
        <v>219</v>
      </c>
      <c r="AU399" s="21" t="s">
        <v>92</v>
      </c>
    </row>
    <row r="400" s="13" customFormat="1">
      <c r="A400" s="13"/>
      <c r="B400" s="232"/>
      <c r="C400" s="233"/>
      <c r="D400" s="224" t="s">
        <v>232</v>
      </c>
      <c r="E400" s="233"/>
      <c r="F400" s="234" t="s">
        <v>2076</v>
      </c>
      <c r="G400" s="233"/>
      <c r="H400" s="235">
        <v>17.5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1" t="s">
        <v>232</v>
      </c>
      <c r="AU400" s="241" t="s">
        <v>92</v>
      </c>
      <c r="AV400" s="13" t="s">
        <v>92</v>
      </c>
      <c r="AW400" s="13" t="s">
        <v>4</v>
      </c>
      <c r="AX400" s="13" t="s">
        <v>90</v>
      </c>
      <c r="AY400" s="241" t="s">
        <v>197</v>
      </c>
    </row>
    <row r="401" s="2" customFormat="1" ht="24.15" customHeight="1">
      <c r="A401" s="43"/>
      <c r="B401" s="44"/>
      <c r="C401" s="211" t="s">
        <v>656</v>
      </c>
      <c r="D401" s="211" t="s">
        <v>201</v>
      </c>
      <c r="E401" s="212" t="s">
        <v>1278</v>
      </c>
      <c r="F401" s="213" t="s">
        <v>1279</v>
      </c>
      <c r="G401" s="214" t="s">
        <v>204</v>
      </c>
      <c r="H401" s="215">
        <v>6</v>
      </c>
      <c r="I401" s="216"/>
      <c r="J401" s="217">
        <f>ROUND(I401*H401,2)</f>
        <v>0</v>
      </c>
      <c r="K401" s="213" t="s">
        <v>205</v>
      </c>
      <c r="L401" s="49"/>
      <c r="M401" s="218" t="s">
        <v>35</v>
      </c>
      <c r="N401" s="219" t="s">
        <v>53</v>
      </c>
      <c r="O401" s="89"/>
      <c r="P401" s="220">
        <f>O401*H401</f>
        <v>0</v>
      </c>
      <c r="Q401" s="220">
        <v>0</v>
      </c>
      <c r="R401" s="220">
        <f>Q401*H401</f>
        <v>0</v>
      </c>
      <c r="S401" s="220">
        <v>0</v>
      </c>
      <c r="T401" s="221">
        <f>S401*H401</f>
        <v>0</v>
      </c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R401" s="222" t="s">
        <v>206</v>
      </c>
      <c r="AT401" s="222" t="s">
        <v>201</v>
      </c>
      <c r="AU401" s="222" t="s">
        <v>92</v>
      </c>
      <c r="AY401" s="21" t="s">
        <v>197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21" t="s">
        <v>90</v>
      </c>
      <c r="BK401" s="223">
        <f>ROUND(I401*H401,2)</f>
        <v>0</v>
      </c>
      <c r="BL401" s="21" t="s">
        <v>206</v>
      </c>
      <c r="BM401" s="222" t="s">
        <v>2077</v>
      </c>
    </row>
    <row r="402" s="2" customFormat="1">
      <c r="A402" s="43"/>
      <c r="B402" s="44"/>
      <c r="C402" s="45"/>
      <c r="D402" s="224" t="s">
        <v>209</v>
      </c>
      <c r="E402" s="45"/>
      <c r="F402" s="225" t="s">
        <v>1281</v>
      </c>
      <c r="G402" s="45"/>
      <c r="H402" s="45"/>
      <c r="I402" s="226"/>
      <c r="J402" s="45"/>
      <c r="K402" s="45"/>
      <c r="L402" s="49"/>
      <c r="M402" s="227"/>
      <c r="N402" s="228"/>
      <c r="O402" s="89"/>
      <c r="P402" s="89"/>
      <c r="Q402" s="89"/>
      <c r="R402" s="89"/>
      <c r="S402" s="89"/>
      <c r="T402" s="90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T402" s="21" t="s">
        <v>209</v>
      </c>
      <c r="AU402" s="21" t="s">
        <v>92</v>
      </c>
    </row>
    <row r="403" s="2" customFormat="1">
      <c r="A403" s="43"/>
      <c r="B403" s="44"/>
      <c r="C403" s="45"/>
      <c r="D403" s="229" t="s">
        <v>211</v>
      </c>
      <c r="E403" s="45"/>
      <c r="F403" s="230" t="s">
        <v>1282</v>
      </c>
      <c r="G403" s="45"/>
      <c r="H403" s="45"/>
      <c r="I403" s="226"/>
      <c r="J403" s="45"/>
      <c r="K403" s="45"/>
      <c r="L403" s="49"/>
      <c r="M403" s="227"/>
      <c r="N403" s="228"/>
      <c r="O403" s="89"/>
      <c r="P403" s="89"/>
      <c r="Q403" s="89"/>
      <c r="R403" s="89"/>
      <c r="S403" s="89"/>
      <c r="T403" s="90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T403" s="21" t="s">
        <v>211</v>
      </c>
      <c r="AU403" s="21" t="s">
        <v>92</v>
      </c>
    </row>
    <row r="404" s="13" customFormat="1">
      <c r="A404" s="13"/>
      <c r="B404" s="232"/>
      <c r="C404" s="233"/>
      <c r="D404" s="224" t="s">
        <v>232</v>
      </c>
      <c r="E404" s="242" t="s">
        <v>35</v>
      </c>
      <c r="F404" s="234" t="s">
        <v>2078</v>
      </c>
      <c r="G404" s="233"/>
      <c r="H404" s="235">
        <v>6</v>
      </c>
      <c r="I404" s="236"/>
      <c r="J404" s="233"/>
      <c r="K404" s="233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232</v>
      </c>
      <c r="AU404" s="241" t="s">
        <v>92</v>
      </c>
      <c r="AV404" s="13" t="s">
        <v>92</v>
      </c>
      <c r="AW404" s="13" t="s">
        <v>42</v>
      </c>
      <c r="AX404" s="13" t="s">
        <v>90</v>
      </c>
      <c r="AY404" s="241" t="s">
        <v>197</v>
      </c>
    </row>
    <row r="405" s="2" customFormat="1" ht="21.75" customHeight="1">
      <c r="A405" s="43"/>
      <c r="B405" s="44"/>
      <c r="C405" s="211" t="s">
        <v>658</v>
      </c>
      <c r="D405" s="211" t="s">
        <v>201</v>
      </c>
      <c r="E405" s="212" t="s">
        <v>1284</v>
      </c>
      <c r="F405" s="213" t="s">
        <v>1285</v>
      </c>
      <c r="G405" s="214" t="s">
        <v>204</v>
      </c>
      <c r="H405" s="215">
        <v>6</v>
      </c>
      <c r="I405" s="216"/>
      <c r="J405" s="217">
        <f>ROUND(I405*H405,2)</f>
        <v>0</v>
      </c>
      <c r="K405" s="213" t="s">
        <v>205</v>
      </c>
      <c r="L405" s="49"/>
      <c r="M405" s="218" t="s">
        <v>35</v>
      </c>
      <c r="N405" s="219" t="s">
        <v>53</v>
      </c>
      <c r="O405" s="89"/>
      <c r="P405" s="220">
        <f>O405*H405</f>
        <v>0</v>
      </c>
      <c r="Q405" s="220">
        <v>0</v>
      </c>
      <c r="R405" s="220">
        <f>Q405*H405</f>
        <v>0</v>
      </c>
      <c r="S405" s="220">
        <v>0</v>
      </c>
      <c r="T405" s="221">
        <f>S405*H405</f>
        <v>0</v>
      </c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R405" s="222" t="s">
        <v>206</v>
      </c>
      <c r="AT405" s="222" t="s">
        <v>201</v>
      </c>
      <c r="AU405" s="222" t="s">
        <v>92</v>
      </c>
      <c r="AY405" s="21" t="s">
        <v>197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21" t="s">
        <v>90</v>
      </c>
      <c r="BK405" s="223">
        <f>ROUND(I405*H405,2)</f>
        <v>0</v>
      </c>
      <c r="BL405" s="21" t="s">
        <v>206</v>
      </c>
      <c r="BM405" s="222" t="s">
        <v>2079</v>
      </c>
    </row>
    <row r="406" s="2" customFormat="1">
      <c r="A406" s="43"/>
      <c r="B406" s="44"/>
      <c r="C406" s="45"/>
      <c r="D406" s="224" t="s">
        <v>209</v>
      </c>
      <c r="E406" s="45"/>
      <c r="F406" s="225" t="s">
        <v>1287</v>
      </c>
      <c r="G406" s="45"/>
      <c r="H406" s="45"/>
      <c r="I406" s="226"/>
      <c r="J406" s="45"/>
      <c r="K406" s="45"/>
      <c r="L406" s="49"/>
      <c r="M406" s="227"/>
      <c r="N406" s="228"/>
      <c r="O406" s="89"/>
      <c r="P406" s="89"/>
      <c r="Q406" s="89"/>
      <c r="R406" s="89"/>
      <c r="S406" s="89"/>
      <c r="T406" s="90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T406" s="21" t="s">
        <v>209</v>
      </c>
      <c r="AU406" s="21" t="s">
        <v>92</v>
      </c>
    </row>
    <row r="407" s="2" customFormat="1">
      <c r="A407" s="43"/>
      <c r="B407" s="44"/>
      <c r="C407" s="45"/>
      <c r="D407" s="229" t="s">
        <v>211</v>
      </c>
      <c r="E407" s="45"/>
      <c r="F407" s="230" t="s">
        <v>1288</v>
      </c>
      <c r="G407" s="45"/>
      <c r="H407" s="45"/>
      <c r="I407" s="226"/>
      <c r="J407" s="45"/>
      <c r="K407" s="45"/>
      <c r="L407" s="49"/>
      <c r="M407" s="227"/>
      <c r="N407" s="228"/>
      <c r="O407" s="89"/>
      <c r="P407" s="89"/>
      <c r="Q407" s="89"/>
      <c r="R407" s="89"/>
      <c r="S407" s="89"/>
      <c r="T407" s="90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T407" s="21" t="s">
        <v>211</v>
      </c>
      <c r="AU407" s="21" t="s">
        <v>92</v>
      </c>
    </row>
    <row r="408" s="13" customFormat="1">
      <c r="A408" s="13"/>
      <c r="B408" s="232"/>
      <c r="C408" s="233"/>
      <c r="D408" s="224" t="s">
        <v>232</v>
      </c>
      <c r="E408" s="242" t="s">
        <v>35</v>
      </c>
      <c r="F408" s="234" t="s">
        <v>2080</v>
      </c>
      <c r="G408" s="233"/>
      <c r="H408" s="235">
        <v>6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232</v>
      </c>
      <c r="AU408" s="241" t="s">
        <v>92</v>
      </c>
      <c r="AV408" s="13" t="s">
        <v>92</v>
      </c>
      <c r="AW408" s="13" t="s">
        <v>42</v>
      </c>
      <c r="AX408" s="13" t="s">
        <v>90</v>
      </c>
      <c r="AY408" s="241" t="s">
        <v>197</v>
      </c>
    </row>
    <row r="409" s="2" customFormat="1" ht="21.75" customHeight="1">
      <c r="A409" s="43"/>
      <c r="B409" s="44"/>
      <c r="C409" s="211" t="s">
        <v>660</v>
      </c>
      <c r="D409" s="211" t="s">
        <v>201</v>
      </c>
      <c r="E409" s="212" t="s">
        <v>1290</v>
      </c>
      <c r="F409" s="213" t="s">
        <v>1291</v>
      </c>
      <c r="G409" s="214" t="s">
        <v>204</v>
      </c>
      <c r="H409" s="215">
        <v>6</v>
      </c>
      <c r="I409" s="216"/>
      <c r="J409" s="217">
        <f>ROUND(I409*H409,2)</f>
        <v>0</v>
      </c>
      <c r="K409" s="213" t="s">
        <v>205</v>
      </c>
      <c r="L409" s="49"/>
      <c r="M409" s="218" t="s">
        <v>35</v>
      </c>
      <c r="N409" s="219" t="s">
        <v>53</v>
      </c>
      <c r="O409" s="89"/>
      <c r="P409" s="220">
        <f>O409*H409</f>
        <v>0</v>
      </c>
      <c r="Q409" s="220">
        <v>0</v>
      </c>
      <c r="R409" s="220">
        <f>Q409*H409</f>
        <v>0</v>
      </c>
      <c r="S409" s="220">
        <v>0</v>
      </c>
      <c r="T409" s="221">
        <f>S409*H409</f>
        <v>0</v>
      </c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R409" s="222" t="s">
        <v>206</v>
      </c>
      <c r="AT409" s="222" t="s">
        <v>201</v>
      </c>
      <c r="AU409" s="222" t="s">
        <v>92</v>
      </c>
      <c r="AY409" s="21" t="s">
        <v>197</v>
      </c>
      <c r="BE409" s="223">
        <f>IF(N409="základní",J409,0)</f>
        <v>0</v>
      </c>
      <c r="BF409" s="223">
        <f>IF(N409="snížená",J409,0)</f>
        <v>0</v>
      </c>
      <c r="BG409" s="223">
        <f>IF(N409="zákl. přenesená",J409,0)</f>
        <v>0</v>
      </c>
      <c r="BH409" s="223">
        <f>IF(N409="sníž. přenesená",J409,0)</f>
        <v>0</v>
      </c>
      <c r="BI409" s="223">
        <f>IF(N409="nulová",J409,0)</f>
        <v>0</v>
      </c>
      <c r="BJ409" s="21" t="s">
        <v>90</v>
      </c>
      <c r="BK409" s="223">
        <f>ROUND(I409*H409,2)</f>
        <v>0</v>
      </c>
      <c r="BL409" s="21" t="s">
        <v>206</v>
      </c>
      <c r="BM409" s="222" t="s">
        <v>2081</v>
      </c>
    </row>
    <row r="410" s="2" customFormat="1">
      <c r="A410" s="43"/>
      <c r="B410" s="44"/>
      <c r="C410" s="45"/>
      <c r="D410" s="224" t="s">
        <v>209</v>
      </c>
      <c r="E410" s="45"/>
      <c r="F410" s="225" t="s">
        <v>1293</v>
      </c>
      <c r="G410" s="45"/>
      <c r="H410" s="45"/>
      <c r="I410" s="226"/>
      <c r="J410" s="45"/>
      <c r="K410" s="45"/>
      <c r="L410" s="49"/>
      <c r="M410" s="227"/>
      <c r="N410" s="228"/>
      <c r="O410" s="89"/>
      <c r="P410" s="89"/>
      <c r="Q410" s="89"/>
      <c r="R410" s="89"/>
      <c r="S410" s="89"/>
      <c r="T410" s="90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T410" s="21" t="s">
        <v>209</v>
      </c>
      <c r="AU410" s="21" t="s">
        <v>92</v>
      </c>
    </row>
    <row r="411" s="2" customFormat="1">
      <c r="A411" s="43"/>
      <c r="B411" s="44"/>
      <c r="C411" s="45"/>
      <c r="D411" s="229" t="s">
        <v>211</v>
      </c>
      <c r="E411" s="45"/>
      <c r="F411" s="230" t="s">
        <v>1294</v>
      </c>
      <c r="G411" s="45"/>
      <c r="H411" s="45"/>
      <c r="I411" s="226"/>
      <c r="J411" s="45"/>
      <c r="K411" s="45"/>
      <c r="L411" s="49"/>
      <c r="M411" s="227"/>
      <c r="N411" s="228"/>
      <c r="O411" s="89"/>
      <c r="P411" s="89"/>
      <c r="Q411" s="89"/>
      <c r="R411" s="89"/>
      <c r="S411" s="89"/>
      <c r="T411" s="90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T411" s="21" t="s">
        <v>211</v>
      </c>
      <c r="AU411" s="21" t="s">
        <v>92</v>
      </c>
    </row>
    <row r="412" s="13" customFormat="1">
      <c r="A412" s="13"/>
      <c r="B412" s="232"/>
      <c r="C412" s="233"/>
      <c r="D412" s="224" t="s">
        <v>232</v>
      </c>
      <c r="E412" s="242" t="s">
        <v>35</v>
      </c>
      <c r="F412" s="234" t="s">
        <v>1704</v>
      </c>
      <c r="G412" s="233"/>
      <c r="H412" s="235">
        <v>6</v>
      </c>
      <c r="I412" s="236"/>
      <c r="J412" s="233"/>
      <c r="K412" s="233"/>
      <c r="L412" s="237"/>
      <c r="M412" s="238"/>
      <c r="N412" s="239"/>
      <c r="O412" s="239"/>
      <c r="P412" s="239"/>
      <c r="Q412" s="239"/>
      <c r="R412" s="239"/>
      <c r="S412" s="239"/>
      <c r="T412" s="24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1" t="s">
        <v>232</v>
      </c>
      <c r="AU412" s="241" t="s">
        <v>92</v>
      </c>
      <c r="AV412" s="13" t="s">
        <v>92</v>
      </c>
      <c r="AW412" s="13" t="s">
        <v>42</v>
      </c>
      <c r="AX412" s="13" t="s">
        <v>90</v>
      </c>
      <c r="AY412" s="241" t="s">
        <v>197</v>
      </c>
    </row>
    <row r="413" s="2" customFormat="1" ht="24.15" customHeight="1">
      <c r="A413" s="43"/>
      <c r="B413" s="44"/>
      <c r="C413" s="211" t="s">
        <v>667</v>
      </c>
      <c r="D413" s="211" t="s">
        <v>201</v>
      </c>
      <c r="E413" s="212" t="s">
        <v>1161</v>
      </c>
      <c r="F413" s="213" t="s">
        <v>1162</v>
      </c>
      <c r="G413" s="214" t="s">
        <v>204</v>
      </c>
      <c r="H413" s="215">
        <v>6</v>
      </c>
      <c r="I413" s="216"/>
      <c r="J413" s="217">
        <f>ROUND(I413*H413,2)</f>
        <v>0</v>
      </c>
      <c r="K413" s="213" t="s">
        <v>205</v>
      </c>
      <c r="L413" s="49"/>
      <c r="M413" s="218" t="s">
        <v>35</v>
      </c>
      <c r="N413" s="219" t="s">
        <v>53</v>
      </c>
      <c r="O413" s="89"/>
      <c r="P413" s="220">
        <f>O413*H413</f>
        <v>0</v>
      </c>
      <c r="Q413" s="220">
        <v>0</v>
      </c>
      <c r="R413" s="220">
        <f>Q413*H413</f>
        <v>0</v>
      </c>
      <c r="S413" s="220">
        <v>0</v>
      </c>
      <c r="T413" s="221">
        <f>S413*H413</f>
        <v>0</v>
      </c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R413" s="222" t="s">
        <v>206</v>
      </c>
      <c r="AT413" s="222" t="s">
        <v>201</v>
      </c>
      <c r="AU413" s="222" t="s">
        <v>92</v>
      </c>
      <c r="AY413" s="21" t="s">
        <v>197</v>
      </c>
      <c r="BE413" s="223">
        <f>IF(N413="základní",J413,0)</f>
        <v>0</v>
      </c>
      <c r="BF413" s="223">
        <f>IF(N413="snížená",J413,0)</f>
        <v>0</v>
      </c>
      <c r="BG413" s="223">
        <f>IF(N413="zákl. přenesená",J413,0)</f>
        <v>0</v>
      </c>
      <c r="BH413" s="223">
        <f>IF(N413="sníž. přenesená",J413,0)</f>
        <v>0</v>
      </c>
      <c r="BI413" s="223">
        <f>IF(N413="nulová",J413,0)</f>
        <v>0</v>
      </c>
      <c r="BJ413" s="21" t="s">
        <v>90</v>
      </c>
      <c r="BK413" s="223">
        <f>ROUND(I413*H413,2)</f>
        <v>0</v>
      </c>
      <c r="BL413" s="21" t="s">
        <v>206</v>
      </c>
      <c r="BM413" s="222" t="s">
        <v>2082</v>
      </c>
    </row>
    <row r="414" s="2" customFormat="1">
      <c r="A414" s="43"/>
      <c r="B414" s="44"/>
      <c r="C414" s="45"/>
      <c r="D414" s="224" t="s">
        <v>209</v>
      </c>
      <c r="E414" s="45"/>
      <c r="F414" s="225" t="s">
        <v>1164</v>
      </c>
      <c r="G414" s="45"/>
      <c r="H414" s="45"/>
      <c r="I414" s="226"/>
      <c r="J414" s="45"/>
      <c r="K414" s="45"/>
      <c r="L414" s="49"/>
      <c r="M414" s="227"/>
      <c r="N414" s="228"/>
      <c r="O414" s="89"/>
      <c r="P414" s="89"/>
      <c r="Q414" s="89"/>
      <c r="R414" s="89"/>
      <c r="S414" s="89"/>
      <c r="T414" s="90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T414" s="21" t="s">
        <v>209</v>
      </c>
      <c r="AU414" s="21" t="s">
        <v>92</v>
      </c>
    </row>
    <row r="415" s="2" customFormat="1">
      <c r="A415" s="43"/>
      <c r="B415" s="44"/>
      <c r="C415" s="45"/>
      <c r="D415" s="229" t="s">
        <v>211</v>
      </c>
      <c r="E415" s="45"/>
      <c r="F415" s="230" t="s">
        <v>1165</v>
      </c>
      <c r="G415" s="45"/>
      <c r="H415" s="45"/>
      <c r="I415" s="226"/>
      <c r="J415" s="45"/>
      <c r="K415" s="45"/>
      <c r="L415" s="49"/>
      <c r="M415" s="227"/>
      <c r="N415" s="228"/>
      <c r="O415" s="89"/>
      <c r="P415" s="89"/>
      <c r="Q415" s="89"/>
      <c r="R415" s="89"/>
      <c r="S415" s="89"/>
      <c r="T415" s="90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T415" s="21" t="s">
        <v>211</v>
      </c>
      <c r="AU415" s="21" t="s">
        <v>92</v>
      </c>
    </row>
    <row r="416" s="2" customFormat="1" ht="24.15" customHeight="1">
      <c r="A416" s="43"/>
      <c r="B416" s="44"/>
      <c r="C416" s="211" t="s">
        <v>670</v>
      </c>
      <c r="D416" s="211" t="s">
        <v>201</v>
      </c>
      <c r="E416" s="212" t="s">
        <v>1321</v>
      </c>
      <c r="F416" s="213" t="s">
        <v>1322</v>
      </c>
      <c r="G416" s="214" t="s">
        <v>204</v>
      </c>
      <c r="H416" s="215">
        <v>3.5</v>
      </c>
      <c r="I416" s="216"/>
      <c r="J416" s="217">
        <f>ROUND(I416*H416,2)</f>
        <v>0</v>
      </c>
      <c r="K416" s="213" t="s">
        <v>205</v>
      </c>
      <c r="L416" s="49"/>
      <c r="M416" s="218" t="s">
        <v>35</v>
      </c>
      <c r="N416" s="219" t="s">
        <v>53</v>
      </c>
      <c r="O416" s="89"/>
      <c r="P416" s="220">
        <f>O416*H416</f>
        <v>0</v>
      </c>
      <c r="Q416" s="220">
        <v>0.25080999999999998</v>
      </c>
      <c r="R416" s="220">
        <f>Q416*H416</f>
        <v>0.87783499999999992</v>
      </c>
      <c r="S416" s="220">
        <v>0</v>
      </c>
      <c r="T416" s="221">
        <f>S416*H416</f>
        <v>0</v>
      </c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R416" s="222" t="s">
        <v>206</v>
      </c>
      <c r="AT416" s="222" t="s">
        <v>201</v>
      </c>
      <c r="AU416" s="222" t="s">
        <v>92</v>
      </c>
      <c r="AY416" s="21" t="s">
        <v>197</v>
      </c>
      <c r="BE416" s="223">
        <f>IF(N416="základní",J416,0)</f>
        <v>0</v>
      </c>
      <c r="BF416" s="223">
        <f>IF(N416="snížená",J416,0)</f>
        <v>0</v>
      </c>
      <c r="BG416" s="223">
        <f>IF(N416="zákl. přenesená",J416,0)</f>
        <v>0</v>
      </c>
      <c r="BH416" s="223">
        <f>IF(N416="sníž. přenesená",J416,0)</f>
        <v>0</v>
      </c>
      <c r="BI416" s="223">
        <f>IF(N416="nulová",J416,0)</f>
        <v>0</v>
      </c>
      <c r="BJ416" s="21" t="s">
        <v>90</v>
      </c>
      <c r="BK416" s="223">
        <f>ROUND(I416*H416,2)</f>
        <v>0</v>
      </c>
      <c r="BL416" s="21" t="s">
        <v>206</v>
      </c>
      <c r="BM416" s="222" t="s">
        <v>2083</v>
      </c>
    </row>
    <row r="417" s="2" customFormat="1">
      <c r="A417" s="43"/>
      <c r="B417" s="44"/>
      <c r="C417" s="45"/>
      <c r="D417" s="224" t="s">
        <v>209</v>
      </c>
      <c r="E417" s="45"/>
      <c r="F417" s="225" t="s">
        <v>1324</v>
      </c>
      <c r="G417" s="45"/>
      <c r="H417" s="45"/>
      <c r="I417" s="226"/>
      <c r="J417" s="45"/>
      <c r="K417" s="45"/>
      <c r="L417" s="49"/>
      <c r="M417" s="227"/>
      <c r="N417" s="228"/>
      <c r="O417" s="89"/>
      <c r="P417" s="89"/>
      <c r="Q417" s="89"/>
      <c r="R417" s="89"/>
      <c r="S417" s="89"/>
      <c r="T417" s="90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T417" s="21" t="s">
        <v>209</v>
      </c>
      <c r="AU417" s="21" t="s">
        <v>92</v>
      </c>
    </row>
    <row r="418" s="2" customFormat="1">
      <c r="A418" s="43"/>
      <c r="B418" s="44"/>
      <c r="C418" s="45"/>
      <c r="D418" s="229" t="s">
        <v>211</v>
      </c>
      <c r="E418" s="45"/>
      <c r="F418" s="230" t="s">
        <v>1325</v>
      </c>
      <c r="G418" s="45"/>
      <c r="H418" s="45"/>
      <c r="I418" s="226"/>
      <c r="J418" s="45"/>
      <c r="K418" s="45"/>
      <c r="L418" s="49"/>
      <c r="M418" s="227"/>
      <c r="N418" s="228"/>
      <c r="O418" s="89"/>
      <c r="P418" s="89"/>
      <c r="Q418" s="89"/>
      <c r="R418" s="89"/>
      <c r="S418" s="89"/>
      <c r="T418" s="90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T418" s="21" t="s">
        <v>211</v>
      </c>
      <c r="AU418" s="21" t="s">
        <v>92</v>
      </c>
    </row>
    <row r="419" s="2" customFormat="1">
      <c r="A419" s="43"/>
      <c r="B419" s="44"/>
      <c r="C419" s="45"/>
      <c r="D419" s="224" t="s">
        <v>219</v>
      </c>
      <c r="E419" s="45"/>
      <c r="F419" s="231" t="s">
        <v>1326</v>
      </c>
      <c r="G419" s="45"/>
      <c r="H419" s="45"/>
      <c r="I419" s="226"/>
      <c r="J419" s="45"/>
      <c r="K419" s="45"/>
      <c r="L419" s="49"/>
      <c r="M419" s="227"/>
      <c r="N419" s="228"/>
      <c r="O419" s="89"/>
      <c r="P419" s="89"/>
      <c r="Q419" s="89"/>
      <c r="R419" s="89"/>
      <c r="S419" s="89"/>
      <c r="T419" s="90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T419" s="21" t="s">
        <v>219</v>
      </c>
      <c r="AU419" s="21" t="s">
        <v>92</v>
      </c>
    </row>
    <row r="420" s="2" customFormat="1" ht="16.5" customHeight="1">
      <c r="A420" s="43"/>
      <c r="B420" s="44"/>
      <c r="C420" s="243" t="s">
        <v>673</v>
      </c>
      <c r="D420" s="243" t="s">
        <v>305</v>
      </c>
      <c r="E420" s="244" t="s">
        <v>1328</v>
      </c>
      <c r="F420" s="245" t="s">
        <v>1329</v>
      </c>
      <c r="G420" s="246" t="s">
        <v>204</v>
      </c>
      <c r="H420" s="247">
        <v>3.5699999999999998</v>
      </c>
      <c r="I420" s="248"/>
      <c r="J420" s="249">
        <f>ROUND(I420*H420,2)</f>
        <v>0</v>
      </c>
      <c r="K420" s="245" t="s">
        <v>205</v>
      </c>
      <c r="L420" s="250"/>
      <c r="M420" s="251" t="s">
        <v>35</v>
      </c>
      <c r="N420" s="252" t="s">
        <v>53</v>
      </c>
      <c r="O420" s="89"/>
      <c r="P420" s="220">
        <f>O420*H420</f>
        <v>0</v>
      </c>
      <c r="Q420" s="220">
        <v>0.11799999999999999</v>
      </c>
      <c r="R420" s="220">
        <f>Q420*H420</f>
        <v>0.42125999999999997</v>
      </c>
      <c r="S420" s="220">
        <v>0</v>
      </c>
      <c r="T420" s="221">
        <f>S420*H420</f>
        <v>0</v>
      </c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R420" s="222" t="s">
        <v>253</v>
      </c>
      <c r="AT420" s="222" t="s">
        <v>305</v>
      </c>
      <c r="AU420" s="222" t="s">
        <v>92</v>
      </c>
      <c r="AY420" s="21" t="s">
        <v>197</v>
      </c>
      <c r="BE420" s="223">
        <f>IF(N420="základní",J420,0)</f>
        <v>0</v>
      </c>
      <c r="BF420" s="223">
        <f>IF(N420="snížená",J420,0)</f>
        <v>0</v>
      </c>
      <c r="BG420" s="223">
        <f>IF(N420="zákl. přenesená",J420,0)</f>
        <v>0</v>
      </c>
      <c r="BH420" s="223">
        <f>IF(N420="sníž. přenesená",J420,0)</f>
        <v>0</v>
      </c>
      <c r="BI420" s="223">
        <f>IF(N420="nulová",J420,0)</f>
        <v>0</v>
      </c>
      <c r="BJ420" s="21" t="s">
        <v>90</v>
      </c>
      <c r="BK420" s="223">
        <f>ROUND(I420*H420,2)</f>
        <v>0</v>
      </c>
      <c r="BL420" s="21" t="s">
        <v>206</v>
      </c>
      <c r="BM420" s="222" t="s">
        <v>2084</v>
      </c>
    </row>
    <row r="421" s="2" customFormat="1">
      <c r="A421" s="43"/>
      <c r="B421" s="44"/>
      <c r="C421" s="45"/>
      <c r="D421" s="224" t="s">
        <v>209</v>
      </c>
      <c r="E421" s="45"/>
      <c r="F421" s="225" t="s">
        <v>1329</v>
      </c>
      <c r="G421" s="45"/>
      <c r="H421" s="45"/>
      <c r="I421" s="226"/>
      <c r="J421" s="45"/>
      <c r="K421" s="45"/>
      <c r="L421" s="49"/>
      <c r="M421" s="227"/>
      <c r="N421" s="228"/>
      <c r="O421" s="89"/>
      <c r="P421" s="89"/>
      <c r="Q421" s="89"/>
      <c r="R421" s="89"/>
      <c r="S421" s="89"/>
      <c r="T421" s="90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T421" s="21" t="s">
        <v>209</v>
      </c>
      <c r="AU421" s="21" t="s">
        <v>92</v>
      </c>
    </row>
    <row r="422" s="2" customFormat="1">
      <c r="A422" s="43"/>
      <c r="B422" s="44"/>
      <c r="C422" s="45"/>
      <c r="D422" s="224" t="s">
        <v>219</v>
      </c>
      <c r="E422" s="45"/>
      <c r="F422" s="231" t="s">
        <v>1326</v>
      </c>
      <c r="G422" s="45"/>
      <c r="H422" s="45"/>
      <c r="I422" s="226"/>
      <c r="J422" s="45"/>
      <c r="K422" s="45"/>
      <c r="L422" s="49"/>
      <c r="M422" s="227"/>
      <c r="N422" s="228"/>
      <c r="O422" s="89"/>
      <c r="P422" s="89"/>
      <c r="Q422" s="89"/>
      <c r="R422" s="89"/>
      <c r="S422" s="89"/>
      <c r="T422" s="90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T422" s="21" t="s">
        <v>219</v>
      </c>
      <c r="AU422" s="21" t="s">
        <v>92</v>
      </c>
    </row>
    <row r="423" s="13" customFormat="1">
      <c r="A423" s="13"/>
      <c r="B423" s="232"/>
      <c r="C423" s="233"/>
      <c r="D423" s="224" t="s">
        <v>232</v>
      </c>
      <c r="E423" s="233"/>
      <c r="F423" s="234" t="s">
        <v>2085</v>
      </c>
      <c r="G423" s="233"/>
      <c r="H423" s="235">
        <v>3.5699999999999998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1" t="s">
        <v>232</v>
      </c>
      <c r="AU423" s="241" t="s">
        <v>92</v>
      </c>
      <c r="AV423" s="13" t="s">
        <v>92</v>
      </c>
      <c r="AW423" s="13" t="s">
        <v>4</v>
      </c>
      <c r="AX423" s="13" t="s">
        <v>90</v>
      </c>
      <c r="AY423" s="241" t="s">
        <v>197</v>
      </c>
    </row>
    <row r="424" s="2" customFormat="1" ht="37.8" customHeight="1">
      <c r="A424" s="43"/>
      <c r="B424" s="44"/>
      <c r="C424" s="211" t="s">
        <v>675</v>
      </c>
      <c r="D424" s="211" t="s">
        <v>201</v>
      </c>
      <c r="E424" s="212" t="s">
        <v>1246</v>
      </c>
      <c r="F424" s="213" t="s">
        <v>1247</v>
      </c>
      <c r="G424" s="214" t="s">
        <v>204</v>
      </c>
      <c r="H424" s="215">
        <v>2.5</v>
      </c>
      <c r="I424" s="216"/>
      <c r="J424" s="217">
        <f>ROUND(I424*H424,2)</f>
        <v>0</v>
      </c>
      <c r="K424" s="213" t="s">
        <v>205</v>
      </c>
      <c r="L424" s="49"/>
      <c r="M424" s="218" t="s">
        <v>35</v>
      </c>
      <c r="N424" s="219" t="s">
        <v>53</v>
      </c>
      <c r="O424" s="89"/>
      <c r="P424" s="220">
        <f>O424*H424</f>
        <v>0</v>
      </c>
      <c r="Q424" s="220">
        <v>0.14610000000000001</v>
      </c>
      <c r="R424" s="220">
        <f>Q424*H424</f>
        <v>0.36525000000000002</v>
      </c>
      <c r="S424" s="220">
        <v>0</v>
      </c>
      <c r="T424" s="221">
        <f>S424*H424</f>
        <v>0</v>
      </c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R424" s="222" t="s">
        <v>206</v>
      </c>
      <c r="AT424" s="222" t="s">
        <v>201</v>
      </c>
      <c r="AU424" s="222" t="s">
        <v>92</v>
      </c>
      <c r="AY424" s="21" t="s">
        <v>197</v>
      </c>
      <c r="BE424" s="223">
        <f>IF(N424="základní",J424,0)</f>
        <v>0</v>
      </c>
      <c r="BF424" s="223">
        <f>IF(N424="snížená",J424,0)</f>
        <v>0</v>
      </c>
      <c r="BG424" s="223">
        <f>IF(N424="zákl. přenesená",J424,0)</f>
        <v>0</v>
      </c>
      <c r="BH424" s="223">
        <f>IF(N424="sníž. přenesená",J424,0)</f>
        <v>0</v>
      </c>
      <c r="BI424" s="223">
        <f>IF(N424="nulová",J424,0)</f>
        <v>0</v>
      </c>
      <c r="BJ424" s="21" t="s">
        <v>90</v>
      </c>
      <c r="BK424" s="223">
        <f>ROUND(I424*H424,2)</f>
        <v>0</v>
      </c>
      <c r="BL424" s="21" t="s">
        <v>206</v>
      </c>
      <c r="BM424" s="222" t="s">
        <v>2086</v>
      </c>
    </row>
    <row r="425" s="2" customFormat="1">
      <c r="A425" s="43"/>
      <c r="B425" s="44"/>
      <c r="C425" s="45"/>
      <c r="D425" s="224" t="s">
        <v>209</v>
      </c>
      <c r="E425" s="45"/>
      <c r="F425" s="225" t="s">
        <v>1249</v>
      </c>
      <c r="G425" s="45"/>
      <c r="H425" s="45"/>
      <c r="I425" s="226"/>
      <c r="J425" s="45"/>
      <c r="K425" s="45"/>
      <c r="L425" s="49"/>
      <c r="M425" s="227"/>
      <c r="N425" s="228"/>
      <c r="O425" s="89"/>
      <c r="P425" s="89"/>
      <c r="Q425" s="89"/>
      <c r="R425" s="89"/>
      <c r="S425" s="89"/>
      <c r="T425" s="90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T425" s="21" t="s">
        <v>209</v>
      </c>
      <c r="AU425" s="21" t="s">
        <v>92</v>
      </c>
    </row>
    <row r="426" s="2" customFormat="1">
      <c r="A426" s="43"/>
      <c r="B426" s="44"/>
      <c r="C426" s="45"/>
      <c r="D426" s="229" t="s">
        <v>211</v>
      </c>
      <c r="E426" s="45"/>
      <c r="F426" s="230" t="s">
        <v>1250</v>
      </c>
      <c r="G426" s="45"/>
      <c r="H426" s="45"/>
      <c r="I426" s="226"/>
      <c r="J426" s="45"/>
      <c r="K426" s="45"/>
      <c r="L426" s="49"/>
      <c r="M426" s="227"/>
      <c r="N426" s="228"/>
      <c r="O426" s="89"/>
      <c r="P426" s="89"/>
      <c r="Q426" s="89"/>
      <c r="R426" s="89"/>
      <c r="S426" s="89"/>
      <c r="T426" s="90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T426" s="21" t="s">
        <v>211</v>
      </c>
      <c r="AU426" s="21" t="s">
        <v>92</v>
      </c>
    </row>
    <row r="427" s="13" customFormat="1">
      <c r="A427" s="13"/>
      <c r="B427" s="232"/>
      <c r="C427" s="233"/>
      <c r="D427" s="224" t="s">
        <v>232</v>
      </c>
      <c r="E427" s="242" t="s">
        <v>35</v>
      </c>
      <c r="F427" s="234" t="s">
        <v>2087</v>
      </c>
      <c r="G427" s="233"/>
      <c r="H427" s="235">
        <v>2.5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1" t="s">
        <v>232</v>
      </c>
      <c r="AU427" s="241" t="s">
        <v>92</v>
      </c>
      <c r="AV427" s="13" t="s">
        <v>92</v>
      </c>
      <c r="AW427" s="13" t="s">
        <v>42</v>
      </c>
      <c r="AX427" s="13" t="s">
        <v>90</v>
      </c>
      <c r="AY427" s="241" t="s">
        <v>197</v>
      </c>
    </row>
    <row r="428" s="2" customFormat="1" ht="24.15" customHeight="1">
      <c r="A428" s="43"/>
      <c r="B428" s="44"/>
      <c r="C428" s="211" t="s">
        <v>678</v>
      </c>
      <c r="D428" s="211" t="s">
        <v>201</v>
      </c>
      <c r="E428" s="212" t="s">
        <v>1252</v>
      </c>
      <c r="F428" s="213" t="s">
        <v>1253</v>
      </c>
      <c r="G428" s="214" t="s">
        <v>204</v>
      </c>
      <c r="H428" s="215">
        <v>2.5</v>
      </c>
      <c r="I428" s="216"/>
      <c r="J428" s="217">
        <f>ROUND(I428*H428,2)</f>
        <v>0</v>
      </c>
      <c r="K428" s="213" t="s">
        <v>35</v>
      </c>
      <c r="L428" s="49"/>
      <c r="M428" s="218" t="s">
        <v>35</v>
      </c>
      <c r="N428" s="219" t="s">
        <v>53</v>
      </c>
      <c r="O428" s="89"/>
      <c r="P428" s="220">
        <f>O428*H428</f>
        <v>0</v>
      </c>
      <c r="Q428" s="220">
        <v>0.053719999999999997</v>
      </c>
      <c r="R428" s="220">
        <f>Q428*H428</f>
        <v>0.1343</v>
      </c>
      <c r="S428" s="220">
        <v>0</v>
      </c>
      <c r="T428" s="221">
        <f>S428*H428</f>
        <v>0</v>
      </c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R428" s="222" t="s">
        <v>206</v>
      </c>
      <c r="AT428" s="222" t="s">
        <v>201</v>
      </c>
      <c r="AU428" s="222" t="s">
        <v>92</v>
      </c>
      <c r="AY428" s="21" t="s">
        <v>197</v>
      </c>
      <c r="BE428" s="223">
        <f>IF(N428="základní",J428,0)</f>
        <v>0</v>
      </c>
      <c r="BF428" s="223">
        <f>IF(N428="snížená",J428,0)</f>
        <v>0</v>
      </c>
      <c r="BG428" s="223">
        <f>IF(N428="zákl. přenesená",J428,0)</f>
        <v>0</v>
      </c>
      <c r="BH428" s="223">
        <f>IF(N428="sníž. přenesená",J428,0)</f>
        <v>0</v>
      </c>
      <c r="BI428" s="223">
        <f>IF(N428="nulová",J428,0)</f>
        <v>0</v>
      </c>
      <c r="BJ428" s="21" t="s">
        <v>90</v>
      </c>
      <c r="BK428" s="223">
        <f>ROUND(I428*H428,2)</f>
        <v>0</v>
      </c>
      <c r="BL428" s="21" t="s">
        <v>206</v>
      </c>
      <c r="BM428" s="222" t="s">
        <v>2088</v>
      </c>
    </row>
    <row r="429" s="2" customFormat="1">
      <c r="A429" s="43"/>
      <c r="B429" s="44"/>
      <c r="C429" s="45"/>
      <c r="D429" s="224" t="s">
        <v>209</v>
      </c>
      <c r="E429" s="45"/>
      <c r="F429" s="225" t="s">
        <v>1611</v>
      </c>
      <c r="G429" s="45"/>
      <c r="H429" s="45"/>
      <c r="I429" s="226"/>
      <c r="J429" s="45"/>
      <c r="K429" s="45"/>
      <c r="L429" s="49"/>
      <c r="M429" s="227"/>
      <c r="N429" s="228"/>
      <c r="O429" s="89"/>
      <c r="P429" s="89"/>
      <c r="Q429" s="89"/>
      <c r="R429" s="89"/>
      <c r="S429" s="89"/>
      <c r="T429" s="90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T429" s="21" t="s">
        <v>209</v>
      </c>
      <c r="AU429" s="21" t="s">
        <v>92</v>
      </c>
    </row>
    <row r="430" s="2" customFormat="1" ht="16.5" customHeight="1">
      <c r="A430" s="43"/>
      <c r="B430" s="44"/>
      <c r="C430" s="243" t="s">
        <v>685</v>
      </c>
      <c r="D430" s="243" t="s">
        <v>305</v>
      </c>
      <c r="E430" s="244" t="s">
        <v>1337</v>
      </c>
      <c r="F430" s="245" t="s">
        <v>1338</v>
      </c>
      <c r="G430" s="246" t="s">
        <v>204</v>
      </c>
      <c r="H430" s="247">
        <v>2.5750000000000002</v>
      </c>
      <c r="I430" s="248"/>
      <c r="J430" s="249">
        <f>ROUND(I430*H430,2)</f>
        <v>0</v>
      </c>
      <c r="K430" s="245" t="s">
        <v>205</v>
      </c>
      <c r="L430" s="250"/>
      <c r="M430" s="251" t="s">
        <v>35</v>
      </c>
      <c r="N430" s="252" t="s">
        <v>53</v>
      </c>
      <c r="O430" s="89"/>
      <c r="P430" s="220">
        <f>O430*H430</f>
        <v>0</v>
      </c>
      <c r="Q430" s="220">
        <v>0.216</v>
      </c>
      <c r="R430" s="220">
        <f>Q430*H430</f>
        <v>0.55620000000000003</v>
      </c>
      <c r="S430" s="220">
        <v>0</v>
      </c>
      <c r="T430" s="221">
        <f>S430*H430</f>
        <v>0</v>
      </c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R430" s="222" t="s">
        <v>253</v>
      </c>
      <c r="AT430" s="222" t="s">
        <v>305</v>
      </c>
      <c r="AU430" s="222" t="s">
        <v>92</v>
      </c>
      <c r="AY430" s="21" t="s">
        <v>197</v>
      </c>
      <c r="BE430" s="223">
        <f>IF(N430="základní",J430,0)</f>
        <v>0</v>
      </c>
      <c r="BF430" s="223">
        <f>IF(N430="snížená",J430,0)</f>
        <v>0</v>
      </c>
      <c r="BG430" s="223">
        <f>IF(N430="zákl. přenesená",J430,0)</f>
        <v>0</v>
      </c>
      <c r="BH430" s="223">
        <f>IF(N430="sníž. přenesená",J430,0)</f>
        <v>0</v>
      </c>
      <c r="BI430" s="223">
        <f>IF(N430="nulová",J430,0)</f>
        <v>0</v>
      </c>
      <c r="BJ430" s="21" t="s">
        <v>90</v>
      </c>
      <c r="BK430" s="223">
        <f>ROUND(I430*H430,2)</f>
        <v>0</v>
      </c>
      <c r="BL430" s="21" t="s">
        <v>206</v>
      </c>
      <c r="BM430" s="222" t="s">
        <v>2089</v>
      </c>
    </row>
    <row r="431" s="2" customFormat="1">
      <c r="A431" s="43"/>
      <c r="B431" s="44"/>
      <c r="C431" s="45"/>
      <c r="D431" s="224" t="s">
        <v>209</v>
      </c>
      <c r="E431" s="45"/>
      <c r="F431" s="225" t="s">
        <v>1340</v>
      </c>
      <c r="G431" s="45"/>
      <c r="H431" s="45"/>
      <c r="I431" s="226"/>
      <c r="J431" s="45"/>
      <c r="K431" s="45"/>
      <c r="L431" s="49"/>
      <c r="M431" s="227"/>
      <c r="N431" s="228"/>
      <c r="O431" s="89"/>
      <c r="P431" s="89"/>
      <c r="Q431" s="89"/>
      <c r="R431" s="89"/>
      <c r="S431" s="89"/>
      <c r="T431" s="90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T431" s="21" t="s">
        <v>209</v>
      </c>
      <c r="AU431" s="21" t="s">
        <v>92</v>
      </c>
    </row>
    <row r="432" s="13" customFormat="1">
      <c r="A432" s="13"/>
      <c r="B432" s="232"/>
      <c r="C432" s="233"/>
      <c r="D432" s="224" t="s">
        <v>232</v>
      </c>
      <c r="E432" s="233"/>
      <c r="F432" s="234" t="s">
        <v>2090</v>
      </c>
      <c r="G432" s="233"/>
      <c r="H432" s="235">
        <v>2.5750000000000002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1" t="s">
        <v>232</v>
      </c>
      <c r="AU432" s="241" t="s">
        <v>92</v>
      </c>
      <c r="AV432" s="13" t="s">
        <v>92</v>
      </c>
      <c r="AW432" s="13" t="s">
        <v>4</v>
      </c>
      <c r="AX432" s="13" t="s">
        <v>90</v>
      </c>
      <c r="AY432" s="241" t="s">
        <v>197</v>
      </c>
    </row>
    <row r="433" s="12" customFormat="1" ht="22.8" customHeight="1">
      <c r="A433" s="12"/>
      <c r="B433" s="195"/>
      <c r="C433" s="196"/>
      <c r="D433" s="197" t="s">
        <v>81</v>
      </c>
      <c r="E433" s="209" t="s">
        <v>1342</v>
      </c>
      <c r="F433" s="209" t="s">
        <v>2091</v>
      </c>
      <c r="G433" s="196"/>
      <c r="H433" s="196"/>
      <c r="I433" s="199"/>
      <c r="J433" s="210">
        <f>BK433</f>
        <v>0</v>
      </c>
      <c r="K433" s="196"/>
      <c r="L433" s="201"/>
      <c r="M433" s="202"/>
      <c r="N433" s="203"/>
      <c r="O433" s="203"/>
      <c r="P433" s="204">
        <f>SUM(P434:P460)</f>
        <v>0</v>
      </c>
      <c r="Q433" s="203"/>
      <c r="R433" s="204">
        <f>SUM(R434:R460)</f>
        <v>0</v>
      </c>
      <c r="S433" s="203"/>
      <c r="T433" s="205">
        <f>SUM(T434:T460)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6" t="s">
        <v>90</v>
      </c>
      <c r="AT433" s="207" t="s">
        <v>81</v>
      </c>
      <c r="AU433" s="207" t="s">
        <v>90</v>
      </c>
      <c r="AY433" s="206" t="s">
        <v>197</v>
      </c>
      <c r="BK433" s="208">
        <f>SUM(BK434:BK460)</f>
        <v>0</v>
      </c>
    </row>
    <row r="434" s="2" customFormat="1" ht="24.15" customHeight="1">
      <c r="A434" s="43"/>
      <c r="B434" s="44"/>
      <c r="C434" s="211" t="s">
        <v>688</v>
      </c>
      <c r="D434" s="211" t="s">
        <v>201</v>
      </c>
      <c r="E434" s="212" t="s">
        <v>1357</v>
      </c>
      <c r="F434" s="213" t="s">
        <v>1358</v>
      </c>
      <c r="G434" s="214" t="s">
        <v>204</v>
      </c>
      <c r="H434" s="215">
        <v>70</v>
      </c>
      <c r="I434" s="216"/>
      <c r="J434" s="217">
        <f>ROUND(I434*H434,2)</f>
        <v>0</v>
      </c>
      <c r="K434" s="213" t="s">
        <v>205</v>
      </c>
      <c r="L434" s="49"/>
      <c r="M434" s="218" t="s">
        <v>35</v>
      </c>
      <c r="N434" s="219" t="s">
        <v>53</v>
      </c>
      <c r="O434" s="89"/>
      <c r="P434" s="220">
        <f>O434*H434</f>
        <v>0</v>
      </c>
      <c r="Q434" s="220">
        <v>0</v>
      </c>
      <c r="R434" s="220">
        <f>Q434*H434</f>
        <v>0</v>
      </c>
      <c r="S434" s="220">
        <v>0</v>
      </c>
      <c r="T434" s="221">
        <f>S434*H434</f>
        <v>0</v>
      </c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R434" s="222" t="s">
        <v>206</v>
      </c>
      <c r="AT434" s="222" t="s">
        <v>201</v>
      </c>
      <c r="AU434" s="222" t="s">
        <v>92</v>
      </c>
      <c r="AY434" s="21" t="s">
        <v>197</v>
      </c>
      <c r="BE434" s="223">
        <f>IF(N434="základní",J434,0)</f>
        <v>0</v>
      </c>
      <c r="BF434" s="223">
        <f>IF(N434="snížená",J434,0)</f>
        <v>0</v>
      </c>
      <c r="BG434" s="223">
        <f>IF(N434="zákl. přenesená",J434,0)</f>
        <v>0</v>
      </c>
      <c r="BH434" s="223">
        <f>IF(N434="sníž. přenesená",J434,0)</f>
        <v>0</v>
      </c>
      <c r="BI434" s="223">
        <f>IF(N434="nulová",J434,0)</f>
        <v>0</v>
      </c>
      <c r="BJ434" s="21" t="s">
        <v>90</v>
      </c>
      <c r="BK434" s="223">
        <f>ROUND(I434*H434,2)</f>
        <v>0</v>
      </c>
      <c r="BL434" s="21" t="s">
        <v>206</v>
      </c>
      <c r="BM434" s="222" t="s">
        <v>2092</v>
      </c>
    </row>
    <row r="435" s="2" customFormat="1">
      <c r="A435" s="43"/>
      <c r="B435" s="44"/>
      <c r="C435" s="45"/>
      <c r="D435" s="224" t="s">
        <v>209</v>
      </c>
      <c r="E435" s="45"/>
      <c r="F435" s="225" t="s">
        <v>1360</v>
      </c>
      <c r="G435" s="45"/>
      <c r="H435" s="45"/>
      <c r="I435" s="226"/>
      <c r="J435" s="45"/>
      <c r="K435" s="45"/>
      <c r="L435" s="49"/>
      <c r="M435" s="227"/>
      <c r="N435" s="228"/>
      <c r="O435" s="89"/>
      <c r="P435" s="89"/>
      <c r="Q435" s="89"/>
      <c r="R435" s="89"/>
      <c r="S435" s="89"/>
      <c r="T435" s="90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T435" s="21" t="s">
        <v>209</v>
      </c>
      <c r="AU435" s="21" t="s">
        <v>92</v>
      </c>
    </row>
    <row r="436" s="2" customFormat="1">
      <c r="A436" s="43"/>
      <c r="B436" s="44"/>
      <c r="C436" s="45"/>
      <c r="D436" s="229" t="s">
        <v>211</v>
      </c>
      <c r="E436" s="45"/>
      <c r="F436" s="230" t="s">
        <v>1361</v>
      </c>
      <c r="G436" s="45"/>
      <c r="H436" s="45"/>
      <c r="I436" s="226"/>
      <c r="J436" s="45"/>
      <c r="K436" s="45"/>
      <c r="L436" s="49"/>
      <c r="M436" s="227"/>
      <c r="N436" s="228"/>
      <c r="O436" s="89"/>
      <c r="P436" s="89"/>
      <c r="Q436" s="89"/>
      <c r="R436" s="89"/>
      <c r="S436" s="89"/>
      <c r="T436" s="90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T436" s="21" t="s">
        <v>211</v>
      </c>
      <c r="AU436" s="21" t="s">
        <v>92</v>
      </c>
    </row>
    <row r="437" s="13" customFormat="1">
      <c r="A437" s="13"/>
      <c r="B437" s="232"/>
      <c r="C437" s="233"/>
      <c r="D437" s="224" t="s">
        <v>232</v>
      </c>
      <c r="E437" s="242" t="s">
        <v>35</v>
      </c>
      <c r="F437" s="234" t="s">
        <v>2093</v>
      </c>
      <c r="G437" s="233"/>
      <c r="H437" s="235">
        <v>70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1" t="s">
        <v>232</v>
      </c>
      <c r="AU437" s="241" t="s">
        <v>92</v>
      </c>
      <c r="AV437" s="13" t="s">
        <v>92</v>
      </c>
      <c r="AW437" s="13" t="s">
        <v>42</v>
      </c>
      <c r="AX437" s="13" t="s">
        <v>90</v>
      </c>
      <c r="AY437" s="241" t="s">
        <v>197</v>
      </c>
    </row>
    <row r="438" s="2" customFormat="1" ht="21.75" customHeight="1">
      <c r="A438" s="43"/>
      <c r="B438" s="44"/>
      <c r="C438" s="211" t="s">
        <v>693</v>
      </c>
      <c r="D438" s="211" t="s">
        <v>201</v>
      </c>
      <c r="E438" s="212" t="s">
        <v>1363</v>
      </c>
      <c r="F438" s="213" t="s">
        <v>1364</v>
      </c>
      <c r="G438" s="214" t="s">
        <v>204</v>
      </c>
      <c r="H438" s="215">
        <v>70</v>
      </c>
      <c r="I438" s="216"/>
      <c r="J438" s="217">
        <f>ROUND(I438*H438,2)</f>
        <v>0</v>
      </c>
      <c r="K438" s="213" t="s">
        <v>205</v>
      </c>
      <c r="L438" s="49"/>
      <c r="M438" s="218" t="s">
        <v>35</v>
      </c>
      <c r="N438" s="219" t="s">
        <v>53</v>
      </c>
      <c r="O438" s="89"/>
      <c r="P438" s="220">
        <f>O438*H438</f>
        <v>0</v>
      </c>
      <c r="Q438" s="220">
        <v>0</v>
      </c>
      <c r="R438" s="220">
        <f>Q438*H438</f>
        <v>0</v>
      </c>
      <c r="S438" s="220">
        <v>0</v>
      </c>
      <c r="T438" s="221">
        <f>S438*H438</f>
        <v>0</v>
      </c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R438" s="222" t="s">
        <v>206</v>
      </c>
      <c r="AT438" s="222" t="s">
        <v>201</v>
      </c>
      <c r="AU438" s="222" t="s">
        <v>92</v>
      </c>
      <c r="AY438" s="21" t="s">
        <v>197</v>
      </c>
      <c r="BE438" s="223">
        <f>IF(N438="základní",J438,0)</f>
        <v>0</v>
      </c>
      <c r="BF438" s="223">
        <f>IF(N438="snížená",J438,0)</f>
        <v>0</v>
      </c>
      <c r="BG438" s="223">
        <f>IF(N438="zákl. přenesená",J438,0)</f>
        <v>0</v>
      </c>
      <c r="BH438" s="223">
        <f>IF(N438="sníž. přenesená",J438,0)</f>
        <v>0</v>
      </c>
      <c r="BI438" s="223">
        <f>IF(N438="nulová",J438,0)</f>
        <v>0</v>
      </c>
      <c r="BJ438" s="21" t="s">
        <v>90</v>
      </c>
      <c r="BK438" s="223">
        <f>ROUND(I438*H438,2)</f>
        <v>0</v>
      </c>
      <c r="BL438" s="21" t="s">
        <v>206</v>
      </c>
      <c r="BM438" s="222" t="s">
        <v>2094</v>
      </c>
    </row>
    <row r="439" s="2" customFormat="1">
      <c r="A439" s="43"/>
      <c r="B439" s="44"/>
      <c r="C439" s="45"/>
      <c r="D439" s="224" t="s">
        <v>209</v>
      </c>
      <c r="E439" s="45"/>
      <c r="F439" s="225" t="s">
        <v>1366</v>
      </c>
      <c r="G439" s="45"/>
      <c r="H439" s="45"/>
      <c r="I439" s="226"/>
      <c r="J439" s="45"/>
      <c r="K439" s="45"/>
      <c r="L439" s="49"/>
      <c r="M439" s="227"/>
      <c r="N439" s="228"/>
      <c r="O439" s="89"/>
      <c r="P439" s="89"/>
      <c r="Q439" s="89"/>
      <c r="R439" s="89"/>
      <c r="S439" s="89"/>
      <c r="T439" s="90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T439" s="21" t="s">
        <v>209</v>
      </c>
      <c r="AU439" s="21" t="s">
        <v>92</v>
      </c>
    </row>
    <row r="440" s="2" customFormat="1">
      <c r="A440" s="43"/>
      <c r="B440" s="44"/>
      <c r="C440" s="45"/>
      <c r="D440" s="229" t="s">
        <v>211</v>
      </c>
      <c r="E440" s="45"/>
      <c r="F440" s="230" t="s">
        <v>1367</v>
      </c>
      <c r="G440" s="45"/>
      <c r="H440" s="45"/>
      <c r="I440" s="226"/>
      <c r="J440" s="45"/>
      <c r="K440" s="45"/>
      <c r="L440" s="49"/>
      <c r="M440" s="227"/>
      <c r="N440" s="228"/>
      <c r="O440" s="89"/>
      <c r="P440" s="89"/>
      <c r="Q440" s="89"/>
      <c r="R440" s="89"/>
      <c r="S440" s="89"/>
      <c r="T440" s="90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T440" s="21" t="s">
        <v>211</v>
      </c>
      <c r="AU440" s="21" t="s">
        <v>92</v>
      </c>
    </row>
    <row r="441" s="13" customFormat="1">
      <c r="A441" s="13"/>
      <c r="B441" s="232"/>
      <c r="C441" s="233"/>
      <c r="D441" s="224" t="s">
        <v>232</v>
      </c>
      <c r="E441" s="242" t="s">
        <v>35</v>
      </c>
      <c r="F441" s="234" t="s">
        <v>2095</v>
      </c>
      <c r="G441" s="233"/>
      <c r="H441" s="235">
        <v>70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1" t="s">
        <v>232</v>
      </c>
      <c r="AU441" s="241" t="s">
        <v>92</v>
      </c>
      <c r="AV441" s="13" t="s">
        <v>92</v>
      </c>
      <c r="AW441" s="13" t="s">
        <v>42</v>
      </c>
      <c r="AX441" s="13" t="s">
        <v>90</v>
      </c>
      <c r="AY441" s="241" t="s">
        <v>197</v>
      </c>
    </row>
    <row r="442" s="2" customFormat="1" ht="21.75" customHeight="1">
      <c r="A442" s="43"/>
      <c r="B442" s="44"/>
      <c r="C442" s="211" t="s">
        <v>697</v>
      </c>
      <c r="D442" s="211" t="s">
        <v>201</v>
      </c>
      <c r="E442" s="212" t="s">
        <v>1290</v>
      </c>
      <c r="F442" s="213" t="s">
        <v>1291</v>
      </c>
      <c r="G442" s="214" t="s">
        <v>204</v>
      </c>
      <c r="H442" s="215">
        <v>70</v>
      </c>
      <c r="I442" s="216"/>
      <c r="J442" s="217">
        <f>ROUND(I442*H442,2)</f>
        <v>0</v>
      </c>
      <c r="K442" s="213" t="s">
        <v>205</v>
      </c>
      <c r="L442" s="49"/>
      <c r="M442" s="218" t="s">
        <v>35</v>
      </c>
      <c r="N442" s="219" t="s">
        <v>53</v>
      </c>
      <c r="O442" s="89"/>
      <c r="P442" s="220">
        <f>O442*H442</f>
        <v>0</v>
      </c>
      <c r="Q442" s="220">
        <v>0</v>
      </c>
      <c r="R442" s="220">
        <f>Q442*H442</f>
        <v>0</v>
      </c>
      <c r="S442" s="220">
        <v>0</v>
      </c>
      <c r="T442" s="221">
        <f>S442*H442</f>
        <v>0</v>
      </c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R442" s="222" t="s">
        <v>206</v>
      </c>
      <c r="AT442" s="222" t="s">
        <v>201</v>
      </c>
      <c r="AU442" s="222" t="s">
        <v>92</v>
      </c>
      <c r="AY442" s="21" t="s">
        <v>197</v>
      </c>
      <c r="BE442" s="223">
        <f>IF(N442="základní",J442,0)</f>
        <v>0</v>
      </c>
      <c r="BF442" s="223">
        <f>IF(N442="snížená",J442,0)</f>
        <v>0</v>
      </c>
      <c r="BG442" s="223">
        <f>IF(N442="zákl. přenesená",J442,0)</f>
        <v>0</v>
      </c>
      <c r="BH442" s="223">
        <f>IF(N442="sníž. přenesená",J442,0)</f>
        <v>0</v>
      </c>
      <c r="BI442" s="223">
        <f>IF(N442="nulová",J442,0)</f>
        <v>0</v>
      </c>
      <c r="BJ442" s="21" t="s">
        <v>90</v>
      </c>
      <c r="BK442" s="223">
        <f>ROUND(I442*H442,2)</f>
        <v>0</v>
      </c>
      <c r="BL442" s="21" t="s">
        <v>206</v>
      </c>
      <c r="BM442" s="222" t="s">
        <v>2096</v>
      </c>
    </row>
    <row r="443" s="2" customFormat="1">
      <c r="A443" s="43"/>
      <c r="B443" s="44"/>
      <c r="C443" s="45"/>
      <c r="D443" s="224" t="s">
        <v>209</v>
      </c>
      <c r="E443" s="45"/>
      <c r="F443" s="225" t="s">
        <v>1293</v>
      </c>
      <c r="G443" s="45"/>
      <c r="H443" s="45"/>
      <c r="I443" s="226"/>
      <c r="J443" s="45"/>
      <c r="K443" s="45"/>
      <c r="L443" s="49"/>
      <c r="M443" s="227"/>
      <c r="N443" s="228"/>
      <c r="O443" s="89"/>
      <c r="P443" s="89"/>
      <c r="Q443" s="89"/>
      <c r="R443" s="89"/>
      <c r="S443" s="89"/>
      <c r="T443" s="90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T443" s="21" t="s">
        <v>209</v>
      </c>
      <c r="AU443" s="21" t="s">
        <v>92</v>
      </c>
    </row>
    <row r="444" s="2" customFormat="1">
      <c r="A444" s="43"/>
      <c r="B444" s="44"/>
      <c r="C444" s="45"/>
      <c r="D444" s="229" t="s">
        <v>211</v>
      </c>
      <c r="E444" s="45"/>
      <c r="F444" s="230" t="s">
        <v>1294</v>
      </c>
      <c r="G444" s="45"/>
      <c r="H444" s="45"/>
      <c r="I444" s="226"/>
      <c r="J444" s="45"/>
      <c r="K444" s="45"/>
      <c r="L444" s="49"/>
      <c r="M444" s="227"/>
      <c r="N444" s="228"/>
      <c r="O444" s="89"/>
      <c r="P444" s="89"/>
      <c r="Q444" s="89"/>
      <c r="R444" s="89"/>
      <c r="S444" s="89"/>
      <c r="T444" s="90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T444" s="21" t="s">
        <v>211</v>
      </c>
      <c r="AU444" s="21" t="s">
        <v>92</v>
      </c>
    </row>
    <row r="445" s="13" customFormat="1">
      <c r="A445" s="13"/>
      <c r="B445" s="232"/>
      <c r="C445" s="233"/>
      <c r="D445" s="224" t="s">
        <v>232</v>
      </c>
      <c r="E445" s="242" t="s">
        <v>35</v>
      </c>
      <c r="F445" s="234" t="s">
        <v>2097</v>
      </c>
      <c r="G445" s="233"/>
      <c r="H445" s="235">
        <v>70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1" t="s">
        <v>232</v>
      </c>
      <c r="AU445" s="241" t="s">
        <v>92</v>
      </c>
      <c r="AV445" s="13" t="s">
        <v>92</v>
      </c>
      <c r="AW445" s="13" t="s">
        <v>42</v>
      </c>
      <c r="AX445" s="13" t="s">
        <v>90</v>
      </c>
      <c r="AY445" s="241" t="s">
        <v>197</v>
      </c>
    </row>
    <row r="446" s="2" customFormat="1" ht="33" customHeight="1">
      <c r="A446" s="43"/>
      <c r="B446" s="44"/>
      <c r="C446" s="211" t="s">
        <v>700</v>
      </c>
      <c r="D446" s="211" t="s">
        <v>201</v>
      </c>
      <c r="E446" s="212" t="s">
        <v>2098</v>
      </c>
      <c r="F446" s="213" t="s">
        <v>2099</v>
      </c>
      <c r="G446" s="214" t="s">
        <v>204</v>
      </c>
      <c r="H446" s="215">
        <v>70</v>
      </c>
      <c r="I446" s="216"/>
      <c r="J446" s="217">
        <f>ROUND(I446*H446,2)</f>
        <v>0</v>
      </c>
      <c r="K446" s="213" t="s">
        <v>205</v>
      </c>
      <c r="L446" s="49"/>
      <c r="M446" s="218" t="s">
        <v>35</v>
      </c>
      <c r="N446" s="219" t="s">
        <v>53</v>
      </c>
      <c r="O446" s="89"/>
      <c r="P446" s="220">
        <f>O446*H446</f>
        <v>0</v>
      </c>
      <c r="Q446" s="220">
        <v>0</v>
      </c>
      <c r="R446" s="220">
        <f>Q446*H446</f>
        <v>0</v>
      </c>
      <c r="S446" s="220">
        <v>0</v>
      </c>
      <c r="T446" s="221">
        <f>S446*H446</f>
        <v>0</v>
      </c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R446" s="222" t="s">
        <v>206</v>
      </c>
      <c r="AT446" s="222" t="s">
        <v>201</v>
      </c>
      <c r="AU446" s="222" t="s">
        <v>92</v>
      </c>
      <c r="AY446" s="21" t="s">
        <v>197</v>
      </c>
      <c r="BE446" s="223">
        <f>IF(N446="základní",J446,0)</f>
        <v>0</v>
      </c>
      <c r="BF446" s="223">
        <f>IF(N446="snížená",J446,0)</f>
        <v>0</v>
      </c>
      <c r="BG446" s="223">
        <f>IF(N446="zákl. přenesená",J446,0)</f>
        <v>0</v>
      </c>
      <c r="BH446" s="223">
        <f>IF(N446="sníž. přenesená",J446,0)</f>
        <v>0</v>
      </c>
      <c r="BI446" s="223">
        <f>IF(N446="nulová",J446,0)</f>
        <v>0</v>
      </c>
      <c r="BJ446" s="21" t="s">
        <v>90</v>
      </c>
      <c r="BK446" s="223">
        <f>ROUND(I446*H446,2)</f>
        <v>0</v>
      </c>
      <c r="BL446" s="21" t="s">
        <v>206</v>
      </c>
      <c r="BM446" s="222" t="s">
        <v>2100</v>
      </c>
    </row>
    <row r="447" s="2" customFormat="1">
      <c r="A447" s="43"/>
      <c r="B447" s="44"/>
      <c r="C447" s="45"/>
      <c r="D447" s="224" t="s">
        <v>209</v>
      </c>
      <c r="E447" s="45"/>
      <c r="F447" s="225" t="s">
        <v>2101</v>
      </c>
      <c r="G447" s="45"/>
      <c r="H447" s="45"/>
      <c r="I447" s="226"/>
      <c r="J447" s="45"/>
      <c r="K447" s="45"/>
      <c r="L447" s="49"/>
      <c r="M447" s="227"/>
      <c r="N447" s="228"/>
      <c r="O447" s="89"/>
      <c r="P447" s="89"/>
      <c r="Q447" s="89"/>
      <c r="R447" s="89"/>
      <c r="S447" s="89"/>
      <c r="T447" s="90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T447" s="21" t="s">
        <v>209</v>
      </c>
      <c r="AU447" s="21" t="s">
        <v>92</v>
      </c>
    </row>
    <row r="448" s="2" customFormat="1">
      <c r="A448" s="43"/>
      <c r="B448" s="44"/>
      <c r="C448" s="45"/>
      <c r="D448" s="229" t="s">
        <v>211</v>
      </c>
      <c r="E448" s="45"/>
      <c r="F448" s="230" t="s">
        <v>2102</v>
      </c>
      <c r="G448" s="45"/>
      <c r="H448" s="45"/>
      <c r="I448" s="226"/>
      <c r="J448" s="45"/>
      <c r="K448" s="45"/>
      <c r="L448" s="49"/>
      <c r="M448" s="227"/>
      <c r="N448" s="228"/>
      <c r="O448" s="89"/>
      <c r="P448" s="89"/>
      <c r="Q448" s="89"/>
      <c r="R448" s="89"/>
      <c r="S448" s="89"/>
      <c r="T448" s="90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T448" s="21" t="s">
        <v>211</v>
      </c>
      <c r="AU448" s="21" t="s">
        <v>92</v>
      </c>
    </row>
    <row r="449" s="2" customFormat="1" ht="24.15" customHeight="1">
      <c r="A449" s="43"/>
      <c r="B449" s="44"/>
      <c r="C449" s="211" t="s">
        <v>705</v>
      </c>
      <c r="D449" s="211" t="s">
        <v>201</v>
      </c>
      <c r="E449" s="212" t="s">
        <v>2103</v>
      </c>
      <c r="F449" s="213" t="s">
        <v>2104</v>
      </c>
      <c r="G449" s="214" t="s">
        <v>204</v>
      </c>
      <c r="H449" s="215">
        <v>70</v>
      </c>
      <c r="I449" s="216"/>
      <c r="J449" s="217">
        <f>ROUND(I449*H449,2)</f>
        <v>0</v>
      </c>
      <c r="K449" s="213" t="s">
        <v>205</v>
      </c>
      <c r="L449" s="49"/>
      <c r="M449" s="218" t="s">
        <v>35</v>
      </c>
      <c r="N449" s="219" t="s">
        <v>53</v>
      </c>
      <c r="O449" s="89"/>
      <c r="P449" s="220">
        <f>O449*H449</f>
        <v>0</v>
      </c>
      <c r="Q449" s="220">
        <v>0</v>
      </c>
      <c r="R449" s="220">
        <f>Q449*H449</f>
        <v>0</v>
      </c>
      <c r="S449" s="220">
        <v>0</v>
      </c>
      <c r="T449" s="221">
        <f>S449*H449</f>
        <v>0</v>
      </c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R449" s="222" t="s">
        <v>206</v>
      </c>
      <c r="AT449" s="222" t="s">
        <v>201</v>
      </c>
      <c r="AU449" s="222" t="s">
        <v>92</v>
      </c>
      <c r="AY449" s="21" t="s">
        <v>197</v>
      </c>
      <c r="BE449" s="223">
        <f>IF(N449="základní",J449,0)</f>
        <v>0</v>
      </c>
      <c r="BF449" s="223">
        <f>IF(N449="snížená",J449,0)</f>
        <v>0</v>
      </c>
      <c r="BG449" s="223">
        <f>IF(N449="zákl. přenesená",J449,0)</f>
        <v>0</v>
      </c>
      <c r="BH449" s="223">
        <f>IF(N449="sníž. přenesená",J449,0)</f>
        <v>0</v>
      </c>
      <c r="BI449" s="223">
        <f>IF(N449="nulová",J449,0)</f>
        <v>0</v>
      </c>
      <c r="BJ449" s="21" t="s">
        <v>90</v>
      </c>
      <c r="BK449" s="223">
        <f>ROUND(I449*H449,2)</f>
        <v>0</v>
      </c>
      <c r="BL449" s="21" t="s">
        <v>206</v>
      </c>
      <c r="BM449" s="222" t="s">
        <v>2105</v>
      </c>
    </row>
    <row r="450" s="2" customFormat="1">
      <c r="A450" s="43"/>
      <c r="B450" s="44"/>
      <c r="C450" s="45"/>
      <c r="D450" s="224" t="s">
        <v>209</v>
      </c>
      <c r="E450" s="45"/>
      <c r="F450" s="225" t="s">
        <v>2106</v>
      </c>
      <c r="G450" s="45"/>
      <c r="H450" s="45"/>
      <c r="I450" s="226"/>
      <c r="J450" s="45"/>
      <c r="K450" s="45"/>
      <c r="L450" s="49"/>
      <c r="M450" s="227"/>
      <c r="N450" s="228"/>
      <c r="O450" s="89"/>
      <c r="P450" s="89"/>
      <c r="Q450" s="89"/>
      <c r="R450" s="89"/>
      <c r="S450" s="89"/>
      <c r="T450" s="90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T450" s="21" t="s">
        <v>209</v>
      </c>
      <c r="AU450" s="21" t="s">
        <v>92</v>
      </c>
    </row>
    <row r="451" s="2" customFormat="1">
      <c r="A451" s="43"/>
      <c r="B451" s="44"/>
      <c r="C451" s="45"/>
      <c r="D451" s="229" t="s">
        <v>211</v>
      </c>
      <c r="E451" s="45"/>
      <c r="F451" s="230" t="s">
        <v>2107</v>
      </c>
      <c r="G451" s="45"/>
      <c r="H451" s="45"/>
      <c r="I451" s="226"/>
      <c r="J451" s="45"/>
      <c r="K451" s="45"/>
      <c r="L451" s="49"/>
      <c r="M451" s="227"/>
      <c r="N451" s="228"/>
      <c r="O451" s="89"/>
      <c r="P451" s="89"/>
      <c r="Q451" s="89"/>
      <c r="R451" s="89"/>
      <c r="S451" s="89"/>
      <c r="T451" s="90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T451" s="21" t="s">
        <v>211</v>
      </c>
      <c r="AU451" s="21" t="s">
        <v>92</v>
      </c>
    </row>
    <row r="452" s="2" customFormat="1" ht="24.15" customHeight="1">
      <c r="A452" s="43"/>
      <c r="B452" s="44"/>
      <c r="C452" s="211" t="s">
        <v>712</v>
      </c>
      <c r="D452" s="211" t="s">
        <v>201</v>
      </c>
      <c r="E452" s="212" t="s">
        <v>2108</v>
      </c>
      <c r="F452" s="213" t="s">
        <v>2109</v>
      </c>
      <c r="G452" s="214" t="s">
        <v>204</v>
      </c>
      <c r="H452" s="215">
        <v>70</v>
      </c>
      <c r="I452" s="216"/>
      <c r="J452" s="217">
        <f>ROUND(I452*H452,2)</f>
        <v>0</v>
      </c>
      <c r="K452" s="213" t="s">
        <v>205</v>
      </c>
      <c r="L452" s="49"/>
      <c r="M452" s="218" t="s">
        <v>35</v>
      </c>
      <c r="N452" s="219" t="s">
        <v>53</v>
      </c>
      <c r="O452" s="89"/>
      <c r="P452" s="220">
        <f>O452*H452</f>
        <v>0</v>
      </c>
      <c r="Q452" s="220">
        <v>0</v>
      </c>
      <c r="R452" s="220">
        <f>Q452*H452</f>
        <v>0</v>
      </c>
      <c r="S452" s="220">
        <v>0</v>
      </c>
      <c r="T452" s="221">
        <f>S452*H452</f>
        <v>0</v>
      </c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R452" s="222" t="s">
        <v>206</v>
      </c>
      <c r="AT452" s="222" t="s">
        <v>201</v>
      </c>
      <c r="AU452" s="222" t="s">
        <v>92</v>
      </c>
      <c r="AY452" s="21" t="s">
        <v>197</v>
      </c>
      <c r="BE452" s="223">
        <f>IF(N452="základní",J452,0)</f>
        <v>0</v>
      </c>
      <c r="BF452" s="223">
        <f>IF(N452="snížená",J452,0)</f>
        <v>0</v>
      </c>
      <c r="BG452" s="223">
        <f>IF(N452="zákl. přenesená",J452,0)</f>
        <v>0</v>
      </c>
      <c r="BH452" s="223">
        <f>IF(N452="sníž. přenesená",J452,0)</f>
        <v>0</v>
      </c>
      <c r="BI452" s="223">
        <f>IF(N452="nulová",J452,0)</f>
        <v>0</v>
      </c>
      <c r="BJ452" s="21" t="s">
        <v>90</v>
      </c>
      <c r="BK452" s="223">
        <f>ROUND(I452*H452,2)</f>
        <v>0</v>
      </c>
      <c r="BL452" s="21" t="s">
        <v>206</v>
      </c>
      <c r="BM452" s="222" t="s">
        <v>2110</v>
      </c>
    </row>
    <row r="453" s="2" customFormat="1">
      <c r="A453" s="43"/>
      <c r="B453" s="44"/>
      <c r="C453" s="45"/>
      <c r="D453" s="224" t="s">
        <v>209</v>
      </c>
      <c r="E453" s="45"/>
      <c r="F453" s="225" t="s">
        <v>2111</v>
      </c>
      <c r="G453" s="45"/>
      <c r="H453" s="45"/>
      <c r="I453" s="226"/>
      <c r="J453" s="45"/>
      <c r="K453" s="45"/>
      <c r="L453" s="49"/>
      <c r="M453" s="227"/>
      <c r="N453" s="228"/>
      <c r="O453" s="89"/>
      <c r="P453" s="89"/>
      <c r="Q453" s="89"/>
      <c r="R453" s="89"/>
      <c r="S453" s="89"/>
      <c r="T453" s="90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T453" s="21" t="s">
        <v>209</v>
      </c>
      <c r="AU453" s="21" t="s">
        <v>92</v>
      </c>
    </row>
    <row r="454" s="2" customFormat="1">
      <c r="A454" s="43"/>
      <c r="B454" s="44"/>
      <c r="C454" s="45"/>
      <c r="D454" s="229" t="s">
        <v>211</v>
      </c>
      <c r="E454" s="45"/>
      <c r="F454" s="230" t="s">
        <v>2112</v>
      </c>
      <c r="G454" s="45"/>
      <c r="H454" s="45"/>
      <c r="I454" s="226"/>
      <c r="J454" s="45"/>
      <c r="K454" s="45"/>
      <c r="L454" s="49"/>
      <c r="M454" s="227"/>
      <c r="N454" s="228"/>
      <c r="O454" s="89"/>
      <c r="P454" s="89"/>
      <c r="Q454" s="89"/>
      <c r="R454" s="89"/>
      <c r="S454" s="89"/>
      <c r="T454" s="90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T454" s="21" t="s">
        <v>211</v>
      </c>
      <c r="AU454" s="21" t="s">
        <v>92</v>
      </c>
    </row>
    <row r="455" s="2" customFormat="1" ht="21.75" customHeight="1">
      <c r="A455" s="43"/>
      <c r="B455" s="44"/>
      <c r="C455" s="211" t="s">
        <v>715</v>
      </c>
      <c r="D455" s="211" t="s">
        <v>201</v>
      </c>
      <c r="E455" s="212" t="s">
        <v>2113</v>
      </c>
      <c r="F455" s="213" t="s">
        <v>2114</v>
      </c>
      <c r="G455" s="214" t="s">
        <v>204</v>
      </c>
      <c r="H455" s="215">
        <v>70</v>
      </c>
      <c r="I455" s="216"/>
      <c r="J455" s="217">
        <f>ROUND(I455*H455,2)</f>
        <v>0</v>
      </c>
      <c r="K455" s="213" t="s">
        <v>205</v>
      </c>
      <c r="L455" s="49"/>
      <c r="M455" s="218" t="s">
        <v>35</v>
      </c>
      <c r="N455" s="219" t="s">
        <v>53</v>
      </c>
      <c r="O455" s="89"/>
      <c r="P455" s="220">
        <f>O455*H455</f>
        <v>0</v>
      </c>
      <c r="Q455" s="220">
        <v>0</v>
      </c>
      <c r="R455" s="220">
        <f>Q455*H455</f>
        <v>0</v>
      </c>
      <c r="S455" s="220">
        <v>0</v>
      </c>
      <c r="T455" s="221">
        <f>S455*H455</f>
        <v>0</v>
      </c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R455" s="222" t="s">
        <v>206</v>
      </c>
      <c r="AT455" s="222" t="s">
        <v>201</v>
      </c>
      <c r="AU455" s="222" t="s">
        <v>92</v>
      </c>
      <c r="AY455" s="21" t="s">
        <v>197</v>
      </c>
      <c r="BE455" s="223">
        <f>IF(N455="základní",J455,0)</f>
        <v>0</v>
      </c>
      <c r="BF455" s="223">
        <f>IF(N455="snížená",J455,0)</f>
        <v>0</v>
      </c>
      <c r="BG455" s="223">
        <f>IF(N455="zákl. přenesená",J455,0)</f>
        <v>0</v>
      </c>
      <c r="BH455" s="223">
        <f>IF(N455="sníž. přenesená",J455,0)</f>
        <v>0</v>
      </c>
      <c r="BI455" s="223">
        <f>IF(N455="nulová",J455,0)</f>
        <v>0</v>
      </c>
      <c r="BJ455" s="21" t="s">
        <v>90</v>
      </c>
      <c r="BK455" s="223">
        <f>ROUND(I455*H455,2)</f>
        <v>0</v>
      </c>
      <c r="BL455" s="21" t="s">
        <v>206</v>
      </c>
      <c r="BM455" s="222" t="s">
        <v>2115</v>
      </c>
    </row>
    <row r="456" s="2" customFormat="1">
      <c r="A456" s="43"/>
      <c r="B456" s="44"/>
      <c r="C456" s="45"/>
      <c r="D456" s="224" t="s">
        <v>209</v>
      </c>
      <c r="E456" s="45"/>
      <c r="F456" s="225" t="s">
        <v>2116</v>
      </c>
      <c r="G456" s="45"/>
      <c r="H456" s="45"/>
      <c r="I456" s="226"/>
      <c r="J456" s="45"/>
      <c r="K456" s="45"/>
      <c r="L456" s="49"/>
      <c r="M456" s="227"/>
      <c r="N456" s="228"/>
      <c r="O456" s="89"/>
      <c r="P456" s="89"/>
      <c r="Q456" s="89"/>
      <c r="R456" s="89"/>
      <c r="S456" s="89"/>
      <c r="T456" s="90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T456" s="21" t="s">
        <v>209</v>
      </c>
      <c r="AU456" s="21" t="s">
        <v>92</v>
      </c>
    </row>
    <row r="457" s="2" customFormat="1">
      <c r="A457" s="43"/>
      <c r="B457" s="44"/>
      <c r="C457" s="45"/>
      <c r="D457" s="229" t="s">
        <v>211</v>
      </c>
      <c r="E457" s="45"/>
      <c r="F457" s="230" t="s">
        <v>2117</v>
      </c>
      <c r="G457" s="45"/>
      <c r="H457" s="45"/>
      <c r="I457" s="226"/>
      <c r="J457" s="45"/>
      <c r="K457" s="45"/>
      <c r="L457" s="49"/>
      <c r="M457" s="227"/>
      <c r="N457" s="228"/>
      <c r="O457" s="89"/>
      <c r="P457" s="89"/>
      <c r="Q457" s="89"/>
      <c r="R457" s="89"/>
      <c r="S457" s="89"/>
      <c r="T457" s="90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T457" s="21" t="s">
        <v>211</v>
      </c>
      <c r="AU457" s="21" t="s">
        <v>92</v>
      </c>
    </row>
    <row r="458" s="2" customFormat="1" ht="24.15" customHeight="1">
      <c r="A458" s="43"/>
      <c r="B458" s="44"/>
      <c r="C458" s="211" t="s">
        <v>717</v>
      </c>
      <c r="D458" s="211" t="s">
        <v>201</v>
      </c>
      <c r="E458" s="212" t="s">
        <v>2118</v>
      </c>
      <c r="F458" s="213" t="s">
        <v>2119</v>
      </c>
      <c r="G458" s="214" t="s">
        <v>204</v>
      </c>
      <c r="H458" s="215">
        <v>70</v>
      </c>
      <c r="I458" s="216"/>
      <c r="J458" s="217">
        <f>ROUND(I458*H458,2)</f>
        <v>0</v>
      </c>
      <c r="K458" s="213" t="s">
        <v>205</v>
      </c>
      <c r="L458" s="49"/>
      <c r="M458" s="218" t="s">
        <v>35</v>
      </c>
      <c r="N458" s="219" t="s">
        <v>53</v>
      </c>
      <c r="O458" s="89"/>
      <c r="P458" s="220">
        <f>O458*H458</f>
        <v>0</v>
      </c>
      <c r="Q458" s="220">
        <v>0</v>
      </c>
      <c r="R458" s="220">
        <f>Q458*H458</f>
        <v>0</v>
      </c>
      <c r="S458" s="220">
        <v>0</v>
      </c>
      <c r="T458" s="221">
        <f>S458*H458</f>
        <v>0</v>
      </c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R458" s="222" t="s">
        <v>206</v>
      </c>
      <c r="AT458" s="222" t="s">
        <v>201</v>
      </c>
      <c r="AU458" s="222" t="s">
        <v>92</v>
      </c>
      <c r="AY458" s="21" t="s">
        <v>197</v>
      </c>
      <c r="BE458" s="223">
        <f>IF(N458="základní",J458,0)</f>
        <v>0</v>
      </c>
      <c r="BF458" s="223">
        <f>IF(N458="snížená",J458,0)</f>
        <v>0</v>
      </c>
      <c r="BG458" s="223">
        <f>IF(N458="zákl. přenesená",J458,0)</f>
        <v>0</v>
      </c>
      <c r="BH458" s="223">
        <f>IF(N458="sníž. přenesená",J458,0)</f>
        <v>0</v>
      </c>
      <c r="BI458" s="223">
        <f>IF(N458="nulová",J458,0)</f>
        <v>0</v>
      </c>
      <c r="BJ458" s="21" t="s">
        <v>90</v>
      </c>
      <c r="BK458" s="223">
        <f>ROUND(I458*H458,2)</f>
        <v>0</v>
      </c>
      <c r="BL458" s="21" t="s">
        <v>206</v>
      </c>
      <c r="BM458" s="222" t="s">
        <v>2120</v>
      </c>
    </row>
    <row r="459" s="2" customFormat="1">
      <c r="A459" s="43"/>
      <c r="B459" s="44"/>
      <c r="C459" s="45"/>
      <c r="D459" s="224" t="s">
        <v>209</v>
      </c>
      <c r="E459" s="45"/>
      <c r="F459" s="225" t="s">
        <v>2121</v>
      </c>
      <c r="G459" s="45"/>
      <c r="H459" s="45"/>
      <c r="I459" s="226"/>
      <c r="J459" s="45"/>
      <c r="K459" s="45"/>
      <c r="L459" s="49"/>
      <c r="M459" s="227"/>
      <c r="N459" s="228"/>
      <c r="O459" s="89"/>
      <c r="P459" s="89"/>
      <c r="Q459" s="89"/>
      <c r="R459" s="89"/>
      <c r="S459" s="89"/>
      <c r="T459" s="90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T459" s="21" t="s">
        <v>209</v>
      </c>
      <c r="AU459" s="21" t="s">
        <v>92</v>
      </c>
    </row>
    <row r="460" s="2" customFormat="1">
      <c r="A460" s="43"/>
      <c r="B460" s="44"/>
      <c r="C460" s="45"/>
      <c r="D460" s="229" t="s">
        <v>211</v>
      </c>
      <c r="E460" s="45"/>
      <c r="F460" s="230" t="s">
        <v>2122</v>
      </c>
      <c r="G460" s="45"/>
      <c r="H460" s="45"/>
      <c r="I460" s="226"/>
      <c r="J460" s="45"/>
      <c r="K460" s="45"/>
      <c r="L460" s="49"/>
      <c r="M460" s="227"/>
      <c r="N460" s="228"/>
      <c r="O460" s="89"/>
      <c r="P460" s="89"/>
      <c r="Q460" s="89"/>
      <c r="R460" s="89"/>
      <c r="S460" s="89"/>
      <c r="T460" s="90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T460" s="21" t="s">
        <v>211</v>
      </c>
      <c r="AU460" s="21" t="s">
        <v>92</v>
      </c>
    </row>
    <row r="461" s="12" customFormat="1" ht="22.8" customHeight="1">
      <c r="A461" s="12"/>
      <c r="B461" s="195"/>
      <c r="C461" s="196"/>
      <c r="D461" s="197" t="s">
        <v>81</v>
      </c>
      <c r="E461" s="209" t="s">
        <v>1355</v>
      </c>
      <c r="F461" s="209" t="s">
        <v>2123</v>
      </c>
      <c r="G461" s="196"/>
      <c r="H461" s="196"/>
      <c r="I461" s="199"/>
      <c r="J461" s="210">
        <f>BK461</f>
        <v>0</v>
      </c>
      <c r="K461" s="196"/>
      <c r="L461" s="201"/>
      <c r="M461" s="202"/>
      <c r="N461" s="203"/>
      <c r="O461" s="203"/>
      <c r="P461" s="204">
        <f>SUM(P462:P487)</f>
        <v>0</v>
      </c>
      <c r="Q461" s="203"/>
      <c r="R461" s="204">
        <f>SUM(R462:R487)</f>
        <v>0</v>
      </c>
      <c r="S461" s="203"/>
      <c r="T461" s="205">
        <f>SUM(T462:T487)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6" t="s">
        <v>90</v>
      </c>
      <c r="AT461" s="207" t="s">
        <v>81</v>
      </c>
      <c r="AU461" s="207" t="s">
        <v>90</v>
      </c>
      <c r="AY461" s="206" t="s">
        <v>197</v>
      </c>
      <c r="BK461" s="208">
        <f>SUM(BK462:BK487)</f>
        <v>0</v>
      </c>
    </row>
    <row r="462" s="2" customFormat="1" ht="24.15" customHeight="1">
      <c r="A462" s="43"/>
      <c r="B462" s="44"/>
      <c r="C462" s="211" t="s">
        <v>723</v>
      </c>
      <c r="D462" s="211" t="s">
        <v>201</v>
      </c>
      <c r="E462" s="212" t="s">
        <v>1357</v>
      </c>
      <c r="F462" s="213" t="s">
        <v>1358</v>
      </c>
      <c r="G462" s="214" t="s">
        <v>204</v>
      </c>
      <c r="H462" s="215">
        <v>32.399999999999999</v>
      </c>
      <c r="I462" s="216"/>
      <c r="J462" s="217">
        <f>ROUND(I462*H462,2)</f>
        <v>0</v>
      </c>
      <c r="K462" s="213" t="s">
        <v>205</v>
      </c>
      <c r="L462" s="49"/>
      <c r="M462" s="218" t="s">
        <v>35</v>
      </c>
      <c r="N462" s="219" t="s">
        <v>53</v>
      </c>
      <c r="O462" s="89"/>
      <c r="P462" s="220">
        <f>O462*H462</f>
        <v>0</v>
      </c>
      <c r="Q462" s="220">
        <v>0</v>
      </c>
      <c r="R462" s="220">
        <f>Q462*H462</f>
        <v>0</v>
      </c>
      <c r="S462" s="220">
        <v>0</v>
      </c>
      <c r="T462" s="221">
        <f>S462*H462</f>
        <v>0</v>
      </c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R462" s="222" t="s">
        <v>206</v>
      </c>
      <c r="AT462" s="222" t="s">
        <v>201</v>
      </c>
      <c r="AU462" s="222" t="s">
        <v>92</v>
      </c>
      <c r="AY462" s="21" t="s">
        <v>197</v>
      </c>
      <c r="BE462" s="223">
        <f>IF(N462="základní",J462,0)</f>
        <v>0</v>
      </c>
      <c r="BF462" s="223">
        <f>IF(N462="snížená",J462,0)</f>
        <v>0</v>
      </c>
      <c r="BG462" s="223">
        <f>IF(N462="zákl. přenesená",J462,0)</f>
        <v>0</v>
      </c>
      <c r="BH462" s="223">
        <f>IF(N462="sníž. přenesená",J462,0)</f>
        <v>0</v>
      </c>
      <c r="BI462" s="223">
        <f>IF(N462="nulová",J462,0)</f>
        <v>0</v>
      </c>
      <c r="BJ462" s="21" t="s">
        <v>90</v>
      </c>
      <c r="BK462" s="223">
        <f>ROUND(I462*H462,2)</f>
        <v>0</v>
      </c>
      <c r="BL462" s="21" t="s">
        <v>206</v>
      </c>
      <c r="BM462" s="222" t="s">
        <v>2124</v>
      </c>
    </row>
    <row r="463" s="2" customFormat="1">
      <c r="A463" s="43"/>
      <c r="B463" s="44"/>
      <c r="C463" s="45"/>
      <c r="D463" s="224" t="s">
        <v>209</v>
      </c>
      <c r="E463" s="45"/>
      <c r="F463" s="225" t="s">
        <v>1360</v>
      </c>
      <c r="G463" s="45"/>
      <c r="H463" s="45"/>
      <c r="I463" s="226"/>
      <c r="J463" s="45"/>
      <c r="K463" s="45"/>
      <c r="L463" s="49"/>
      <c r="M463" s="227"/>
      <c r="N463" s="228"/>
      <c r="O463" s="89"/>
      <c r="P463" s="89"/>
      <c r="Q463" s="89"/>
      <c r="R463" s="89"/>
      <c r="S463" s="89"/>
      <c r="T463" s="90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T463" s="21" t="s">
        <v>209</v>
      </c>
      <c r="AU463" s="21" t="s">
        <v>92</v>
      </c>
    </row>
    <row r="464" s="2" customFormat="1">
      <c r="A464" s="43"/>
      <c r="B464" s="44"/>
      <c r="C464" s="45"/>
      <c r="D464" s="229" t="s">
        <v>211</v>
      </c>
      <c r="E464" s="45"/>
      <c r="F464" s="230" t="s">
        <v>1361</v>
      </c>
      <c r="G464" s="45"/>
      <c r="H464" s="45"/>
      <c r="I464" s="226"/>
      <c r="J464" s="45"/>
      <c r="K464" s="45"/>
      <c r="L464" s="49"/>
      <c r="M464" s="227"/>
      <c r="N464" s="228"/>
      <c r="O464" s="89"/>
      <c r="P464" s="89"/>
      <c r="Q464" s="89"/>
      <c r="R464" s="89"/>
      <c r="S464" s="89"/>
      <c r="T464" s="90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T464" s="21" t="s">
        <v>211</v>
      </c>
      <c r="AU464" s="21" t="s">
        <v>92</v>
      </c>
    </row>
    <row r="465" s="13" customFormat="1">
      <c r="A465" s="13"/>
      <c r="B465" s="232"/>
      <c r="C465" s="233"/>
      <c r="D465" s="224" t="s">
        <v>232</v>
      </c>
      <c r="E465" s="242" t="s">
        <v>35</v>
      </c>
      <c r="F465" s="234" t="s">
        <v>2125</v>
      </c>
      <c r="G465" s="233"/>
      <c r="H465" s="235">
        <v>32.399999999999999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1" t="s">
        <v>232</v>
      </c>
      <c r="AU465" s="241" t="s">
        <v>92</v>
      </c>
      <c r="AV465" s="13" t="s">
        <v>92</v>
      </c>
      <c r="AW465" s="13" t="s">
        <v>42</v>
      </c>
      <c r="AX465" s="13" t="s">
        <v>90</v>
      </c>
      <c r="AY465" s="241" t="s">
        <v>197</v>
      </c>
    </row>
    <row r="466" s="2" customFormat="1" ht="21.75" customHeight="1">
      <c r="A466" s="43"/>
      <c r="B466" s="44"/>
      <c r="C466" s="211" t="s">
        <v>725</v>
      </c>
      <c r="D466" s="211" t="s">
        <v>201</v>
      </c>
      <c r="E466" s="212" t="s">
        <v>1363</v>
      </c>
      <c r="F466" s="213" t="s">
        <v>1364</v>
      </c>
      <c r="G466" s="214" t="s">
        <v>204</v>
      </c>
      <c r="H466" s="215">
        <v>93.150000000000006</v>
      </c>
      <c r="I466" s="216"/>
      <c r="J466" s="217">
        <f>ROUND(I466*H466,2)</f>
        <v>0</v>
      </c>
      <c r="K466" s="213" t="s">
        <v>205</v>
      </c>
      <c r="L466" s="49"/>
      <c r="M466" s="218" t="s">
        <v>35</v>
      </c>
      <c r="N466" s="219" t="s">
        <v>53</v>
      </c>
      <c r="O466" s="89"/>
      <c r="P466" s="220">
        <f>O466*H466</f>
        <v>0</v>
      </c>
      <c r="Q466" s="220">
        <v>0</v>
      </c>
      <c r="R466" s="220">
        <f>Q466*H466</f>
        <v>0</v>
      </c>
      <c r="S466" s="220">
        <v>0</v>
      </c>
      <c r="T466" s="221">
        <f>S466*H466</f>
        <v>0</v>
      </c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R466" s="222" t="s">
        <v>206</v>
      </c>
      <c r="AT466" s="222" t="s">
        <v>201</v>
      </c>
      <c r="AU466" s="222" t="s">
        <v>92</v>
      </c>
      <c r="AY466" s="21" t="s">
        <v>197</v>
      </c>
      <c r="BE466" s="223">
        <f>IF(N466="základní",J466,0)</f>
        <v>0</v>
      </c>
      <c r="BF466" s="223">
        <f>IF(N466="snížená",J466,0)</f>
        <v>0</v>
      </c>
      <c r="BG466" s="223">
        <f>IF(N466="zákl. přenesená",J466,0)</f>
        <v>0</v>
      </c>
      <c r="BH466" s="223">
        <f>IF(N466="sníž. přenesená",J466,0)</f>
        <v>0</v>
      </c>
      <c r="BI466" s="223">
        <f>IF(N466="nulová",J466,0)</f>
        <v>0</v>
      </c>
      <c r="BJ466" s="21" t="s">
        <v>90</v>
      </c>
      <c r="BK466" s="223">
        <f>ROUND(I466*H466,2)</f>
        <v>0</v>
      </c>
      <c r="BL466" s="21" t="s">
        <v>206</v>
      </c>
      <c r="BM466" s="222" t="s">
        <v>2126</v>
      </c>
    </row>
    <row r="467" s="2" customFormat="1">
      <c r="A467" s="43"/>
      <c r="B467" s="44"/>
      <c r="C467" s="45"/>
      <c r="D467" s="224" t="s">
        <v>209</v>
      </c>
      <c r="E467" s="45"/>
      <c r="F467" s="225" t="s">
        <v>1366</v>
      </c>
      <c r="G467" s="45"/>
      <c r="H467" s="45"/>
      <c r="I467" s="226"/>
      <c r="J467" s="45"/>
      <c r="K467" s="45"/>
      <c r="L467" s="49"/>
      <c r="M467" s="227"/>
      <c r="N467" s="228"/>
      <c r="O467" s="89"/>
      <c r="P467" s="89"/>
      <c r="Q467" s="89"/>
      <c r="R467" s="89"/>
      <c r="S467" s="89"/>
      <c r="T467" s="90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T467" s="21" t="s">
        <v>209</v>
      </c>
      <c r="AU467" s="21" t="s">
        <v>92</v>
      </c>
    </row>
    <row r="468" s="2" customFormat="1">
      <c r="A468" s="43"/>
      <c r="B468" s="44"/>
      <c r="C468" s="45"/>
      <c r="D468" s="229" t="s">
        <v>211</v>
      </c>
      <c r="E468" s="45"/>
      <c r="F468" s="230" t="s">
        <v>1367</v>
      </c>
      <c r="G468" s="45"/>
      <c r="H468" s="45"/>
      <c r="I468" s="226"/>
      <c r="J468" s="45"/>
      <c r="K468" s="45"/>
      <c r="L468" s="49"/>
      <c r="M468" s="227"/>
      <c r="N468" s="228"/>
      <c r="O468" s="89"/>
      <c r="P468" s="89"/>
      <c r="Q468" s="89"/>
      <c r="R468" s="89"/>
      <c r="S468" s="89"/>
      <c r="T468" s="90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T468" s="21" t="s">
        <v>211</v>
      </c>
      <c r="AU468" s="21" t="s">
        <v>92</v>
      </c>
    </row>
    <row r="469" s="13" customFormat="1">
      <c r="A469" s="13"/>
      <c r="B469" s="232"/>
      <c r="C469" s="233"/>
      <c r="D469" s="224" t="s">
        <v>232</v>
      </c>
      <c r="E469" s="242" t="s">
        <v>35</v>
      </c>
      <c r="F469" s="234" t="s">
        <v>2127</v>
      </c>
      <c r="G469" s="233"/>
      <c r="H469" s="235">
        <v>32.399999999999999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1" t="s">
        <v>232</v>
      </c>
      <c r="AU469" s="241" t="s">
        <v>92</v>
      </c>
      <c r="AV469" s="13" t="s">
        <v>92</v>
      </c>
      <c r="AW469" s="13" t="s">
        <v>42</v>
      </c>
      <c r="AX469" s="13" t="s">
        <v>82</v>
      </c>
      <c r="AY469" s="241" t="s">
        <v>197</v>
      </c>
    </row>
    <row r="470" s="13" customFormat="1">
      <c r="A470" s="13"/>
      <c r="B470" s="232"/>
      <c r="C470" s="233"/>
      <c r="D470" s="224" t="s">
        <v>232</v>
      </c>
      <c r="E470" s="242" t="s">
        <v>35</v>
      </c>
      <c r="F470" s="234" t="s">
        <v>2128</v>
      </c>
      <c r="G470" s="233"/>
      <c r="H470" s="235">
        <v>31.050000000000001</v>
      </c>
      <c r="I470" s="236"/>
      <c r="J470" s="233"/>
      <c r="K470" s="233"/>
      <c r="L470" s="237"/>
      <c r="M470" s="238"/>
      <c r="N470" s="239"/>
      <c r="O470" s="239"/>
      <c r="P470" s="239"/>
      <c r="Q470" s="239"/>
      <c r="R470" s="239"/>
      <c r="S470" s="239"/>
      <c r="T470" s="24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1" t="s">
        <v>232</v>
      </c>
      <c r="AU470" s="241" t="s">
        <v>92</v>
      </c>
      <c r="AV470" s="13" t="s">
        <v>92</v>
      </c>
      <c r="AW470" s="13" t="s">
        <v>42</v>
      </c>
      <c r="AX470" s="13" t="s">
        <v>82</v>
      </c>
      <c r="AY470" s="241" t="s">
        <v>197</v>
      </c>
    </row>
    <row r="471" s="13" customFormat="1">
      <c r="A471" s="13"/>
      <c r="B471" s="232"/>
      <c r="C471" s="233"/>
      <c r="D471" s="224" t="s">
        <v>232</v>
      </c>
      <c r="E471" s="242" t="s">
        <v>35</v>
      </c>
      <c r="F471" s="234" t="s">
        <v>2129</v>
      </c>
      <c r="G471" s="233"/>
      <c r="H471" s="235">
        <v>29.699999999999999</v>
      </c>
      <c r="I471" s="236"/>
      <c r="J471" s="233"/>
      <c r="K471" s="233"/>
      <c r="L471" s="237"/>
      <c r="M471" s="238"/>
      <c r="N471" s="239"/>
      <c r="O471" s="239"/>
      <c r="P471" s="239"/>
      <c r="Q471" s="239"/>
      <c r="R471" s="239"/>
      <c r="S471" s="239"/>
      <c r="T471" s="24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1" t="s">
        <v>232</v>
      </c>
      <c r="AU471" s="241" t="s">
        <v>92</v>
      </c>
      <c r="AV471" s="13" t="s">
        <v>92</v>
      </c>
      <c r="AW471" s="13" t="s">
        <v>42</v>
      </c>
      <c r="AX471" s="13" t="s">
        <v>82</v>
      </c>
      <c r="AY471" s="241" t="s">
        <v>197</v>
      </c>
    </row>
    <row r="472" s="14" customFormat="1">
      <c r="A472" s="14"/>
      <c r="B472" s="253"/>
      <c r="C472" s="254"/>
      <c r="D472" s="224" t="s">
        <v>232</v>
      </c>
      <c r="E472" s="255" t="s">
        <v>35</v>
      </c>
      <c r="F472" s="256" t="s">
        <v>355</v>
      </c>
      <c r="G472" s="254"/>
      <c r="H472" s="257">
        <v>93.150000000000006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232</v>
      </c>
      <c r="AU472" s="263" t="s">
        <v>92</v>
      </c>
      <c r="AV472" s="14" t="s">
        <v>206</v>
      </c>
      <c r="AW472" s="14" t="s">
        <v>42</v>
      </c>
      <c r="AX472" s="14" t="s">
        <v>90</v>
      </c>
      <c r="AY472" s="263" t="s">
        <v>197</v>
      </c>
    </row>
    <row r="473" s="2" customFormat="1" ht="33" customHeight="1">
      <c r="A473" s="43"/>
      <c r="B473" s="44"/>
      <c r="C473" s="211" t="s">
        <v>732</v>
      </c>
      <c r="D473" s="211" t="s">
        <v>201</v>
      </c>
      <c r="E473" s="212" t="s">
        <v>2130</v>
      </c>
      <c r="F473" s="213" t="s">
        <v>2131</v>
      </c>
      <c r="G473" s="214" t="s">
        <v>204</v>
      </c>
      <c r="H473" s="215">
        <v>28.350000000000001</v>
      </c>
      <c r="I473" s="216"/>
      <c r="J473" s="217">
        <f>ROUND(I473*H473,2)</f>
        <v>0</v>
      </c>
      <c r="K473" s="213" t="s">
        <v>205</v>
      </c>
      <c r="L473" s="49"/>
      <c r="M473" s="218" t="s">
        <v>35</v>
      </c>
      <c r="N473" s="219" t="s">
        <v>53</v>
      </c>
      <c r="O473" s="89"/>
      <c r="P473" s="220">
        <f>O473*H473</f>
        <v>0</v>
      </c>
      <c r="Q473" s="220">
        <v>0</v>
      </c>
      <c r="R473" s="220">
        <f>Q473*H473</f>
        <v>0</v>
      </c>
      <c r="S473" s="220">
        <v>0</v>
      </c>
      <c r="T473" s="221">
        <f>S473*H473</f>
        <v>0</v>
      </c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R473" s="222" t="s">
        <v>206</v>
      </c>
      <c r="AT473" s="222" t="s">
        <v>201</v>
      </c>
      <c r="AU473" s="222" t="s">
        <v>92</v>
      </c>
      <c r="AY473" s="21" t="s">
        <v>197</v>
      </c>
      <c r="BE473" s="223">
        <f>IF(N473="základní",J473,0)</f>
        <v>0</v>
      </c>
      <c r="BF473" s="223">
        <f>IF(N473="snížená",J473,0)</f>
        <v>0</v>
      </c>
      <c r="BG473" s="223">
        <f>IF(N473="zákl. přenesená",J473,0)</f>
        <v>0</v>
      </c>
      <c r="BH473" s="223">
        <f>IF(N473="sníž. přenesená",J473,0)</f>
        <v>0</v>
      </c>
      <c r="BI473" s="223">
        <f>IF(N473="nulová",J473,0)</f>
        <v>0</v>
      </c>
      <c r="BJ473" s="21" t="s">
        <v>90</v>
      </c>
      <c r="BK473" s="223">
        <f>ROUND(I473*H473,2)</f>
        <v>0</v>
      </c>
      <c r="BL473" s="21" t="s">
        <v>206</v>
      </c>
      <c r="BM473" s="222" t="s">
        <v>2132</v>
      </c>
    </row>
    <row r="474" s="2" customFormat="1">
      <c r="A474" s="43"/>
      <c r="B474" s="44"/>
      <c r="C474" s="45"/>
      <c r="D474" s="224" t="s">
        <v>209</v>
      </c>
      <c r="E474" s="45"/>
      <c r="F474" s="225" t="s">
        <v>2133</v>
      </c>
      <c r="G474" s="45"/>
      <c r="H474" s="45"/>
      <c r="I474" s="226"/>
      <c r="J474" s="45"/>
      <c r="K474" s="45"/>
      <c r="L474" s="49"/>
      <c r="M474" s="227"/>
      <c r="N474" s="228"/>
      <c r="O474" s="89"/>
      <c r="P474" s="89"/>
      <c r="Q474" s="89"/>
      <c r="R474" s="89"/>
      <c r="S474" s="89"/>
      <c r="T474" s="90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T474" s="21" t="s">
        <v>209</v>
      </c>
      <c r="AU474" s="21" t="s">
        <v>92</v>
      </c>
    </row>
    <row r="475" s="2" customFormat="1">
      <c r="A475" s="43"/>
      <c r="B475" s="44"/>
      <c r="C475" s="45"/>
      <c r="D475" s="229" t="s">
        <v>211</v>
      </c>
      <c r="E475" s="45"/>
      <c r="F475" s="230" t="s">
        <v>2134</v>
      </c>
      <c r="G475" s="45"/>
      <c r="H475" s="45"/>
      <c r="I475" s="226"/>
      <c r="J475" s="45"/>
      <c r="K475" s="45"/>
      <c r="L475" s="49"/>
      <c r="M475" s="227"/>
      <c r="N475" s="228"/>
      <c r="O475" s="89"/>
      <c r="P475" s="89"/>
      <c r="Q475" s="89"/>
      <c r="R475" s="89"/>
      <c r="S475" s="89"/>
      <c r="T475" s="90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T475" s="21" t="s">
        <v>211</v>
      </c>
      <c r="AU475" s="21" t="s">
        <v>92</v>
      </c>
    </row>
    <row r="476" s="13" customFormat="1">
      <c r="A476" s="13"/>
      <c r="B476" s="232"/>
      <c r="C476" s="233"/>
      <c r="D476" s="224" t="s">
        <v>232</v>
      </c>
      <c r="E476" s="242" t="s">
        <v>35</v>
      </c>
      <c r="F476" s="234" t="s">
        <v>2135</v>
      </c>
      <c r="G476" s="233"/>
      <c r="H476" s="235">
        <v>28.350000000000001</v>
      </c>
      <c r="I476" s="236"/>
      <c r="J476" s="233"/>
      <c r="K476" s="233"/>
      <c r="L476" s="237"/>
      <c r="M476" s="238"/>
      <c r="N476" s="239"/>
      <c r="O476" s="239"/>
      <c r="P476" s="239"/>
      <c r="Q476" s="239"/>
      <c r="R476" s="239"/>
      <c r="S476" s="239"/>
      <c r="T476" s="24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1" t="s">
        <v>232</v>
      </c>
      <c r="AU476" s="241" t="s">
        <v>92</v>
      </c>
      <c r="AV476" s="13" t="s">
        <v>92</v>
      </c>
      <c r="AW476" s="13" t="s">
        <v>42</v>
      </c>
      <c r="AX476" s="13" t="s">
        <v>90</v>
      </c>
      <c r="AY476" s="241" t="s">
        <v>197</v>
      </c>
    </row>
    <row r="477" s="2" customFormat="1" ht="24.15" customHeight="1">
      <c r="A477" s="43"/>
      <c r="B477" s="44"/>
      <c r="C477" s="211" t="s">
        <v>734</v>
      </c>
      <c r="D477" s="211" t="s">
        <v>201</v>
      </c>
      <c r="E477" s="212" t="s">
        <v>2108</v>
      </c>
      <c r="F477" s="213" t="s">
        <v>2109</v>
      </c>
      <c r="G477" s="214" t="s">
        <v>204</v>
      </c>
      <c r="H477" s="215">
        <v>29.699999999999999</v>
      </c>
      <c r="I477" s="216"/>
      <c r="J477" s="217">
        <f>ROUND(I477*H477,2)</f>
        <v>0</v>
      </c>
      <c r="K477" s="213" t="s">
        <v>205</v>
      </c>
      <c r="L477" s="49"/>
      <c r="M477" s="218" t="s">
        <v>35</v>
      </c>
      <c r="N477" s="219" t="s">
        <v>53</v>
      </c>
      <c r="O477" s="89"/>
      <c r="P477" s="220">
        <f>O477*H477</f>
        <v>0</v>
      </c>
      <c r="Q477" s="220">
        <v>0</v>
      </c>
      <c r="R477" s="220">
        <f>Q477*H477</f>
        <v>0</v>
      </c>
      <c r="S477" s="220">
        <v>0</v>
      </c>
      <c r="T477" s="221">
        <f>S477*H477</f>
        <v>0</v>
      </c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R477" s="222" t="s">
        <v>206</v>
      </c>
      <c r="AT477" s="222" t="s">
        <v>201</v>
      </c>
      <c r="AU477" s="222" t="s">
        <v>92</v>
      </c>
      <c r="AY477" s="21" t="s">
        <v>197</v>
      </c>
      <c r="BE477" s="223">
        <f>IF(N477="základní",J477,0)</f>
        <v>0</v>
      </c>
      <c r="BF477" s="223">
        <f>IF(N477="snížená",J477,0)</f>
        <v>0</v>
      </c>
      <c r="BG477" s="223">
        <f>IF(N477="zákl. přenesená",J477,0)</f>
        <v>0</v>
      </c>
      <c r="BH477" s="223">
        <f>IF(N477="sníž. přenesená",J477,0)</f>
        <v>0</v>
      </c>
      <c r="BI477" s="223">
        <f>IF(N477="nulová",J477,0)</f>
        <v>0</v>
      </c>
      <c r="BJ477" s="21" t="s">
        <v>90</v>
      </c>
      <c r="BK477" s="223">
        <f>ROUND(I477*H477,2)</f>
        <v>0</v>
      </c>
      <c r="BL477" s="21" t="s">
        <v>206</v>
      </c>
      <c r="BM477" s="222" t="s">
        <v>2136</v>
      </c>
    </row>
    <row r="478" s="2" customFormat="1">
      <c r="A478" s="43"/>
      <c r="B478" s="44"/>
      <c r="C478" s="45"/>
      <c r="D478" s="224" t="s">
        <v>209</v>
      </c>
      <c r="E478" s="45"/>
      <c r="F478" s="225" t="s">
        <v>2111</v>
      </c>
      <c r="G478" s="45"/>
      <c r="H478" s="45"/>
      <c r="I478" s="226"/>
      <c r="J478" s="45"/>
      <c r="K478" s="45"/>
      <c r="L478" s="49"/>
      <c r="M478" s="227"/>
      <c r="N478" s="228"/>
      <c r="O478" s="89"/>
      <c r="P478" s="89"/>
      <c r="Q478" s="89"/>
      <c r="R478" s="89"/>
      <c r="S478" s="89"/>
      <c r="T478" s="90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T478" s="21" t="s">
        <v>209</v>
      </c>
      <c r="AU478" s="21" t="s">
        <v>92</v>
      </c>
    </row>
    <row r="479" s="2" customFormat="1">
      <c r="A479" s="43"/>
      <c r="B479" s="44"/>
      <c r="C479" s="45"/>
      <c r="D479" s="229" t="s">
        <v>211</v>
      </c>
      <c r="E479" s="45"/>
      <c r="F479" s="230" t="s">
        <v>2112</v>
      </c>
      <c r="G479" s="45"/>
      <c r="H479" s="45"/>
      <c r="I479" s="226"/>
      <c r="J479" s="45"/>
      <c r="K479" s="45"/>
      <c r="L479" s="49"/>
      <c r="M479" s="227"/>
      <c r="N479" s="228"/>
      <c r="O479" s="89"/>
      <c r="P479" s="89"/>
      <c r="Q479" s="89"/>
      <c r="R479" s="89"/>
      <c r="S479" s="89"/>
      <c r="T479" s="90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T479" s="21" t="s">
        <v>211</v>
      </c>
      <c r="AU479" s="21" t="s">
        <v>92</v>
      </c>
    </row>
    <row r="480" s="13" customFormat="1">
      <c r="A480" s="13"/>
      <c r="B480" s="232"/>
      <c r="C480" s="233"/>
      <c r="D480" s="224" t="s">
        <v>232</v>
      </c>
      <c r="E480" s="242" t="s">
        <v>35</v>
      </c>
      <c r="F480" s="234" t="s">
        <v>2137</v>
      </c>
      <c r="G480" s="233"/>
      <c r="H480" s="235">
        <v>29.699999999999999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1" t="s">
        <v>232</v>
      </c>
      <c r="AU480" s="241" t="s">
        <v>92</v>
      </c>
      <c r="AV480" s="13" t="s">
        <v>92</v>
      </c>
      <c r="AW480" s="13" t="s">
        <v>42</v>
      </c>
      <c r="AX480" s="13" t="s">
        <v>90</v>
      </c>
      <c r="AY480" s="241" t="s">
        <v>197</v>
      </c>
    </row>
    <row r="481" s="2" customFormat="1" ht="21.75" customHeight="1">
      <c r="A481" s="43"/>
      <c r="B481" s="44"/>
      <c r="C481" s="211" t="s">
        <v>737</v>
      </c>
      <c r="D481" s="211" t="s">
        <v>201</v>
      </c>
      <c r="E481" s="212" t="s">
        <v>2113</v>
      </c>
      <c r="F481" s="213" t="s">
        <v>2114</v>
      </c>
      <c r="G481" s="214" t="s">
        <v>204</v>
      </c>
      <c r="H481" s="215">
        <v>28.350000000000001</v>
      </c>
      <c r="I481" s="216"/>
      <c r="J481" s="217">
        <f>ROUND(I481*H481,2)</f>
        <v>0</v>
      </c>
      <c r="K481" s="213" t="s">
        <v>205</v>
      </c>
      <c r="L481" s="49"/>
      <c r="M481" s="218" t="s">
        <v>35</v>
      </c>
      <c r="N481" s="219" t="s">
        <v>53</v>
      </c>
      <c r="O481" s="89"/>
      <c r="P481" s="220">
        <f>O481*H481</f>
        <v>0</v>
      </c>
      <c r="Q481" s="220">
        <v>0</v>
      </c>
      <c r="R481" s="220">
        <f>Q481*H481</f>
        <v>0</v>
      </c>
      <c r="S481" s="220">
        <v>0</v>
      </c>
      <c r="T481" s="221">
        <f>S481*H481</f>
        <v>0</v>
      </c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R481" s="222" t="s">
        <v>206</v>
      </c>
      <c r="AT481" s="222" t="s">
        <v>201</v>
      </c>
      <c r="AU481" s="222" t="s">
        <v>92</v>
      </c>
      <c r="AY481" s="21" t="s">
        <v>197</v>
      </c>
      <c r="BE481" s="223">
        <f>IF(N481="základní",J481,0)</f>
        <v>0</v>
      </c>
      <c r="BF481" s="223">
        <f>IF(N481="snížená",J481,0)</f>
        <v>0</v>
      </c>
      <c r="BG481" s="223">
        <f>IF(N481="zákl. přenesená",J481,0)</f>
        <v>0</v>
      </c>
      <c r="BH481" s="223">
        <f>IF(N481="sníž. přenesená",J481,0)</f>
        <v>0</v>
      </c>
      <c r="BI481" s="223">
        <f>IF(N481="nulová",J481,0)</f>
        <v>0</v>
      </c>
      <c r="BJ481" s="21" t="s">
        <v>90</v>
      </c>
      <c r="BK481" s="223">
        <f>ROUND(I481*H481,2)</f>
        <v>0</v>
      </c>
      <c r="BL481" s="21" t="s">
        <v>206</v>
      </c>
      <c r="BM481" s="222" t="s">
        <v>2138</v>
      </c>
    </row>
    <row r="482" s="2" customFormat="1">
      <c r="A482" s="43"/>
      <c r="B482" s="44"/>
      <c r="C482" s="45"/>
      <c r="D482" s="224" t="s">
        <v>209</v>
      </c>
      <c r="E482" s="45"/>
      <c r="F482" s="225" t="s">
        <v>2116</v>
      </c>
      <c r="G482" s="45"/>
      <c r="H482" s="45"/>
      <c r="I482" s="226"/>
      <c r="J482" s="45"/>
      <c r="K482" s="45"/>
      <c r="L482" s="49"/>
      <c r="M482" s="227"/>
      <c r="N482" s="228"/>
      <c r="O482" s="89"/>
      <c r="P482" s="89"/>
      <c r="Q482" s="89"/>
      <c r="R482" s="89"/>
      <c r="S482" s="89"/>
      <c r="T482" s="90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T482" s="21" t="s">
        <v>209</v>
      </c>
      <c r="AU482" s="21" t="s">
        <v>92</v>
      </c>
    </row>
    <row r="483" s="2" customFormat="1">
      <c r="A483" s="43"/>
      <c r="B483" s="44"/>
      <c r="C483" s="45"/>
      <c r="D483" s="229" t="s">
        <v>211</v>
      </c>
      <c r="E483" s="45"/>
      <c r="F483" s="230" t="s">
        <v>2117</v>
      </c>
      <c r="G483" s="45"/>
      <c r="H483" s="45"/>
      <c r="I483" s="226"/>
      <c r="J483" s="45"/>
      <c r="K483" s="45"/>
      <c r="L483" s="49"/>
      <c r="M483" s="227"/>
      <c r="N483" s="228"/>
      <c r="O483" s="89"/>
      <c r="P483" s="89"/>
      <c r="Q483" s="89"/>
      <c r="R483" s="89"/>
      <c r="S483" s="89"/>
      <c r="T483" s="90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T483" s="21" t="s">
        <v>211</v>
      </c>
      <c r="AU483" s="21" t="s">
        <v>92</v>
      </c>
    </row>
    <row r="484" s="13" customFormat="1">
      <c r="A484" s="13"/>
      <c r="B484" s="232"/>
      <c r="C484" s="233"/>
      <c r="D484" s="224" t="s">
        <v>232</v>
      </c>
      <c r="E484" s="242" t="s">
        <v>35</v>
      </c>
      <c r="F484" s="234" t="s">
        <v>2135</v>
      </c>
      <c r="G484" s="233"/>
      <c r="H484" s="235">
        <v>28.350000000000001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1" t="s">
        <v>232</v>
      </c>
      <c r="AU484" s="241" t="s">
        <v>92</v>
      </c>
      <c r="AV484" s="13" t="s">
        <v>92</v>
      </c>
      <c r="AW484" s="13" t="s">
        <v>42</v>
      </c>
      <c r="AX484" s="13" t="s">
        <v>90</v>
      </c>
      <c r="AY484" s="241" t="s">
        <v>197</v>
      </c>
    </row>
    <row r="485" s="2" customFormat="1" ht="24.15" customHeight="1">
      <c r="A485" s="43"/>
      <c r="B485" s="44"/>
      <c r="C485" s="211" t="s">
        <v>741</v>
      </c>
      <c r="D485" s="211" t="s">
        <v>201</v>
      </c>
      <c r="E485" s="212" t="s">
        <v>2118</v>
      </c>
      <c r="F485" s="213" t="s">
        <v>2119</v>
      </c>
      <c r="G485" s="214" t="s">
        <v>204</v>
      </c>
      <c r="H485" s="215">
        <v>27</v>
      </c>
      <c r="I485" s="216"/>
      <c r="J485" s="217">
        <f>ROUND(I485*H485,2)</f>
        <v>0</v>
      </c>
      <c r="K485" s="213" t="s">
        <v>205</v>
      </c>
      <c r="L485" s="49"/>
      <c r="M485" s="218" t="s">
        <v>35</v>
      </c>
      <c r="N485" s="219" t="s">
        <v>53</v>
      </c>
      <c r="O485" s="89"/>
      <c r="P485" s="220">
        <f>O485*H485</f>
        <v>0</v>
      </c>
      <c r="Q485" s="220">
        <v>0</v>
      </c>
      <c r="R485" s="220">
        <f>Q485*H485</f>
        <v>0</v>
      </c>
      <c r="S485" s="220">
        <v>0</v>
      </c>
      <c r="T485" s="221">
        <f>S485*H485</f>
        <v>0</v>
      </c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R485" s="222" t="s">
        <v>206</v>
      </c>
      <c r="AT485" s="222" t="s">
        <v>201</v>
      </c>
      <c r="AU485" s="222" t="s">
        <v>92</v>
      </c>
      <c r="AY485" s="21" t="s">
        <v>197</v>
      </c>
      <c r="BE485" s="223">
        <f>IF(N485="základní",J485,0)</f>
        <v>0</v>
      </c>
      <c r="BF485" s="223">
        <f>IF(N485="snížená",J485,0)</f>
        <v>0</v>
      </c>
      <c r="BG485" s="223">
        <f>IF(N485="zákl. přenesená",J485,0)</f>
        <v>0</v>
      </c>
      <c r="BH485" s="223">
        <f>IF(N485="sníž. přenesená",J485,0)</f>
        <v>0</v>
      </c>
      <c r="BI485" s="223">
        <f>IF(N485="nulová",J485,0)</f>
        <v>0</v>
      </c>
      <c r="BJ485" s="21" t="s">
        <v>90</v>
      </c>
      <c r="BK485" s="223">
        <f>ROUND(I485*H485,2)</f>
        <v>0</v>
      </c>
      <c r="BL485" s="21" t="s">
        <v>206</v>
      </c>
      <c r="BM485" s="222" t="s">
        <v>2139</v>
      </c>
    </row>
    <row r="486" s="2" customFormat="1">
      <c r="A486" s="43"/>
      <c r="B486" s="44"/>
      <c r="C486" s="45"/>
      <c r="D486" s="224" t="s">
        <v>209</v>
      </c>
      <c r="E486" s="45"/>
      <c r="F486" s="225" t="s">
        <v>2121</v>
      </c>
      <c r="G486" s="45"/>
      <c r="H486" s="45"/>
      <c r="I486" s="226"/>
      <c r="J486" s="45"/>
      <c r="K486" s="45"/>
      <c r="L486" s="49"/>
      <c r="M486" s="227"/>
      <c r="N486" s="228"/>
      <c r="O486" s="89"/>
      <c r="P486" s="89"/>
      <c r="Q486" s="89"/>
      <c r="R486" s="89"/>
      <c r="S486" s="89"/>
      <c r="T486" s="90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T486" s="21" t="s">
        <v>209</v>
      </c>
      <c r="AU486" s="21" t="s">
        <v>92</v>
      </c>
    </row>
    <row r="487" s="2" customFormat="1">
      <c r="A487" s="43"/>
      <c r="B487" s="44"/>
      <c r="C487" s="45"/>
      <c r="D487" s="229" t="s">
        <v>211</v>
      </c>
      <c r="E487" s="45"/>
      <c r="F487" s="230" t="s">
        <v>2122</v>
      </c>
      <c r="G487" s="45"/>
      <c r="H487" s="45"/>
      <c r="I487" s="226"/>
      <c r="J487" s="45"/>
      <c r="K487" s="45"/>
      <c r="L487" s="49"/>
      <c r="M487" s="227"/>
      <c r="N487" s="228"/>
      <c r="O487" s="89"/>
      <c r="P487" s="89"/>
      <c r="Q487" s="89"/>
      <c r="R487" s="89"/>
      <c r="S487" s="89"/>
      <c r="T487" s="90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T487" s="21" t="s">
        <v>211</v>
      </c>
      <c r="AU487" s="21" t="s">
        <v>92</v>
      </c>
    </row>
    <row r="488" s="12" customFormat="1" ht="22.8" customHeight="1">
      <c r="A488" s="12"/>
      <c r="B488" s="195"/>
      <c r="C488" s="196"/>
      <c r="D488" s="197" t="s">
        <v>81</v>
      </c>
      <c r="E488" s="209" t="s">
        <v>2140</v>
      </c>
      <c r="F488" s="209" t="s">
        <v>2141</v>
      </c>
      <c r="G488" s="196"/>
      <c r="H488" s="196"/>
      <c r="I488" s="199"/>
      <c r="J488" s="210">
        <f>BK488</f>
        <v>0</v>
      </c>
      <c r="K488" s="196"/>
      <c r="L488" s="201"/>
      <c r="M488" s="202"/>
      <c r="N488" s="203"/>
      <c r="O488" s="203"/>
      <c r="P488" s="204">
        <f>SUM(P489:P501)</f>
        <v>0</v>
      </c>
      <c r="Q488" s="203"/>
      <c r="R488" s="204">
        <f>SUM(R489:R501)</f>
        <v>0</v>
      </c>
      <c r="S488" s="203"/>
      <c r="T488" s="205">
        <f>SUM(T489:T501)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6" t="s">
        <v>90</v>
      </c>
      <c r="AT488" s="207" t="s">
        <v>81</v>
      </c>
      <c r="AU488" s="207" t="s">
        <v>90</v>
      </c>
      <c r="AY488" s="206" t="s">
        <v>197</v>
      </c>
      <c r="BK488" s="208">
        <f>SUM(BK489:BK501)</f>
        <v>0</v>
      </c>
    </row>
    <row r="489" s="2" customFormat="1" ht="21.75" customHeight="1">
      <c r="A489" s="43"/>
      <c r="B489" s="44"/>
      <c r="C489" s="211" t="s">
        <v>746</v>
      </c>
      <c r="D489" s="211" t="s">
        <v>201</v>
      </c>
      <c r="E489" s="212" t="s">
        <v>1363</v>
      </c>
      <c r="F489" s="213" t="s">
        <v>1364</v>
      </c>
      <c r="G489" s="214" t="s">
        <v>204</v>
      </c>
      <c r="H489" s="215">
        <v>44</v>
      </c>
      <c r="I489" s="216"/>
      <c r="J489" s="217">
        <f>ROUND(I489*H489,2)</f>
        <v>0</v>
      </c>
      <c r="K489" s="213" t="s">
        <v>205</v>
      </c>
      <c r="L489" s="49"/>
      <c r="M489" s="218" t="s">
        <v>35</v>
      </c>
      <c r="N489" s="219" t="s">
        <v>53</v>
      </c>
      <c r="O489" s="89"/>
      <c r="P489" s="220">
        <f>O489*H489</f>
        <v>0</v>
      </c>
      <c r="Q489" s="220">
        <v>0</v>
      </c>
      <c r="R489" s="220">
        <f>Q489*H489</f>
        <v>0</v>
      </c>
      <c r="S489" s="220">
        <v>0</v>
      </c>
      <c r="T489" s="221">
        <f>S489*H489</f>
        <v>0</v>
      </c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R489" s="222" t="s">
        <v>206</v>
      </c>
      <c r="AT489" s="222" t="s">
        <v>201</v>
      </c>
      <c r="AU489" s="222" t="s">
        <v>92</v>
      </c>
      <c r="AY489" s="21" t="s">
        <v>197</v>
      </c>
      <c r="BE489" s="223">
        <f>IF(N489="základní",J489,0)</f>
        <v>0</v>
      </c>
      <c r="BF489" s="223">
        <f>IF(N489="snížená",J489,0)</f>
        <v>0</v>
      </c>
      <c r="BG489" s="223">
        <f>IF(N489="zákl. přenesená",J489,0)</f>
        <v>0</v>
      </c>
      <c r="BH489" s="223">
        <f>IF(N489="sníž. přenesená",J489,0)</f>
        <v>0</v>
      </c>
      <c r="BI489" s="223">
        <f>IF(N489="nulová",J489,0)</f>
        <v>0</v>
      </c>
      <c r="BJ489" s="21" t="s">
        <v>90</v>
      </c>
      <c r="BK489" s="223">
        <f>ROUND(I489*H489,2)</f>
        <v>0</v>
      </c>
      <c r="BL489" s="21" t="s">
        <v>206</v>
      </c>
      <c r="BM489" s="222" t="s">
        <v>2142</v>
      </c>
    </row>
    <row r="490" s="2" customFormat="1">
      <c r="A490" s="43"/>
      <c r="B490" s="44"/>
      <c r="C490" s="45"/>
      <c r="D490" s="224" t="s">
        <v>209</v>
      </c>
      <c r="E490" s="45"/>
      <c r="F490" s="225" t="s">
        <v>1366</v>
      </c>
      <c r="G490" s="45"/>
      <c r="H490" s="45"/>
      <c r="I490" s="226"/>
      <c r="J490" s="45"/>
      <c r="K490" s="45"/>
      <c r="L490" s="49"/>
      <c r="M490" s="227"/>
      <c r="N490" s="228"/>
      <c r="O490" s="89"/>
      <c r="P490" s="89"/>
      <c r="Q490" s="89"/>
      <c r="R490" s="89"/>
      <c r="S490" s="89"/>
      <c r="T490" s="90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T490" s="21" t="s">
        <v>209</v>
      </c>
      <c r="AU490" s="21" t="s">
        <v>92</v>
      </c>
    </row>
    <row r="491" s="2" customFormat="1">
      <c r="A491" s="43"/>
      <c r="B491" s="44"/>
      <c r="C491" s="45"/>
      <c r="D491" s="229" t="s">
        <v>211</v>
      </c>
      <c r="E491" s="45"/>
      <c r="F491" s="230" t="s">
        <v>1367</v>
      </c>
      <c r="G491" s="45"/>
      <c r="H491" s="45"/>
      <c r="I491" s="226"/>
      <c r="J491" s="45"/>
      <c r="K491" s="45"/>
      <c r="L491" s="49"/>
      <c r="M491" s="227"/>
      <c r="N491" s="228"/>
      <c r="O491" s="89"/>
      <c r="P491" s="89"/>
      <c r="Q491" s="89"/>
      <c r="R491" s="89"/>
      <c r="S491" s="89"/>
      <c r="T491" s="90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T491" s="21" t="s">
        <v>211</v>
      </c>
      <c r="AU491" s="21" t="s">
        <v>92</v>
      </c>
    </row>
    <row r="492" s="13" customFormat="1">
      <c r="A492" s="13"/>
      <c r="B492" s="232"/>
      <c r="C492" s="233"/>
      <c r="D492" s="224" t="s">
        <v>232</v>
      </c>
      <c r="E492" s="242" t="s">
        <v>35</v>
      </c>
      <c r="F492" s="234" t="s">
        <v>2143</v>
      </c>
      <c r="G492" s="233"/>
      <c r="H492" s="235">
        <v>44</v>
      </c>
      <c r="I492" s="236"/>
      <c r="J492" s="233"/>
      <c r="K492" s="233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232</v>
      </c>
      <c r="AU492" s="241" t="s">
        <v>92</v>
      </c>
      <c r="AV492" s="13" t="s">
        <v>92</v>
      </c>
      <c r="AW492" s="13" t="s">
        <v>42</v>
      </c>
      <c r="AX492" s="13" t="s">
        <v>90</v>
      </c>
      <c r="AY492" s="241" t="s">
        <v>197</v>
      </c>
    </row>
    <row r="493" s="2" customFormat="1" ht="24.15" customHeight="1">
      <c r="A493" s="43"/>
      <c r="B493" s="44"/>
      <c r="C493" s="211" t="s">
        <v>753</v>
      </c>
      <c r="D493" s="211" t="s">
        <v>201</v>
      </c>
      <c r="E493" s="212" t="s">
        <v>2144</v>
      </c>
      <c r="F493" s="213" t="s">
        <v>2145</v>
      </c>
      <c r="G493" s="214" t="s">
        <v>204</v>
      </c>
      <c r="H493" s="215">
        <v>44</v>
      </c>
      <c r="I493" s="216"/>
      <c r="J493" s="217">
        <f>ROUND(I493*H493,2)</f>
        <v>0</v>
      </c>
      <c r="K493" s="213" t="s">
        <v>205</v>
      </c>
      <c r="L493" s="49"/>
      <c r="M493" s="218" t="s">
        <v>35</v>
      </c>
      <c r="N493" s="219" t="s">
        <v>53</v>
      </c>
      <c r="O493" s="89"/>
      <c r="P493" s="220">
        <f>O493*H493</f>
        <v>0</v>
      </c>
      <c r="Q493" s="220">
        <v>0</v>
      </c>
      <c r="R493" s="220">
        <f>Q493*H493</f>
        <v>0</v>
      </c>
      <c r="S493" s="220">
        <v>0</v>
      </c>
      <c r="T493" s="221">
        <f>S493*H493</f>
        <v>0</v>
      </c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R493" s="222" t="s">
        <v>206</v>
      </c>
      <c r="AT493" s="222" t="s">
        <v>201</v>
      </c>
      <c r="AU493" s="222" t="s">
        <v>92</v>
      </c>
      <c r="AY493" s="21" t="s">
        <v>197</v>
      </c>
      <c r="BE493" s="223">
        <f>IF(N493="základní",J493,0)</f>
        <v>0</v>
      </c>
      <c r="BF493" s="223">
        <f>IF(N493="snížená",J493,0)</f>
        <v>0</v>
      </c>
      <c r="BG493" s="223">
        <f>IF(N493="zákl. přenesená",J493,0)</f>
        <v>0</v>
      </c>
      <c r="BH493" s="223">
        <f>IF(N493="sníž. přenesená",J493,0)</f>
        <v>0</v>
      </c>
      <c r="BI493" s="223">
        <f>IF(N493="nulová",J493,0)</f>
        <v>0</v>
      </c>
      <c r="BJ493" s="21" t="s">
        <v>90</v>
      </c>
      <c r="BK493" s="223">
        <f>ROUND(I493*H493,2)</f>
        <v>0</v>
      </c>
      <c r="BL493" s="21" t="s">
        <v>206</v>
      </c>
      <c r="BM493" s="222" t="s">
        <v>2146</v>
      </c>
    </row>
    <row r="494" s="2" customFormat="1">
      <c r="A494" s="43"/>
      <c r="B494" s="44"/>
      <c r="C494" s="45"/>
      <c r="D494" s="224" t="s">
        <v>209</v>
      </c>
      <c r="E494" s="45"/>
      <c r="F494" s="225" t="s">
        <v>2147</v>
      </c>
      <c r="G494" s="45"/>
      <c r="H494" s="45"/>
      <c r="I494" s="226"/>
      <c r="J494" s="45"/>
      <c r="K494" s="45"/>
      <c r="L494" s="49"/>
      <c r="M494" s="227"/>
      <c r="N494" s="228"/>
      <c r="O494" s="89"/>
      <c r="P494" s="89"/>
      <c r="Q494" s="89"/>
      <c r="R494" s="89"/>
      <c r="S494" s="89"/>
      <c r="T494" s="90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T494" s="21" t="s">
        <v>209</v>
      </c>
      <c r="AU494" s="21" t="s">
        <v>92</v>
      </c>
    </row>
    <row r="495" s="2" customFormat="1">
      <c r="A495" s="43"/>
      <c r="B495" s="44"/>
      <c r="C495" s="45"/>
      <c r="D495" s="229" t="s">
        <v>211</v>
      </c>
      <c r="E495" s="45"/>
      <c r="F495" s="230" t="s">
        <v>2148</v>
      </c>
      <c r="G495" s="45"/>
      <c r="H495" s="45"/>
      <c r="I495" s="226"/>
      <c r="J495" s="45"/>
      <c r="K495" s="45"/>
      <c r="L495" s="49"/>
      <c r="M495" s="227"/>
      <c r="N495" s="228"/>
      <c r="O495" s="89"/>
      <c r="P495" s="89"/>
      <c r="Q495" s="89"/>
      <c r="R495" s="89"/>
      <c r="S495" s="89"/>
      <c r="T495" s="90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T495" s="21" t="s">
        <v>211</v>
      </c>
      <c r="AU495" s="21" t="s">
        <v>92</v>
      </c>
    </row>
    <row r="496" s="2" customFormat="1" ht="21.75" customHeight="1">
      <c r="A496" s="43"/>
      <c r="B496" s="44"/>
      <c r="C496" s="211" t="s">
        <v>759</v>
      </c>
      <c r="D496" s="211" t="s">
        <v>201</v>
      </c>
      <c r="E496" s="212" t="s">
        <v>2113</v>
      </c>
      <c r="F496" s="213" t="s">
        <v>2114</v>
      </c>
      <c r="G496" s="214" t="s">
        <v>204</v>
      </c>
      <c r="H496" s="215">
        <v>44</v>
      </c>
      <c r="I496" s="216"/>
      <c r="J496" s="217">
        <f>ROUND(I496*H496,2)</f>
        <v>0</v>
      </c>
      <c r="K496" s="213" t="s">
        <v>205</v>
      </c>
      <c r="L496" s="49"/>
      <c r="M496" s="218" t="s">
        <v>35</v>
      </c>
      <c r="N496" s="219" t="s">
        <v>53</v>
      </c>
      <c r="O496" s="89"/>
      <c r="P496" s="220">
        <f>O496*H496</f>
        <v>0</v>
      </c>
      <c r="Q496" s="220">
        <v>0</v>
      </c>
      <c r="R496" s="220">
        <f>Q496*H496</f>
        <v>0</v>
      </c>
      <c r="S496" s="220">
        <v>0</v>
      </c>
      <c r="T496" s="221">
        <f>S496*H496</f>
        <v>0</v>
      </c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R496" s="222" t="s">
        <v>206</v>
      </c>
      <c r="AT496" s="222" t="s">
        <v>201</v>
      </c>
      <c r="AU496" s="222" t="s">
        <v>92</v>
      </c>
      <c r="AY496" s="21" t="s">
        <v>197</v>
      </c>
      <c r="BE496" s="223">
        <f>IF(N496="základní",J496,0)</f>
        <v>0</v>
      </c>
      <c r="BF496" s="223">
        <f>IF(N496="snížená",J496,0)</f>
        <v>0</v>
      </c>
      <c r="BG496" s="223">
        <f>IF(N496="zákl. přenesená",J496,0)</f>
        <v>0</v>
      </c>
      <c r="BH496" s="223">
        <f>IF(N496="sníž. přenesená",J496,0)</f>
        <v>0</v>
      </c>
      <c r="BI496" s="223">
        <f>IF(N496="nulová",J496,0)</f>
        <v>0</v>
      </c>
      <c r="BJ496" s="21" t="s">
        <v>90</v>
      </c>
      <c r="BK496" s="223">
        <f>ROUND(I496*H496,2)</f>
        <v>0</v>
      </c>
      <c r="BL496" s="21" t="s">
        <v>206</v>
      </c>
      <c r="BM496" s="222" t="s">
        <v>2149</v>
      </c>
    </row>
    <row r="497" s="2" customFormat="1">
      <c r="A497" s="43"/>
      <c r="B497" s="44"/>
      <c r="C497" s="45"/>
      <c r="D497" s="224" t="s">
        <v>209</v>
      </c>
      <c r="E497" s="45"/>
      <c r="F497" s="225" t="s">
        <v>2116</v>
      </c>
      <c r="G497" s="45"/>
      <c r="H497" s="45"/>
      <c r="I497" s="226"/>
      <c r="J497" s="45"/>
      <c r="K497" s="45"/>
      <c r="L497" s="49"/>
      <c r="M497" s="227"/>
      <c r="N497" s="228"/>
      <c r="O497" s="89"/>
      <c r="P497" s="89"/>
      <c r="Q497" s="89"/>
      <c r="R497" s="89"/>
      <c r="S497" s="89"/>
      <c r="T497" s="90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T497" s="21" t="s">
        <v>209</v>
      </c>
      <c r="AU497" s="21" t="s">
        <v>92</v>
      </c>
    </row>
    <row r="498" s="2" customFormat="1">
      <c r="A498" s="43"/>
      <c r="B498" s="44"/>
      <c r="C498" s="45"/>
      <c r="D498" s="229" t="s">
        <v>211</v>
      </c>
      <c r="E498" s="45"/>
      <c r="F498" s="230" t="s">
        <v>2117</v>
      </c>
      <c r="G498" s="45"/>
      <c r="H498" s="45"/>
      <c r="I498" s="226"/>
      <c r="J498" s="45"/>
      <c r="K498" s="45"/>
      <c r="L498" s="49"/>
      <c r="M498" s="227"/>
      <c r="N498" s="228"/>
      <c r="O498" s="89"/>
      <c r="P498" s="89"/>
      <c r="Q498" s="89"/>
      <c r="R498" s="89"/>
      <c r="S498" s="89"/>
      <c r="T498" s="90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T498" s="21" t="s">
        <v>211</v>
      </c>
      <c r="AU498" s="21" t="s">
        <v>92</v>
      </c>
    </row>
    <row r="499" s="2" customFormat="1" ht="24.15" customHeight="1">
      <c r="A499" s="43"/>
      <c r="B499" s="44"/>
      <c r="C499" s="211" t="s">
        <v>766</v>
      </c>
      <c r="D499" s="211" t="s">
        <v>201</v>
      </c>
      <c r="E499" s="212" t="s">
        <v>2150</v>
      </c>
      <c r="F499" s="213" t="s">
        <v>2151</v>
      </c>
      <c r="G499" s="214" t="s">
        <v>204</v>
      </c>
      <c r="H499" s="215">
        <v>44</v>
      </c>
      <c r="I499" s="216"/>
      <c r="J499" s="217">
        <f>ROUND(I499*H499,2)</f>
        <v>0</v>
      </c>
      <c r="K499" s="213" t="s">
        <v>205</v>
      </c>
      <c r="L499" s="49"/>
      <c r="M499" s="218" t="s">
        <v>35</v>
      </c>
      <c r="N499" s="219" t="s">
        <v>53</v>
      </c>
      <c r="O499" s="89"/>
      <c r="P499" s="220">
        <f>O499*H499</f>
        <v>0</v>
      </c>
      <c r="Q499" s="220">
        <v>0</v>
      </c>
      <c r="R499" s="220">
        <f>Q499*H499</f>
        <v>0</v>
      </c>
      <c r="S499" s="220">
        <v>0</v>
      </c>
      <c r="T499" s="221">
        <f>S499*H499</f>
        <v>0</v>
      </c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R499" s="222" t="s">
        <v>206</v>
      </c>
      <c r="AT499" s="222" t="s">
        <v>201</v>
      </c>
      <c r="AU499" s="222" t="s">
        <v>92</v>
      </c>
      <c r="AY499" s="21" t="s">
        <v>197</v>
      </c>
      <c r="BE499" s="223">
        <f>IF(N499="základní",J499,0)</f>
        <v>0</v>
      </c>
      <c r="BF499" s="223">
        <f>IF(N499="snížená",J499,0)</f>
        <v>0</v>
      </c>
      <c r="BG499" s="223">
        <f>IF(N499="zákl. přenesená",J499,0)</f>
        <v>0</v>
      </c>
      <c r="BH499" s="223">
        <f>IF(N499="sníž. přenesená",J499,0)</f>
        <v>0</v>
      </c>
      <c r="BI499" s="223">
        <f>IF(N499="nulová",J499,0)</f>
        <v>0</v>
      </c>
      <c r="BJ499" s="21" t="s">
        <v>90</v>
      </c>
      <c r="BK499" s="223">
        <f>ROUND(I499*H499,2)</f>
        <v>0</v>
      </c>
      <c r="BL499" s="21" t="s">
        <v>206</v>
      </c>
      <c r="BM499" s="222" t="s">
        <v>2152</v>
      </c>
    </row>
    <row r="500" s="2" customFormat="1">
      <c r="A500" s="43"/>
      <c r="B500" s="44"/>
      <c r="C500" s="45"/>
      <c r="D500" s="224" t="s">
        <v>209</v>
      </c>
      <c r="E500" s="45"/>
      <c r="F500" s="225" t="s">
        <v>2153</v>
      </c>
      <c r="G500" s="45"/>
      <c r="H500" s="45"/>
      <c r="I500" s="226"/>
      <c r="J500" s="45"/>
      <c r="K500" s="45"/>
      <c r="L500" s="49"/>
      <c r="M500" s="227"/>
      <c r="N500" s="228"/>
      <c r="O500" s="89"/>
      <c r="P500" s="89"/>
      <c r="Q500" s="89"/>
      <c r="R500" s="89"/>
      <c r="S500" s="89"/>
      <c r="T500" s="90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T500" s="21" t="s">
        <v>209</v>
      </c>
      <c r="AU500" s="21" t="s">
        <v>92</v>
      </c>
    </row>
    <row r="501" s="2" customFormat="1">
      <c r="A501" s="43"/>
      <c r="B501" s="44"/>
      <c r="C501" s="45"/>
      <c r="D501" s="229" t="s">
        <v>211</v>
      </c>
      <c r="E501" s="45"/>
      <c r="F501" s="230" t="s">
        <v>2154</v>
      </c>
      <c r="G501" s="45"/>
      <c r="H501" s="45"/>
      <c r="I501" s="226"/>
      <c r="J501" s="45"/>
      <c r="K501" s="45"/>
      <c r="L501" s="49"/>
      <c r="M501" s="227"/>
      <c r="N501" s="228"/>
      <c r="O501" s="89"/>
      <c r="P501" s="89"/>
      <c r="Q501" s="89"/>
      <c r="R501" s="89"/>
      <c r="S501" s="89"/>
      <c r="T501" s="90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T501" s="21" t="s">
        <v>211</v>
      </c>
      <c r="AU501" s="21" t="s">
        <v>92</v>
      </c>
    </row>
    <row r="502" s="12" customFormat="1" ht="22.8" customHeight="1">
      <c r="A502" s="12"/>
      <c r="B502" s="195"/>
      <c r="C502" s="196"/>
      <c r="D502" s="197" t="s">
        <v>81</v>
      </c>
      <c r="E502" s="209" t="s">
        <v>2155</v>
      </c>
      <c r="F502" s="209" t="s">
        <v>2156</v>
      </c>
      <c r="G502" s="196"/>
      <c r="H502" s="196"/>
      <c r="I502" s="199"/>
      <c r="J502" s="210">
        <f>BK502</f>
        <v>0</v>
      </c>
      <c r="K502" s="196"/>
      <c r="L502" s="201"/>
      <c r="M502" s="202"/>
      <c r="N502" s="203"/>
      <c r="O502" s="203"/>
      <c r="P502" s="204">
        <f>SUM(P503:P514)</f>
        <v>0</v>
      </c>
      <c r="Q502" s="203"/>
      <c r="R502" s="204">
        <f>SUM(R503:R514)</f>
        <v>0</v>
      </c>
      <c r="S502" s="203"/>
      <c r="T502" s="205">
        <f>SUM(T503:T514)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6" t="s">
        <v>90</v>
      </c>
      <c r="AT502" s="207" t="s">
        <v>81</v>
      </c>
      <c r="AU502" s="207" t="s">
        <v>90</v>
      </c>
      <c r="AY502" s="206" t="s">
        <v>197</v>
      </c>
      <c r="BK502" s="208">
        <f>SUM(BK503:BK514)</f>
        <v>0</v>
      </c>
    </row>
    <row r="503" s="2" customFormat="1" ht="21.75" customHeight="1">
      <c r="A503" s="43"/>
      <c r="B503" s="44"/>
      <c r="C503" s="211" t="s">
        <v>773</v>
      </c>
      <c r="D503" s="211" t="s">
        <v>201</v>
      </c>
      <c r="E503" s="212" t="s">
        <v>2157</v>
      </c>
      <c r="F503" s="213" t="s">
        <v>2158</v>
      </c>
      <c r="G503" s="214" t="s">
        <v>204</v>
      </c>
      <c r="H503" s="215">
        <v>52.5</v>
      </c>
      <c r="I503" s="216"/>
      <c r="J503" s="217">
        <f>ROUND(I503*H503,2)</f>
        <v>0</v>
      </c>
      <c r="K503" s="213" t="s">
        <v>205</v>
      </c>
      <c r="L503" s="49"/>
      <c r="M503" s="218" t="s">
        <v>35</v>
      </c>
      <c r="N503" s="219" t="s">
        <v>53</v>
      </c>
      <c r="O503" s="89"/>
      <c r="P503" s="220">
        <f>O503*H503</f>
        <v>0</v>
      </c>
      <c r="Q503" s="220">
        <v>0</v>
      </c>
      <c r="R503" s="220">
        <f>Q503*H503</f>
        <v>0</v>
      </c>
      <c r="S503" s="220">
        <v>0</v>
      </c>
      <c r="T503" s="221">
        <f>S503*H503</f>
        <v>0</v>
      </c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R503" s="222" t="s">
        <v>206</v>
      </c>
      <c r="AT503" s="222" t="s">
        <v>201</v>
      </c>
      <c r="AU503" s="222" t="s">
        <v>92</v>
      </c>
      <c r="AY503" s="21" t="s">
        <v>197</v>
      </c>
      <c r="BE503" s="223">
        <f>IF(N503="základní",J503,0)</f>
        <v>0</v>
      </c>
      <c r="BF503" s="223">
        <f>IF(N503="snížená",J503,0)</f>
        <v>0</v>
      </c>
      <c r="BG503" s="223">
        <f>IF(N503="zákl. přenesená",J503,0)</f>
        <v>0</v>
      </c>
      <c r="BH503" s="223">
        <f>IF(N503="sníž. přenesená",J503,0)</f>
        <v>0</v>
      </c>
      <c r="BI503" s="223">
        <f>IF(N503="nulová",J503,0)</f>
        <v>0</v>
      </c>
      <c r="BJ503" s="21" t="s">
        <v>90</v>
      </c>
      <c r="BK503" s="223">
        <f>ROUND(I503*H503,2)</f>
        <v>0</v>
      </c>
      <c r="BL503" s="21" t="s">
        <v>206</v>
      </c>
      <c r="BM503" s="222" t="s">
        <v>2159</v>
      </c>
    </row>
    <row r="504" s="2" customFormat="1">
      <c r="A504" s="43"/>
      <c r="B504" s="44"/>
      <c r="C504" s="45"/>
      <c r="D504" s="224" t="s">
        <v>209</v>
      </c>
      <c r="E504" s="45"/>
      <c r="F504" s="225" t="s">
        <v>2160</v>
      </c>
      <c r="G504" s="45"/>
      <c r="H504" s="45"/>
      <c r="I504" s="226"/>
      <c r="J504" s="45"/>
      <c r="K504" s="45"/>
      <c r="L504" s="49"/>
      <c r="M504" s="227"/>
      <c r="N504" s="228"/>
      <c r="O504" s="89"/>
      <c r="P504" s="89"/>
      <c r="Q504" s="89"/>
      <c r="R504" s="89"/>
      <c r="S504" s="89"/>
      <c r="T504" s="90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T504" s="21" t="s">
        <v>209</v>
      </c>
      <c r="AU504" s="21" t="s">
        <v>92</v>
      </c>
    </row>
    <row r="505" s="2" customFormat="1">
      <c r="A505" s="43"/>
      <c r="B505" s="44"/>
      <c r="C505" s="45"/>
      <c r="D505" s="229" t="s">
        <v>211</v>
      </c>
      <c r="E505" s="45"/>
      <c r="F505" s="230" t="s">
        <v>2161</v>
      </c>
      <c r="G505" s="45"/>
      <c r="H505" s="45"/>
      <c r="I505" s="226"/>
      <c r="J505" s="45"/>
      <c r="K505" s="45"/>
      <c r="L505" s="49"/>
      <c r="M505" s="227"/>
      <c r="N505" s="228"/>
      <c r="O505" s="89"/>
      <c r="P505" s="89"/>
      <c r="Q505" s="89"/>
      <c r="R505" s="89"/>
      <c r="S505" s="89"/>
      <c r="T505" s="90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T505" s="21" t="s">
        <v>211</v>
      </c>
      <c r="AU505" s="21" t="s">
        <v>92</v>
      </c>
    </row>
    <row r="506" s="13" customFormat="1">
      <c r="A506" s="13"/>
      <c r="B506" s="232"/>
      <c r="C506" s="233"/>
      <c r="D506" s="224" t="s">
        <v>232</v>
      </c>
      <c r="E506" s="242" t="s">
        <v>35</v>
      </c>
      <c r="F506" s="234" t="s">
        <v>2162</v>
      </c>
      <c r="G506" s="233"/>
      <c r="H506" s="235">
        <v>52.5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1" t="s">
        <v>232</v>
      </c>
      <c r="AU506" s="241" t="s">
        <v>92</v>
      </c>
      <c r="AV506" s="13" t="s">
        <v>92</v>
      </c>
      <c r="AW506" s="13" t="s">
        <v>42</v>
      </c>
      <c r="AX506" s="13" t="s">
        <v>90</v>
      </c>
      <c r="AY506" s="241" t="s">
        <v>197</v>
      </c>
    </row>
    <row r="507" s="2" customFormat="1" ht="21.75" customHeight="1">
      <c r="A507" s="43"/>
      <c r="B507" s="44"/>
      <c r="C507" s="211" t="s">
        <v>775</v>
      </c>
      <c r="D507" s="211" t="s">
        <v>201</v>
      </c>
      <c r="E507" s="212" t="s">
        <v>1363</v>
      </c>
      <c r="F507" s="213" t="s">
        <v>1364</v>
      </c>
      <c r="G507" s="214" t="s">
        <v>204</v>
      </c>
      <c r="H507" s="215">
        <v>55</v>
      </c>
      <c r="I507" s="216"/>
      <c r="J507" s="217">
        <f>ROUND(I507*H507,2)</f>
        <v>0</v>
      </c>
      <c r="K507" s="213" t="s">
        <v>205</v>
      </c>
      <c r="L507" s="49"/>
      <c r="M507" s="218" t="s">
        <v>35</v>
      </c>
      <c r="N507" s="219" t="s">
        <v>53</v>
      </c>
      <c r="O507" s="89"/>
      <c r="P507" s="220">
        <f>O507*H507</f>
        <v>0</v>
      </c>
      <c r="Q507" s="220">
        <v>0</v>
      </c>
      <c r="R507" s="220">
        <f>Q507*H507</f>
        <v>0</v>
      </c>
      <c r="S507" s="220">
        <v>0</v>
      </c>
      <c r="T507" s="221">
        <f>S507*H507</f>
        <v>0</v>
      </c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R507" s="222" t="s">
        <v>206</v>
      </c>
      <c r="AT507" s="222" t="s">
        <v>201</v>
      </c>
      <c r="AU507" s="222" t="s">
        <v>92</v>
      </c>
      <c r="AY507" s="21" t="s">
        <v>197</v>
      </c>
      <c r="BE507" s="223">
        <f>IF(N507="základní",J507,0)</f>
        <v>0</v>
      </c>
      <c r="BF507" s="223">
        <f>IF(N507="snížená",J507,0)</f>
        <v>0</v>
      </c>
      <c r="BG507" s="223">
        <f>IF(N507="zákl. přenesená",J507,0)</f>
        <v>0</v>
      </c>
      <c r="BH507" s="223">
        <f>IF(N507="sníž. přenesená",J507,0)</f>
        <v>0</v>
      </c>
      <c r="BI507" s="223">
        <f>IF(N507="nulová",J507,0)</f>
        <v>0</v>
      </c>
      <c r="BJ507" s="21" t="s">
        <v>90</v>
      </c>
      <c r="BK507" s="223">
        <f>ROUND(I507*H507,2)</f>
        <v>0</v>
      </c>
      <c r="BL507" s="21" t="s">
        <v>206</v>
      </c>
      <c r="BM507" s="222" t="s">
        <v>2163</v>
      </c>
    </row>
    <row r="508" s="2" customFormat="1">
      <c r="A508" s="43"/>
      <c r="B508" s="44"/>
      <c r="C508" s="45"/>
      <c r="D508" s="224" t="s">
        <v>209</v>
      </c>
      <c r="E508" s="45"/>
      <c r="F508" s="225" t="s">
        <v>1366</v>
      </c>
      <c r="G508" s="45"/>
      <c r="H508" s="45"/>
      <c r="I508" s="226"/>
      <c r="J508" s="45"/>
      <c r="K508" s="45"/>
      <c r="L508" s="49"/>
      <c r="M508" s="227"/>
      <c r="N508" s="228"/>
      <c r="O508" s="89"/>
      <c r="P508" s="89"/>
      <c r="Q508" s="89"/>
      <c r="R508" s="89"/>
      <c r="S508" s="89"/>
      <c r="T508" s="90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T508" s="21" t="s">
        <v>209</v>
      </c>
      <c r="AU508" s="21" t="s">
        <v>92</v>
      </c>
    </row>
    <row r="509" s="2" customFormat="1">
      <c r="A509" s="43"/>
      <c r="B509" s="44"/>
      <c r="C509" s="45"/>
      <c r="D509" s="229" t="s">
        <v>211</v>
      </c>
      <c r="E509" s="45"/>
      <c r="F509" s="230" t="s">
        <v>1367</v>
      </c>
      <c r="G509" s="45"/>
      <c r="H509" s="45"/>
      <c r="I509" s="226"/>
      <c r="J509" s="45"/>
      <c r="K509" s="45"/>
      <c r="L509" s="49"/>
      <c r="M509" s="227"/>
      <c r="N509" s="228"/>
      <c r="O509" s="89"/>
      <c r="P509" s="89"/>
      <c r="Q509" s="89"/>
      <c r="R509" s="89"/>
      <c r="S509" s="89"/>
      <c r="T509" s="90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T509" s="21" t="s">
        <v>211</v>
      </c>
      <c r="AU509" s="21" t="s">
        <v>92</v>
      </c>
    </row>
    <row r="510" s="2" customFormat="1">
      <c r="A510" s="43"/>
      <c r="B510" s="44"/>
      <c r="C510" s="45"/>
      <c r="D510" s="224" t="s">
        <v>219</v>
      </c>
      <c r="E510" s="45"/>
      <c r="F510" s="231" t="s">
        <v>1217</v>
      </c>
      <c r="G510" s="45"/>
      <c r="H510" s="45"/>
      <c r="I510" s="226"/>
      <c r="J510" s="45"/>
      <c r="K510" s="45"/>
      <c r="L510" s="49"/>
      <c r="M510" s="227"/>
      <c r="N510" s="228"/>
      <c r="O510" s="89"/>
      <c r="P510" s="89"/>
      <c r="Q510" s="89"/>
      <c r="R510" s="89"/>
      <c r="S510" s="89"/>
      <c r="T510" s="90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T510" s="21" t="s">
        <v>219</v>
      </c>
      <c r="AU510" s="21" t="s">
        <v>92</v>
      </c>
    </row>
    <row r="511" s="13" customFormat="1">
      <c r="A511" s="13"/>
      <c r="B511" s="232"/>
      <c r="C511" s="233"/>
      <c r="D511" s="224" t="s">
        <v>232</v>
      </c>
      <c r="E511" s="242" t="s">
        <v>35</v>
      </c>
      <c r="F511" s="234" t="s">
        <v>2164</v>
      </c>
      <c r="G511" s="233"/>
      <c r="H511" s="235">
        <v>55</v>
      </c>
      <c r="I511" s="236"/>
      <c r="J511" s="233"/>
      <c r="K511" s="233"/>
      <c r="L511" s="237"/>
      <c r="M511" s="238"/>
      <c r="N511" s="239"/>
      <c r="O511" s="239"/>
      <c r="P511" s="239"/>
      <c r="Q511" s="239"/>
      <c r="R511" s="239"/>
      <c r="S511" s="239"/>
      <c r="T511" s="24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1" t="s">
        <v>232</v>
      </c>
      <c r="AU511" s="241" t="s">
        <v>92</v>
      </c>
      <c r="AV511" s="13" t="s">
        <v>92</v>
      </c>
      <c r="AW511" s="13" t="s">
        <v>42</v>
      </c>
      <c r="AX511" s="13" t="s">
        <v>90</v>
      </c>
      <c r="AY511" s="241" t="s">
        <v>197</v>
      </c>
    </row>
    <row r="512" s="2" customFormat="1" ht="16.5" customHeight="1">
      <c r="A512" s="43"/>
      <c r="B512" s="44"/>
      <c r="C512" s="211" t="s">
        <v>777</v>
      </c>
      <c r="D512" s="211" t="s">
        <v>201</v>
      </c>
      <c r="E512" s="212" t="s">
        <v>2165</v>
      </c>
      <c r="F512" s="213" t="s">
        <v>2166</v>
      </c>
      <c r="G512" s="214" t="s">
        <v>204</v>
      </c>
      <c r="H512" s="215">
        <v>50</v>
      </c>
      <c r="I512" s="216"/>
      <c r="J512" s="217">
        <f>ROUND(I512*H512,2)</f>
        <v>0</v>
      </c>
      <c r="K512" s="213" t="s">
        <v>205</v>
      </c>
      <c r="L512" s="49"/>
      <c r="M512" s="218" t="s">
        <v>35</v>
      </c>
      <c r="N512" s="219" t="s">
        <v>53</v>
      </c>
      <c r="O512" s="89"/>
      <c r="P512" s="220">
        <f>O512*H512</f>
        <v>0</v>
      </c>
      <c r="Q512" s="220">
        <v>0</v>
      </c>
      <c r="R512" s="220">
        <f>Q512*H512</f>
        <v>0</v>
      </c>
      <c r="S512" s="220">
        <v>0</v>
      </c>
      <c r="T512" s="221">
        <f>S512*H512</f>
        <v>0</v>
      </c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R512" s="222" t="s">
        <v>206</v>
      </c>
      <c r="AT512" s="222" t="s">
        <v>201</v>
      </c>
      <c r="AU512" s="222" t="s">
        <v>92</v>
      </c>
      <c r="AY512" s="21" t="s">
        <v>197</v>
      </c>
      <c r="BE512" s="223">
        <f>IF(N512="základní",J512,0)</f>
        <v>0</v>
      </c>
      <c r="BF512" s="223">
        <f>IF(N512="snížená",J512,0)</f>
        <v>0</v>
      </c>
      <c r="BG512" s="223">
        <f>IF(N512="zákl. přenesená",J512,0)</f>
        <v>0</v>
      </c>
      <c r="BH512" s="223">
        <f>IF(N512="sníž. přenesená",J512,0)</f>
        <v>0</v>
      </c>
      <c r="BI512" s="223">
        <f>IF(N512="nulová",J512,0)</f>
        <v>0</v>
      </c>
      <c r="BJ512" s="21" t="s">
        <v>90</v>
      </c>
      <c r="BK512" s="223">
        <f>ROUND(I512*H512,2)</f>
        <v>0</v>
      </c>
      <c r="BL512" s="21" t="s">
        <v>206</v>
      </c>
      <c r="BM512" s="222" t="s">
        <v>2167</v>
      </c>
    </row>
    <row r="513" s="2" customFormat="1">
      <c r="A513" s="43"/>
      <c r="B513" s="44"/>
      <c r="C513" s="45"/>
      <c r="D513" s="224" t="s">
        <v>209</v>
      </c>
      <c r="E513" s="45"/>
      <c r="F513" s="225" t="s">
        <v>2168</v>
      </c>
      <c r="G513" s="45"/>
      <c r="H513" s="45"/>
      <c r="I513" s="226"/>
      <c r="J513" s="45"/>
      <c r="K513" s="45"/>
      <c r="L513" s="49"/>
      <c r="M513" s="227"/>
      <c r="N513" s="228"/>
      <c r="O513" s="89"/>
      <c r="P513" s="89"/>
      <c r="Q513" s="89"/>
      <c r="R513" s="89"/>
      <c r="S513" s="89"/>
      <c r="T513" s="90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T513" s="21" t="s">
        <v>209</v>
      </c>
      <c r="AU513" s="21" t="s">
        <v>92</v>
      </c>
    </row>
    <row r="514" s="2" customFormat="1">
      <c r="A514" s="43"/>
      <c r="B514" s="44"/>
      <c r="C514" s="45"/>
      <c r="D514" s="229" t="s">
        <v>211</v>
      </c>
      <c r="E514" s="45"/>
      <c r="F514" s="230" t="s">
        <v>2169</v>
      </c>
      <c r="G514" s="45"/>
      <c r="H514" s="45"/>
      <c r="I514" s="226"/>
      <c r="J514" s="45"/>
      <c r="K514" s="45"/>
      <c r="L514" s="49"/>
      <c r="M514" s="227"/>
      <c r="N514" s="228"/>
      <c r="O514" s="89"/>
      <c r="P514" s="89"/>
      <c r="Q514" s="89"/>
      <c r="R514" s="89"/>
      <c r="S514" s="89"/>
      <c r="T514" s="90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T514" s="21" t="s">
        <v>211</v>
      </c>
      <c r="AU514" s="21" t="s">
        <v>92</v>
      </c>
    </row>
    <row r="515" s="12" customFormat="1" ht="22.8" customHeight="1">
      <c r="A515" s="12"/>
      <c r="B515" s="195"/>
      <c r="C515" s="196"/>
      <c r="D515" s="197" t="s">
        <v>81</v>
      </c>
      <c r="E515" s="209" t="s">
        <v>2170</v>
      </c>
      <c r="F515" s="209" t="s">
        <v>2171</v>
      </c>
      <c r="G515" s="196"/>
      <c r="H515" s="196"/>
      <c r="I515" s="199"/>
      <c r="J515" s="210">
        <f>BK515</f>
        <v>0</v>
      </c>
      <c r="K515" s="196"/>
      <c r="L515" s="201"/>
      <c r="M515" s="202"/>
      <c r="N515" s="203"/>
      <c r="O515" s="203"/>
      <c r="P515" s="204">
        <f>SUM(P516:P521)</f>
        <v>0</v>
      </c>
      <c r="Q515" s="203"/>
      <c r="R515" s="204">
        <f>SUM(R516:R521)</f>
        <v>0</v>
      </c>
      <c r="S515" s="203"/>
      <c r="T515" s="205">
        <f>SUM(T516:T521)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6" t="s">
        <v>90</v>
      </c>
      <c r="AT515" s="207" t="s">
        <v>81</v>
      </c>
      <c r="AU515" s="207" t="s">
        <v>90</v>
      </c>
      <c r="AY515" s="206" t="s">
        <v>197</v>
      </c>
      <c r="BK515" s="208">
        <f>SUM(BK516:BK521)</f>
        <v>0</v>
      </c>
    </row>
    <row r="516" s="2" customFormat="1" ht="16.5" customHeight="1">
      <c r="A516" s="43"/>
      <c r="B516" s="44"/>
      <c r="C516" s="211" t="s">
        <v>780</v>
      </c>
      <c r="D516" s="211" t="s">
        <v>201</v>
      </c>
      <c r="E516" s="212" t="s">
        <v>2172</v>
      </c>
      <c r="F516" s="213" t="s">
        <v>2173</v>
      </c>
      <c r="G516" s="214" t="s">
        <v>204</v>
      </c>
      <c r="H516" s="215">
        <v>36</v>
      </c>
      <c r="I516" s="216"/>
      <c r="J516" s="217">
        <f>ROUND(I516*H516,2)</f>
        <v>0</v>
      </c>
      <c r="K516" s="213" t="s">
        <v>35</v>
      </c>
      <c r="L516" s="49"/>
      <c r="M516" s="218" t="s">
        <v>35</v>
      </c>
      <c r="N516" s="219" t="s">
        <v>53</v>
      </c>
      <c r="O516" s="89"/>
      <c r="P516" s="220">
        <f>O516*H516</f>
        <v>0</v>
      </c>
      <c r="Q516" s="220">
        <v>0</v>
      </c>
      <c r="R516" s="220">
        <f>Q516*H516</f>
        <v>0</v>
      </c>
      <c r="S516" s="220">
        <v>0</v>
      </c>
      <c r="T516" s="221">
        <f>S516*H516</f>
        <v>0</v>
      </c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R516" s="222" t="s">
        <v>206</v>
      </c>
      <c r="AT516" s="222" t="s">
        <v>201</v>
      </c>
      <c r="AU516" s="222" t="s">
        <v>92</v>
      </c>
      <c r="AY516" s="21" t="s">
        <v>197</v>
      </c>
      <c r="BE516" s="223">
        <f>IF(N516="základní",J516,0)</f>
        <v>0</v>
      </c>
      <c r="BF516" s="223">
        <f>IF(N516="snížená",J516,0)</f>
        <v>0</v>
      </c>
      <c r="BG516" s="223">
        <f>IF(N516="zákl. přenesená",J516,0)</f>
        <v>0</v>
      </c>
      <c r="BH516" s="223">
        <f>IF(N516="sníž. přenesená",J516,0)</f>
        <v>0</v>
      </c>
      <c r="BI516" s="223">
        <f>IF(N516="nulová",J516,0)</f>
        <v>0</v>
      </c>
      <c r="BJ516" s="21" t="s">
        <v>90</v>
      </c>
      <c r="BK516" s="223">
        <f>ROUND(I516*H516,2)</f>
        <v>0</v>
      </c>
      <c r="BL516" s="21" t="s">
        <v>206</v>
      </c>
      <c r="BM516" s="222" t="s">
        <v>2174</v>
      </c>
    </row>
    <row r="517" s="2" customFormat="1">
      <c r="A517" s="43"/>
      <c r="B517" s="44"/>
      <c r="C517" s="45"/>
      <c r="D517" s="224" t="s">
        <v>209</v>
      </c>
      <c r="E517" s="45"/>
      <c r="F517" s="225" t="s">
        <v>2175</v>
      </c>
      <c r="G517" s="45"/>
      <c r="H517" s="45"/>
      <c r="I517" s="226"/>
      <c r="J517" s="45"/>
      <c r="K517" s="45"/>
      <c r="L517" s="49"/>
      <c r="M517" s="227"/>
      <c r="N517" s="228"/>
      <c r="O517" s="89"/>
      <c r="P517" s="89"/>
      <c r="Q517" s="89"/>
      <c r="R517" s="89"/>
      <c r="S517" s="89"/>
      <c r="T517" s="90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T517" s="21" t="s">
        <v>209</v>
      </c>
      <c r="AU517" s="21" t="s">
        <v>92</v>
      </c>
    </row>
    <row r="518" s="2" customFormat="1" ht="24.15" customHeight="1">
      <c r="A518" s="43"/>
      <c r="B518" s="44"/>
      <c r="C518" s="211" t="s">
        <v>789</v>
      </c>
      <c r="D518" s="211" t="s">
        <v>201</v>
      </c>
      <c r="E518" s="212" t="s">
        <v>2053</v>
      </c>
      <c r="F518" s="213" t="s">
        <v>2054</v>
      </c>
      <c r="G518" s="214" t="s">
        <v>204</v>
      </c>
      <c r="H518" s="215">
        <v>37.799999999999997</v>
      </c>
      <c r="I518" s="216"/>
      <c r="J518" s="217">
        <f>ROUND(I518*H518,2)</f>
        <v>0</v>
      </c>
      <c r="K518" s="213" t="s">
        <v>205</v>
      </c>
      <c r="L518" s="49"/>
      <c r="M518" s="218" t="s">
        <v>35</v>
      </c>
      <c r="N518" s="219" t="s">
        <v>53</v>
      </c>
      <c r="O518" s="89"/>
      <c r="P518" s="220">
        <f>O518*H518</f>
        <v>0</v>
      </c>
      <c r="Q518" s="220">
        <v>0</v>
      </c>
      <c r="R518" s="220">
        <f>Q518*H518</f>
        <v>0</v>
      </c>
      <c r="S518" s="220">
        <v>0</v>
      </c>
      <c r="T518" s="221">
        <f>S518*H518</f>
        <v>0</v>
      </c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R518" s="222" t="s">
        <v>206</v>
      </c>
      <c r="AT518" s="222" t="s">
        <v>201</v>
      </c>
      <c r="AU518" s="222" t="s">
        <v>92</v>
      </c>
      <c r="AY518" s="21" t="s">
        <v>197</v>
      </c>
      <c r="BE518" s="223">
        <f>IF(N518="základní",J518,0)</f>
        <v>0</v>
      </c>
      <c r="BF518" s="223">
        <f>IF(N518="snížená",J518,0)</f>
        <v>0</v>
      </c>
      <c r="BG518" s="223">
        <f>IF(N518="zákl. přenesená",J518,0)</f>
        <v>0</v>
      </c>
      <c r="BH518" s="223">
        <f>IF(N518="sníž. přenesená",J518,0)</f>
        <v>0</v>
      </c>
      <c r="BI518" s="223">
        <f>IF(N518="nulová",J518,0)</f>
        <v>0</v>
      </c>
      <c r="BJ518" s="21" t="s">
        <v>90</v>
      </c>
      <c r="BK518" s="223">
        <f>ROUND(I518*H518,2)</f>
        <v>0</v>
      </c>
      <c r="BL518" s="21" t="s">
        <v>206</v>
      </c>
      <c r="BM518" s="222" t="s">
        <v>2176</v>
      </c>
    </row>
    <row r="519" s="2" customFormat="1">
      <c r="A519" s="43"/>
      <c r="B519" s="44"/>
      <c r="C519" s="45"/>
      <c r="D519" s="224" t="s">
        <v>209</v>
      </c>
      <c r="E519" s="45"/>
      <c r="F519" s="225" t="s">
        <v>2056</v>
      </c>
      <c r="G519" s="45"/>
      <c r="H519" s="45"/>
      <c r="I519" s="226"/>
      <c r="J519" s="45"/>
      <c r="K519" s="45"/>
      <c r="L519" s="49"/>
      <c r="M519" s="227"/>
      <c r="N519" s="228"/>
      <c r="O519" s="89"/>
      <c r="P519" s="89"/>
      <c r="Q519" s="89"/>
      <c r="R519" s="89"/>
      <c r="S519" s="89"/>
      <c r="T519" s="90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T519" s="21" t="s">
        <v>209</v>
      </c>
      <c r="AU519" s="21" t="s">
        <v>92</v>
      </c>
    </row>
    <row r="520" s="2" customFormat="1">
      <c r="A520" s="43"/>
      <c r="B520" s="44"/>
      <c r="C520" s="45"/>
      <c r="D520" s="229" t="s">
        <v>211</v>
      </c>
      <c r="E520" s="45"/>
      <c r="F520" s="230" t="s">
        <v>2057</v>
      </c>
      <c r="G520" s="45"/>
      <c r="H520" s="45"/>
      <c r="I520" s="226"/>
      <c r="J520" s="45"/>
      <c r="K520" s="45"/>
      <c r="L520" s="49"/>
      <c r="M520" s="227"/>
      <c r="N520" s="228"/>
      <c r="O520" s="89"/>
      <c r="P520" s="89"/>
      <c r="Q520" s="89"/>
      <c r="R520" s="89"/>
      <c r="S520" s="89"/>
      <c r="T520" s="90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T520" s="21" t="s">
        <v>211</v>
      </c>
      <c r="AU520" s="21" t="s">
        <v>92</v>
      </c>
    </row>
    <row r="521" s="13" customFormat="1">
      <c r="A521" s="13"/>
      <c r="B521" s="232"/>
      <c r="C521" s="233"/>
      <c r="D521" s="224" t="s">
        <v>232</v>
      </c>
      <c r="E521" s="242" t="s">
        <v>35</v>
      </c>
      <c r="F521" s="234" t="s">
        <v>2177</v>
      </c>
      <c r="G521" s="233"/>
      <c r="H521" s="235">
        <v>37.799999999999997</v>
      </c>
      <c r="I521" s="236"/>
      <c r="J521" s="233"/>
      <c r="K521" s="233"/>
      <c r="L521" s="237"/>
      <c r="M521" s="238"/>
      <c r="N521" s="239"/>
      <c r="O521" s="239"/>
      <c r="P521" s="239"/>
      <c r="Q521" s="239"/>
      <c r="R521" s="239"/>
      <c r="S521" s="239"/>
      <c r="T521" s="24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1" t="s">
        <v>232</v>
      </c>
      <c r="AU521" s="241" t="s">
        <v>92</v>
      </c>
      <c r="AV521" s="13" t="s">
        <v>92</v>
      </c>
      <c r="AW521" s="13" t="s">
        <v>42</v>
      </c>
      <c r="AX521" s="13" t="s">
        <v>90</v>
      </c>
      <c r="AY521" s="241" t="s">
        <v>197</v>
      </c>
    </row>
    <row r="522" s="12" customFormat="1" ht="22.8" customHeight="1">
      <c r="A522" s="12"/>
      <c r="B522" s="195"/>
      <c r="C522" s="196"/>
      <c r="D522" s="197" t="s">
        <v>81</v>
      </c>
      <c r="E522" s="209" t="s">
        <v>241</v>
      </c>
      <c r="F522" s="209" t="s">
        <v>1379</v>
      </c>
      <c r="G522" s="196"/>
      <c r="H522" s="196"/>
      <c r="I522" s="199"/>
      <c r="J522" s="210">
        <f>BK522</f>
        <v>0</v>
      </c>
      <c r="K522" s="196"/>
      <c r="L522" s="201"/>
      <c r="M522" s="202"/>
      <c r="N522" s="203"/>
      <c r="O522" s="203"/>
      <c r="P522" s="204">
        <f>SUM(P523:P525)</f>
        <v>0</v>
      </c>
      <c r="Q522" s="203"/>
      <c r="R522" s="204">
        <f>SUM(R523:R525)</f>
        <v>1.5951599999999999</v>
      </c>
      <c r="S522" s="203"/>
      <c r="T522" s="205">
        <f>SUM(T523:T525)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6" t="s">
        <v>90</v>
      </c>
      <c r="AT522" s="207" t="s">
        <v>81</v>
      </c>
      <c r="AU522" s="207" t="s">
        <v>90</v>
      </c>
      <c r="AY522" s="206" t="s">
        <v>197</v>
      </c>
      <c r="BK522" s="208">
        <f>SUM(BK523:BK525)</f>
        <v>0</v>
      </c>
    </row>
    <row r="523" s="2" customFormat="1" ht="24.15" customHeight="1">
      <c r="A523" s="43"/>
      <c r="B523" s="44"/>
      <c r="C523" s="211" t="s">
        <v>797</v>
      </c>
      <c r="D523" s="211" t="s">
        <v>201</v>
      </c>
      <c r="E523" s="212" t="s">
        <v>1380</v>
      </c>
      <c r="F523" s="213" t="s">
        <v>1381</v>
      </c>
      <c r="G523" s="214" t="s">
        <v>204</v>
      </c>
      <c r="H523" s="215">
        <v>42</v>
      </c>
      <c r="I523" s="216"/>
      <c r="J523" s="217">
        <f>ROUND(I523*H523,2)</f>
        <v>0</v>
      </c>
      <c r="K523" s="213" t="s">
        <v>205</v>
      </c>
      <c r="L523" s="49"/>
      <c r="M523" s="218" t="s">
        <v>35</v>
      </c>
      <c r="N523" s="219" t="s">
        <v>53</v>
      </c>
      <c r="O523" s="89"/>
      <c r="P523" s="220">
        <f>O523*H523</f>
        <v>0</v>
      </c>
      <c r="Q523" s="220">
        <v>0.03798</v>
      </c>
      <c r="R523" s="220">
        <f>Q523*H523</f>
        <v>1.5951599999999999</v>
      </c>
      <c r="S523" s="220">
        <v>0</v>
      </c>
      <c r="T523" s="221">
        <f>S523*H523</f>
        <v>0</v>
      </c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R523" s="222" t="s">
        <v>206</v>
      </c>
      <c r="AT523" s="222" t="s">
        <v>201</v>
      </c>
      <c r="AU523" s="222" t="s">
        <v>92</v>
      </c>
      <c r="AY523" s="21" t="s">
        <v>197</v>
      </c>
      <c r="BE523" s="223">
        <f>IF(N523="základní",J523,0)</f>
        <v>0</v>
      </c>
      <c r="BF523" s="223">
        <f>IF(N523="snížená",J523,0)</f>
        <v>0</v>
      </c>
      <c r="BG523" s="223">
        <f>IF(N523="zákl. přenesená",J523,0)</f>
        <v>0</v>
      </c>
      <c r="BH523" s="223">
        <f>IF(N523="sníž. přenesená",J523,0)</f>
        <v>0</v>
      </c>
      <c r="BI523" s="223">
        <f>IF(N523="nulová",J523,0)</f>
        <v>0</v>
      </c>
      <c r="BJ523" s="21" t="s">
        <v>90</v>
      </c>
      <c r="BK523" s="223">
        <f>ROUND(I523*H523,2)</f>
        <v>0</v>
      </c>
      <c r="BL523" s="21" t="s">
        <v>206</v>
      </c>
      <c r="BM523" s="222" t="s">
        <v>2178</v>
      </c>
    </row>
    <row r="524" s="2" customFormat="1">
      <c r="A524" s="43"/>
      <c r="B524" s="44"/>
      <c r="C524" s="45"/>
      <c r="D524" s="224" t="s">
        <v>209</v>
      </c>
      <c r="E524" s="45"/>
      <c r="F524" s="225" t="s">
        <v>1383</v>
      </c>
      <c r="G524" s="45"/>
      <c r="H524" s="45"/>
      <c r="I524" s="226"/>
      <c r="J524" s="45"/>
      <c r="K524" s="45"/>
      <c r="L524" s="49"/>
      <c r="M524" s="227"/>
      <c r="N524" s="228"/>
      <c r="O524" s="89"/>
      <c r="P524" s="89"/>
      <c r="Q524" s="89"/>
      <c r="R524" s="89"/>
      <c r="S524" s="89"/>
      <c r="T524" s="90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T524" s="21" t="s">
        <v>209</v>
      </c>
      <c r="AU524" s="21" t="s">
        <v>92</v>
      </c>
    </row>
    <row r="525" s="2" customFormat="1">
      <c r="A525" s="43"/>
      <c r="B525" s="44"/>
      <c r="C525" s="45"/>
      <c r="D525" s="229" t="s">
        <v>211</v>
      </c>
      <c r="E525" s="45"/>
      <c r="F525" s="230" t="s">
        <v>1384</v>
      </c>
      <c r="G525" s="45"/>
      <c r="H525" s="45"/>
      <c r="I525" s="226"/>
      <c r="J525" s="45"/>
      <c r="K525" s="45"/>
      <c r="L525" s="49"/>
      <c r="M525" s="227"/>
      <c r="N525" s="228"/>
      <c r="O525" s="89"/>
      <c r="P525" s="89"/>
      <c r="Q525" s="89"/>
      <c r="R525" s="89"/>
      <c r="S525" s="89"/>
      <c r="T525" s="90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T525" s="21" t="s">
        <v>211</v>
      </c>
      <c r="AU525" s="21" t="s">
        <v>92</v>
      </c>
    </row>
    <row r="526" s="12" customFormat="1" ht="22.8" customHeight="1">
      <c r="A526" s="12"/>
      <c r="B526" s="195"/>
      <c r="C526" s="196"/>
      <c r="D526" s="197" t="s">
        <v>81</v>
      </c>
      <c r="E526" s="209" t="s">
        <v>253</v>
      </c>
      <c r="F526" s="209" t="s">
        <v>451</v>
      </c>
      <c r="G526" s="196"/>
      <c r="H526" s="196"/>
      <c r="I526" s="199"/>
      <c r="J526" s="210">
        <f>BK526</f>
        <v>0</v>
      </c>
      <c r="K526" s="196"/>
      <c r="L526" s="201"/>
      <c r="M526" s="202"/>
      <c r="N526" s="203"/>
      <c r="O526" s="203"/>
      <c r="P526" s="204">
        <f>SUM(P527:P542)</f>
        <v>0</v>
      </c>
      <c r="Q526" s="203"/>
      <c r="R526" s="204">
        <f>SUM(R527:R542)</f>
        <v>5.4139999999999997</v>
      </c>
      <c r="S526" s="203"/>
      <c r="T526" s="205">
        <f>SUM(T527:T542)</f>
        <v>5.4199999999999999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6" t="s">
        <v>90</v>
      </c>
      <c r="AT526" s="207" t="s">
        <v>81</v>
      </c>
      <c r="AU526" s="207" t="s">
        <v>90</v>
      </c>
      <c r="AY526" s="206" t="s">
        <v>197</v>
      </c>
      <c r="BK526" s="208">
        <f>SUM(BK527:BK542)</f>
        <v>0</v>
      </c>
    </row>
    <row r="527" s="2" customFormat="1" ht="33" customHeight="1">
      <c r="A527" s="43"/>
      <c r="B527" s="44"/>
      <c r="C527" s="211" t="s">
        <v>799</v>
      </c>
      <c r="D527" s="211" t="s">
        <v>201</v>
      </c>
      <c r="E527" s="212" t="s">
        <v>1385</v>
      </c>
      <c r="F527" s="213" t="s">
        <v>1386</v>
      </c>
      <c r="G527" s="214" t="s">
        <v>215</v>
      </c>
      <c r="H527" s="215">
        <v>6</v>
      </c>
      <c r="I527" s="216"/>
      <c r="J527" s="217">
        <f>ROUND(I527*H527,2)</f>
        <v>0</v>
      </c>
      <c r="K527" s="213" t="s">
        <v>205</v>
      </c>
      <c r="L527" s="49"/>
      <c r="M527" s="218" t="s">
        <v>35</v>
      </c>
      <c r="N527" s="219" t="s">
        <v>53</v>
      </c>
      <c r="O527" s="89"/>
      <c r="P527" s="220">
        <f>O527*H527</f>
        <v>0</v>
      </c>
      <c r="Q527" s="220">
        <v>0</v>
      </c>
      <c r="R527" s="220">
        <f>Q527*H527</f>
        <v>0</v>
      </c>
      <c r="S527" s="220">
        <v>0</v>
      </c>
      <c r="T527" s="221">
        <f>S527*H527</f>
        <v>0</v>
      </c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R527" s="222" t="s">
        <v>206</v>
      </c>
      <c r="AT527" s="222" t="s">
        <v>201</v>
      </c>
      <c r="AU527" s="222" t="s">
        <v>92</v>
      </c>
      <c r="AY527" s="21" t="s">
        <v>197</v>
      </c>
      <c r="BE527" s="223">
        <f>IF(N527="základní",J527,0)</f>
        <v>0</v>
      </c>
      <c r="BF527" s="223">
        <f>IF(N527="snížená",J527,0)</f>
        <v>0</v>
      </c>
      <c r="BG527" s="223">
        <f>IF(N527="zákl. přenesená",J527,0)</f>
        <v>0</v>
      </c>
      <c r="BH527" s="223">
        <f>IF(N527="sníž. přenesená",J527,0)</f>
        <v>0</v>
      </c>
      <c r="BI527" s="223">
        <f>IF(N527="nulová",J527,0)</f>
        <v>0</v>
      </c>
      <c r="BJ527" s="21" t="s">
        <v>90</v>
      </c>
      <c r="BK527" s="223">
        <f>ROUND(I527*H527,2)</f>
        <v>0</v>
      </c>
      <c r="BL527" s="21" t="s">
        <v>206</v>
      </c>
      <c r="BM527" s="222" t="s">
        <v>2179</v>
      </c>
    </row>
    <row r="528" s="2" customFormat="1">
      <c r="A528" s="43"/>
      <c r="B528" s="44"/>
      <c r="C528" s="45"/>
      <c r="D528" s="224" t="s">
        <v>209</v>
      </c>
      <c r="E528" s="45"/>
      <c r="F528" s="225" t="s">
        <v>1388</v>
      </c>
      <c r="G528" s="45"/>
      <c r="H528" s="45"/>
      <c r="I528" s="226"/>
      <c r="J528" s="45"/>
      <c r="K528" s="45"/>
      <c r="L528" s="49"/>
      <c r="M528" s="227"/>
      <c r="N528" s="228"/>
      <c r="O528" s="89"/>
      <c r="P528" s="89"/>
      <c r="Q528" s="89"/>
      <c r="R528" s="89"/>
      <c r="S528" s="89"/>
      <c r="T528" s="90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T528" s="21" t="s">
        <v>209</v>
      </c>
      <c r="AU528" s="21" t="s">
        <v>92</v>
      </c>
    </row>
    <row r="529" s="2" customFormat="1">
      <c r="A529" s="43"/>
      <c r="B529" s="44"/>
      <c r="C529" s="45"/>
      <c r="D529" s="229" t="s">
        <v>211</v>
      </c>
      <c r="E529" s="45"/>
      <c r="F529" s="230" t="s">
        <v>1389</v>
      </c>
      <c r="G529" s="45"/>
      <c r="H529" s="45"/>
      <c r="I529" s="226"/>
      <c r="J529" s="45"/>
      <c r="K529" s="45"/>
      <c r="L529" s="49"/>
      <c r="M529" s="227"/>
      <c r="N529" s="228"/>
      <c r="O529" s="89"/>
      <c r="P529" s="89"/>
      <c r="Q529" s="89"/>
      <c r="R529" s="89"/>
      <c r="S529" s="89"/>
      <c r="T529" s="90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T529" s="21" t="s">
        <v>211</v>
      </c>
      <c r="AU529" s="21" t="s">
        <v>92</v>
      </c>
    </row>
    <row r="530" s="13" customFormat="1">
      <c r="A530" s="13"/>
      <c r="B530" s="232"/>
      <c r="C530" s="233"/>
      <c r="D530" s="224" t="s">
        <v>232</v>
      </c>
      <c r="E530" s="242" t="s">
        <v>35</v>
      </c>
      <c r="F530" s="234" t="s">
        <v>2180</v>
      </c>
      <c r="G530" s="233"/>
      <c r="H530" s="235">
        <v>6</v>
      </c>
      <c r="I530" s="236"/>
      <c r="J530" s="233"/>
      <c r="K530" s="233"/>
      <c r="L530" s="237"/>
      <c r="M530" s="238"/>
      <c r="N530" s="239"/>
      <c r="O530" s="239"/>
      <c r="P530" s="239"/>
      <c r="Q530" s="239"/>
      <c r="R530" s="239"/>
      <c r="S530" s="239"/>
      <c r="T530" s="24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1" t="s">
        <v>232</v>
      </c>
      <c r="AU530" s="241" t="s">
        <v>92</v>
      </c>
      <c r="AV530" s="13" t="s">
        <v>92</v>
      </c>
      <c r="AW530" s="13" t="s">
        <v>42</v>
      </c>
      <c r="AX530" s="13" t="s">
        <v>90</v>
      </c>
      <c r="AY530" s="241" t="s">
        <v>197</v>
      </c>
    </row>
    <row r="531" s="2" customFormat="1" ht="16.5" customHeight="1">
      <c r="A531" s="43"/>
      <c r="B531" s="44"/>
      <c r="C531" s="243" t="s">
        <v>802</v>
      </c>
      <c r="D531" s="243" t="s">
        <v>305</v>
      </c>
      <c r="E531" s="244" t="s">
        <v>1391</v>
      </c>
      <c r="F531" s="245" t="s">
        <v>1392</v>
      </c>
      <c r="G531" s="246" t="s">
        <v>215</v>
      </c>
      <c r="H531" s="247">
        <v>3</v>
      </c>
      <c r="I531" s="248"/>
      <c r="J531" s="249">
        <f>ROUND(I531*H531,2)</f>
        <v>0</v>
      </c>
      <c r="K531" s="245" t="s">
        <v>205</v>
      </c>
      <c r="L531" s="250"/>
      <c r="M531" s="251" t="s">
        <v>35</v>
      </c>
      <c r="N531" s="252" t="s">
        <v>53</v>
      </c>
      <c r="O531" s="89"/>
      <c r="P531" s="220">
        <f>O531*H531</f>
        <v>0</v>
      </c>
      <c r="Q531" s="220">
        <v>0.00031</v>
      </c>
      <c r="R531" s="220">
        <f>Q531*H531</f>
        <v>0.00093000000000000005</v>
      </c>
      <c r="S531" s="220">
        <v>0</v>
      </c>
      <c r="T531" s="221">
        <f>S531*H531</f>
        <v>0</v>
      </c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R531" s="222" t="s">
        <v>253</v>
      </c>
      <c r="AT531" s="222" t="s">
        <v>305</v>
      </c>
      <c r="AU531" s="222" t="s">
        <v>92</v>
      </c>
      <c r="AY531" s="21" t="s">
        <v>197</v>
      </c>
      <c r="BE531" s="223">
        <f>IF(N531="základní",J531,0)</f>
        <v>0</v>
      </c>
      <c r="BF531" s="223">
        <f>IF(N531="snížená",J531,0)</f>
        <v>0</v>
      </c>
      <c r="BG531" s="223">
        <f>IF(N531="zákl. přenesená",J531,0)</f>
        <v>0</v>
      </c>
      <c r="BH531" s="223">
        <f>IF(N531="sníž. přenesená",J531,0)</f>
        <v>0</v>
      </c>
      <c r="BI531" s="223">
        <f>IF(N531="nulová",J531,0)</f>
        <v>0</v>
      </c>
      <c r="BJ531" s="21" t="s">
        <v>90</v>
      </c>
      <c r="BK531" s="223">
        <f>ROUND(I531*H531,2)</f>
        <v>0</v>
      </c>
      <c r="BL531" s="21" t="s">
        <v>206</v>
      </c>
      <c r="BM531" s="222" t="s">
        <v>2181</v>
      </c>
    </row>
    <row r="532" s="2" customFormat="1">
      <c r="A532" s="43"/>
      <c r="B532" s="44"/>
      <c r="C532" s="45"/>
      <c r="D532" s="224" t="s">
        <v>209</v>
      </c>
      <c r="E532" s="45"/>
      <c r="F532" s="225" t="s">
        <v>1392</v>
      </c>
      <c r="G532" s="45"/>
      <c r="H532" s="45"/>
      <c r="I532" s="226"/>
      <c r="J532" s="45"/>
      <c r="K532" s="45"/>
      <c r="L532" s="49"/>
      <c r="M532" s="227"/>
      <c r="N532" s="228"/>
      <c r="O532" s="89"/>
      <c r="P532" s="89"/>
      <c r="Q532" s="89"/>
      <c r="R532" s="89"/>
      <c r="S532" s="89"/>
      <c r="T532" s="90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T532" s="21" t="s">
        <v>209</v>
      </c>
      <c r="AU532" s="21" t="s">
        <v>92</v>
      </c>
    </row>
    <row r="533" s="13" customFormat="1">
      <c r="A533" s="13"/>
      <c r="B533" s="232"/>
      <c r="C533" s="233"/>
      <c r="D533" s="224" t="s">
        <v>232</v>
      </c>
      <c r="E533" s="242" t="s">
        <v>35</v>
      </c>
      <c r="F533" s="234" t="s">
        <v>2182</v>
      </c>
      <c r="G533" s="233"/>
      <c r="H533" s="235">
        <v>3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1" t="s">
        <v>232</v>
      </c>
      <c r="AU533" s="241" t="s">
        <v>92</v>
      </c>
      <c r="AV533" s="13" t="s">
        <v>92</v>
      </c>
      <c r="AW533" s="13" t="s">
        <v>42</v>
      </c>
      <c r="AX533" s="13" t="s">
        <v>90</v>
      </c>
      <c r="AY533" s="241" t="s">
        <v>197</v>
      </c>
    </row>
    <row r="534" s="2" customFormat="1" ht="37.8" customHeight="1">
      <c r="A534" s="43"/>
      <c r="B534" s="44"/>
      <c r="C534" s="243" t="s">
        <v>809</v>
      </c>
      <c r="D534" s="243" t="s">
        <v>305</v>
      </c>
      <c r="E534" s="244" t="s">
        <v>1395</v>
      </c>
      <c r="F534" s="245" t="s">
        <v>1396</v>
      </c>
      <c r="G534" s="246" t="s">
        <v>215</v>
      </c>
      <c r="H534" s="247">
        <v>3</v>
      </c>
      <c r="I534" s="248"/>
      <c r="J534" s="249">
        <f>ROUND(I534*H534,2)</f>
        <v>0</v>
      </c>
      <c r="K534" s="245" t="s">
        <v>205</v>
      </c>
      <c r="L534" s="250"/>
      <c r="M534" s="251" t="s">
        <v>35</v>
      </c>
      <c r="N534" s="252" t="s">
        <v>53</v>
      </c>
      <c r="O534" s="89"/>
      <c r="P534" s="220">
        <f>O534*H534</f>
        <v>0</v>
      </c>
      <c r="Q534" s="220">
        <v>0.00025000000000000001</v>
      </c>
      <c r="R534" s="220">
        <f>Q534*H534</f>
        <v>0.00075000000000000002</v>
      </c>
      <c r="S534" s="220">
        <v>0</v>
      </c>
      <c r="T534" s="221">
        <f>S534*H534</f>
        <v>0</v>
      </c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R534" s="222" t="s">
        <v>253</v>
      </c>
      <c r="AT534" s="222" t="s">
        <v>305</v>
      </c>
      <c r="AU534" s="222" t="s">
        <v>92</v>
      </c>
      <c r="AY534" s="21" t="s">
        <v>197</v>
      </c>
      <c r="BE534" s="223">
        <f>IF(N534="základní",J534,0)</f>
        <v>0</v>
      </c>
      <c r="BF534" s="223">
        <f>IF(N534="snížená",J534,0)</f>
        <v>0</v>
      </c>
      <c r="BG534" s="223">
        <f>IF(N534="zákl. přenesená",J534,0)</f>
        <v>0</v>
      </c>
      <c r="BH534" s="223">
        <f>IF(N534="sníž. přenesená",J534,0)</f>
        <v>0</v>
      </c>
      <c r="BI534" s="223">
        <f>IF(N534="nulová",J534,0)</f>
        <v>0</v>
      </c>
      <c r="BJ534" s="21" t="s">
        <v>90</v>
      </c>
      <c r="BK534" s="223">
        <f>ROUND(I534*H534,2)</f>
        <v>0</v>
      </c>
      <c r="BL534" s="21" t="s">
        <v>206</v>
      </c>
      <c r="BM534" s="222" t="s">
        <v>2183</v>
      </c>
    </row>
    <row r="535" s="2" customFormat="1">
      <c r="A535" s="43"/>
      <c r="B535" s="44"/>
      <c r="C535" s="45"/>
      <c r="D535" s="224" t="s">
        <v>209</v>
      </c>
      <c r="E535" s="45"/>
      <c r="F535" s="225" t="s">
        <v>1396</v>
      </c>
      <c r="G535" s="45"/>
      <c r="H535" s="45"/>
      <c r="I535" s="226"/>
      <c r="J535" s="45"/>
      <c r="K535" s="45"/>
      <c r="L535" s="49"/>
      <c r="M535" s="227"/>
      <c r="N535" s="228"/>
      <c r="O535" s="89"/>
      <c r="P535" s="89"/>
      <c r="Q535" s="89"/>
      <c r="R535" s="89"/>
      <c r="S535" s="89"/>
      <c r="T535" s="90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T535" s="21" t="s">
        <v>209</v>
      </c>
      <c r="AU535" s="21" t="s">
        <v>92</v>
      </c>
    </row>
    <row r="536" s="13" customFormat="1">
      <c r="A536" s="13"/>
      <c r="B536" s="232"/>
      <c r="C536" s="233"/>
      <c r="D536" s="224" t="s">
        <v>232</v>
      </c>
      <c r="E536" s="242" t="s">
        <v>35</v>
      </c>
      <c r="F536" s="234" t="s">
        <v>2182</v>
      </c>
      <c r="G536" s="233"/>
      <c r="H536" s="235">
        <v>3</v>
      </c>
      <c r="I536" s="236"/>
      <c r="J536" s="233"/>
      <c r="K536" s="233"/>
      <c r="L536" s="237"/>
      <c r="M536" s="238"/>
      <c r="N536" s="239"/>
      <c r="O536" s="239"/>
      <c r="P536" s="239"/>
      <c r="Q536" s="239"/>
      <c r="R536" s="239"/>
      <c r="S536" s="239"/>
      <c r="T536" s="24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1" t="s">
        <v>232</v>
      </c>
      <c r="AU536" s="241" t="s">
        <v>92</v>
      </c>
      <c r="AV536" s="13" t="s">
        <v>92</v>
      </c>
      <c r="AW536" s="13" t="s">
        <v>42</v>
      </c>
      <c r="AX536" s="13" t="s">
        <v>90</v>
      </c>
      <c r="AY536" s="241" t="s">
        <v>197</v>
      </c>
    </row>
    <row r="537" s="2" customFormat="1" ht="24.15" customHeight="1">
      <c r="A537" s="43"/>
      <c r="B537" s="44"/>
      <c r="C537" s="211" t="s">
        <v>813</v>
      </c>
      <c r="D537" s="211" t="s">
        <v>201</v>
      </c>
      <c r="E537" s="212" t="s">
        <v>1398</v>
      </c>
      <c r="F537" s="213" t="s">
        <v>1399</v>
      </c>
      <c r="G537" s="214" t="s">
        <v>215</v>
      </c>
      <c r="H537" s="215">
        <v>8</v>
      </c>
      <c r="I537" s="216"/>
      <c r="J537" s="217">
        <f>ROUND(I537*H537,2)</f>
        <v>0</v>
      </c>
      <c r="K537" s="213" t="s">
        <v>205</v>
      </c>
      <c r="L537" s="49"/>
      <c r="M537" s="218" t="s">
        <v>35</v>
      </c>
      <c r="N537" s="219" t="s">
        <v>53</v>
      </c>
      <c r="O537" s="89"/>
      <c r="P537" s="220">
        <f>O537*H537</f>
        <v>0</v>
      </c>
      <c r="Q537" s="220">
        <v>0.10037</v>
      </c>
      <c r="R537" s="220">
        <f>Q537*H537</f>
        <v>0.80296000000000001</v>
      </c>
      <c r="S537" s="220">
        <v>0.10000000000000001</v>
      </c>
      <c r="T537" s="221">
        <f>S537*H537</f>
        <v>0.80000000000000004</v>
      </c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R537" s="222" t="s">
        <v>206</v>
      </c>
      <c r="AT537" s="222" t="s">
        <v>201</v>
      </c>
      <c r="AU537" s="222" t="s">
        <v>92</v>
      </c>
      <c r="AY537" s="21" t="s">
        <v>197</v>
      </c>
      <c r="BE537" s="223">
        <f>IF(N537="základní",J537,0)</f>
        <v>0</v>
      </c>
      <c r="BF537" s="223">
        <f>IF(N537="snížená",J537,0)</f>
        <v>0</v>
      </c>
      <c r="BG537" s="223">
        <f>IF(N537="zákl. přenesená",J537,0)</f>
        <v>0</v>
      </c>
      <c r="BH537" s="223">
        <f>IF(N537="sníž. přenesená",J537,0)</f>
        <v>0</v>
      </c>
      <c r="BI537" s="223">
        <f>IF(N537="nulová",J537,0)</f>
        <v>0</v>
      </c>
      <c r="BJ537" s="21" t="s">
        <v>90</v>
      </c>
      <c r="BK537" s="223">
        <f>ROUND(I537*H537,2)</f>
        <v>0</v>
      </c>
      <c r="BL537" s="21" t="s">
        <v>206</v>
      </c>
      <c r="BM537" s="222" t="s">
        <v>2184</v>
      </c>
    </row>
    <row r="538" s="2" customFormat="1">
      <c r="A538" s="43"/>
      <c r="B538" s="44"/>
      <c r="C538" s="45"/>
      <c r="D538" s="224" t="s">
        <v>209</v>
      </c>
      <c r="E538" s="45"/>
      <c r="F538" s="225" t="s">
        <v>1399</v>
      </c>
      <c r="G538" s="45"/>
      <c r="H538" s="45"/>
      <c r="I538" s="226"/>
      <c r="J538" s="45"/>
      <c r="K538" s="45"/>
      <c r="L538" s="49"/>
      <c r="M538" s="227"/>
      <c r="N538" s="228"/>
      <c r="O538" s="89"/>
      <c r="P538" s="89"/>
      <c r="Q538" s="89"/>
      <c r="R538" s="89"/>
      <c r="S538" s="89"/>
      <c r="T538" s="90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T538" s="21" t="s">
        <v>209</v>
      </c>
      <c r="AU538" s="21" t="s">
        <v>92</v>
      </c>
    </row>
    <row r="539" s="2" customFormat="1">
      <c r="A539" s="43"/>
      <c r="B539" s="44"/>
      <c r="C539" s="45"/>
      <c r="D539" s="229" t="s">
        <v>211</v>
      </c>
      <c r="E539" s="45"/>
      <c r="F539" s="230" t="s">
        <v>1401</v>
      </c>
      <c r="G539" s="45"/>
      <c r="H539" s="45"/>
      <c r="I539" s="226"/>
      <c r="J539" s="45"/>
      <c r="K539" s="45"/>
      <c r="L539" s="49"/>
      <c r="M539" s="227"/>
      <c r="N539" s="228"/>
      <c r="O539" s="89"/>
      <c r="P539" s="89"/>
      <c r="Q539" s="89"/>
      <c r="R539" s="89"/>
      <c r="S539" s="89"/>
      <c r="T539" s="90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T539" s="21" t="s">
        <v>211</v>
      </c>
      <c r="AU539" s="21" t="s">
        <v>92</v>
      </c>
    </row>
    <row r="540" s="2" customFormat="1" ht="33" customHeight="1">
      <c r="A540" s="43"/>
      <c r="B540" s="44"/>
      <c r="C540" s="211" t="s">
        <v>816</v>
      </c>
      <c r="D540" s="211" t="s">
        <v>201</v>
      </c>
      <c r="E540" s="212" t="s">
        <v>1402</v>
      </c>
      <c r="F540" s="213" t="s">
        <v>1403</v>
      </c>
      <c r="G540" s="214" t="s">
        <v>215</v>
      </c>
      <c r="H540" s="215">
        <v>7</v>
      </c>
      <c r="I540" s="216"/>
      <c r="J540" s="217">
        <f>ROUND(I540*H540,2)</f>
        <v>0</v>
      </c>
      <c r="K540" s="213" t="s">
        <v>205</v>
      </c>
      <c r="L540" s="49"/>
      <c r="M540" s="218" t="s">
        <v>35</v>
      </c>
      <c r="N540" s="219" t="s">
        <v>53</v>
      </c>
      <c r="O540" s="89"/>
      <c r="P540" s="220">
        <f>O540*H540</f>
        <v>0</v>
      </c>
      <c r="Q540" s="220">
        <v>0.65847999999999995</v>
      </c>
      <c r="R540" s="220">
        <f>Q540*H540</f>
        <v>4.6093599999999997</v>
      </c>
      <c r="S540" s="220">
        <v>0.66000000000000003</v>
      </c>
      <c r="T540" s="221">
        <f>S540*H540</f>
        <v>4.6200000000000001</v>
      </c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R540" s="222" t="s">
        <v>206</v>
      </c>
      <c r="AT540" s="222" t="s">
        <v>201</v>
      </c>
      <c r="AU540" s="222" t="s">
        <v>92</v>
      </c>
      <c r="AY540" s="21" t="s">
        <v>197</v>
      </c>
      <c r="BE540" s="223">
        <f>IF(N540="základní",J540,0)</f>
        <v>0</v>
      </c>
      <c r="BF540" s="223">
        <f>IF(N540="snížená",J540,0)</f>
        <v>0</v>
      </c>
      <c r="BG540" s="223">
        <f>IF(N540="zákl. přenesená",J540,0)</f>
        <v>0</v>
      </c>
      <c r="BH540" s="223">
        <f>IF(N540="sníž. přenesená",J540,0)</f>
        <v>0</v>
      </c>
      <c r="BI540" s="223">
        <f>IF(N540="nulová",J540,0)</f>
        <v>0</v>
      </c>
      <c r="BJ540" s="21" t="s">
        <v>90</v>
      </c>
      <c r="BK540" s="223">
        <f>ROUND(I540*H540,2)</f>
        <v>0</v>
      </c>
      <c r="BL540" s="21" t="s">
        <v>206</v>
      </c>
      <c r="BM540" s="222" t="s">
        <v>2185</v>
      </c>
    </row>
    <row r="541" s="2" customFormat="1">
      <c r="A541" s="43"/>
      <c r="B541" s="44"/>
      <c r="C541" s="45"/>
      <c r="D541" s="224" t="s">
        <v>209</v>
      </c>
      <c r="E541" s="45"/>
      <c r="F541" s="225" t="s">
        <v>1405</v>
      </c>
      <c r="G541" s="45"/>
      <c r="H541" s="45"/>
      <c r="I541" s="226"/>
      <c r="J541" s="45"/>
      <c r="K541" s="45"/>
      <c r="L541" s="49"/>
      <c r="M541" s="227"/>
      <c r="N541" s="228"/>
      <c r="O541" s="89"/>
      <c r="P541" s="89"/>
      <c r="Q541" s="89"/>
      <c r="R541" s="89"/>
      <c r="S541" s="89"/>
      <c r="T541" s="90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T541" s="21" t="s">
        <v>209</v>
      </c>
      <c r="AU541" s="21" t="s">
        <v>92</v>
      </c>
    </row>
    <row r="542" s="2" customFormat="1">
      <c r="A542" s="43"/>
      <c r="B542" s="44"/>
      <c r="C542" s="45"/>
      <c r="D542" s="229" t="s">
        <v>211</v>
      </c>
      <c r="E542" s="45"/>
      <c r="F542" s="230" t="s">
        <v>1406</v>
      </c>
      <c r="G542" s="45"/>
      <c r="H542" s="45"/>
      <c r="I542" s="226"/>
      <c r="J542" s="45"/>
      <c r="K542" s="45"/>
      <c r="L542" s="49"/>
      <c r="M542" s="227"/>
      <c r="N542" s="228"/>
      <c r="O542" s="89"/>
      <c r="P542" s="89"/>
      <c r="Q542" s="89"/>
      <c r="R542" s="89"/>
      <c r="S542" s="89"/>
      <c r="T542" s="90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T542" s="21" t="s">
        <v>211</v>
      </c>
      <c r="AU542" s="21" t="s">
        <v>92</v>
      </c>
    </row>
    <row r="543" s="12" customFormat="1" ht="22.8" customHeight="1">
      <c r="A543" s="12"/>
      <c r="B543" s="195"/>
      <c r="C543" s="196"/>
      <c r="D543" s="197" t="s">
        <v>81</v>
      </c>
      <c r="E543" s="209" t="s">
        <v>260</v>
      </c>
      <c r="F543" s="209" t="s">
        <v>460</v>
      </c>
      <c r="G543" s="196"/>
      <c r="H543" s="196"/>
      <c r="I543" s="199"/>
      <c r="J543" s="210">
        <f>BK543</f>
        <v>0</v>
      </c>
      <c r="K543" s="196"/>
      <c r="L543" s="201"/>
      <c r="M543" s="202"/>
      <c r="N543" s="203"/>
      <c r="O543" s="203"/>
      <c r="P543" s="204">
        <f>SUM(P544:P610)</f>
        <v>0</v>
      </c>
      <c r="Q543" s="203"/>
      <c r="R543" s="204">
        <f>SUM(R544:R610)</f>
        <v>118.08396999999999</v>
      </c>
      <c r="S543" s="203"/>
      <c r="T543" s="205">
        <f>SUM(T544:T610)</f>
        <v>0.36399999999999999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06" t="s">
        <v>90</v>
      </c>
      <c r="AT543" s="207" t="s">
        <v>81</v>
      </c>
      <c r="AU543" s="207" t="s">
        <v>90</v>
      </c>
      <c r="AY543" s="206" t="s">
        <v>197</v>
      </c>
      <c r="BK543" s="208">
        <f>SUM(BK544:BK610)</f>
        <v>0</v>
      </c>
    </row>
    <row r="544" s="2" customFormat="1" ht="24.15" customHeight="1">
      <c r="A544" s="43"/>
      <c r="B544" s="44"/>
      <c r="C544" s="211" t="s">
        <v>820</v>
      </c>
      <c r="D544" s="211" t="s">
        <v>201</v>
      </c>
      <c r="E544" s="212" t="s">
        <v>1418</v>
      </c>
      <c r="F544" s="213" t="s">
        <v>1419</v>
      </c>
      <c r="G544" s="214" t="s">
        <v>215</v>
      </c>
      <c r="H544" s="215">
        <v>3</v>
      </c>
      <c r="I544" s="216"/>
      <c r="J544" s="217">
        <f>ROUND(I544*H544,2)</f>
        <v>0</v>
      </c>
      <c r="K544" s="213" t="s">
        <v>205</v>
      </c>
      <c r="L544" s="49"/>
      <c r="M544" s="218" t="s">
        <v>35</v>
      </c>
      <c r="N544" s="219" t="s">
        <v>53</v>
      </c>
      <c r="O544" s="89"/>
      <c r="P544" s="220">
        <f>O544*H544</f>
        <v>0</v>
      </c>
      <c r="Q544" s="220">
        <v>0.00069999999999999999</v>
      </c>
      <c r="R544" s="220">
        <f>Q544*H544</f>
        <v>0.0020999999999999999</v>
      </c>
      <c r="S544" s="220">
        <v>0</v>
      </c>
      <c r="T544" s="221">
        <f>S544*H544</f>
        <v>0</v>
      </c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R544" s="222" t="s">
        <v>206</v>
      </c>
      <c r="AT544" s="222" t="s">
        <v>201</v>
      </c>
      <c r="AU544" s="222" t="s">
        <v>92</v>
      </c>
      <c r="AY544" s="21" t="s">
        <v>197</v>
      </c>
      <c r="BE544" s="223">
        <f>IF(N544="základní",J544,0)</f>
        <v>0</v>
      </c>
      <c r="BF544" s="223">
        <f>IF(N544="snížená",J544,0)</f>
        <v>0</v>
      </c>
      <c r="BG544" s="223">
        <f>IF(N544="zákl. přenesená",J544,0)</f>
        <v>0</v>
      </c>
      <c r="BH544" s="223">
        <f>IF(N544="sníž. přenesená",J544,0)</f>
        <v>0</v>
      </c>
      <c r="BI544" s="223">
        <f>IF(N544="nulová",J544,0)</f>
        <v>0</v>
      </c>
      <c r="BJ544" s="21" t="s">
        <v>90</v>
      </c>
      <c r="BK544" s="223">
        <f>ROUND(I544*H544,2)</f>
        <v>0</v>
      </c>
      <c r="BL544" s="21" t="s">
        <v>206</v>
      </c>
      <c r="BM544" s="222" t="s">
        <v>2186</v>
      </c>
    </row>
    <row r="545" s="2" customFormat="1">
      <c r="A545" s="43"/>
      <c r="B545" s="44"/>
      <c r="C545" s="45"/>
      <c r="D545" s="224" t="s">
        <v>209</v>
      </c>
      <c r="E545" s="45"/>
      <c r="F545" s="225" t="s">
        <v>1421</v>
      </c>
      <c r="G545" s="45"/>
      <c r="H545" s="45"/>
      <c r="I545" s="226"/>
      <c r="J545" s="45"/>
      <c r="K545" s="45"/>
      <c r="L545" s="49"/>
      <c r="M545" s="227"/>
      <c r="N545" s="228"/>
      <c r="O545" s="89"/>
      <c r="P545" s="89"/>
      <c r="Q545" s="89"/>
      <c r="R545" s="89"/>
      <c r="S545" s="89"/>
      <c r="T545" s="90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T545" s="21" t="s">
        <v>209</v>
      </c>
      <c r="AU545" s="21" t="s">
        <v>92</v>
      </c>
    </row>
    <row r="546" s="2" customFormat="1">
      <c r="A546" s="43"/>
      <c r="B546" s="44"/>
      <c r="C546" s="45"/>
      <c r="D546" s="229" t="s">
        <v>211</v>
      </c>
      <c r="E546" s="45"/>
      <c r="F546" s="230" t="s">
        <v>1422</v>
      </c>
      <c r="G546" s="45"/>
      <c r="H546" s="45"/>
      <c r="I546" s="226"/>
      <c r="J546" s="45"/>
      <c r="K546" s="45"/>
      <c r="L546" s="49"/>
      <c r="M546" s="227"/>
      <c r="N546" s="228"/>
      <c r="O546" s="89"/>
      <c r="P546" s="89"/>
      <c r="Q546" s="89"/>
      <c r="R546" s="89"/>
      <c r="S546" s="89"/>
      <c r="T546" s="90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T546" s="21" t="s">
        <v>211</v>
      </c>
      <c r="AU546" s="21" t="s">
        <v>92</v>
      </c>
    </row>
    <row r="547" s="13" customFormat="1">
      <c r="A547" s="13"/>
      <c r="B547" s="232"/>
      <c r="C547" s="233"/>
      <c r="D547" s="224" t="s">
        <v>232</v>
      </c>
      <c r="E547" s="242" t="s">
        <v>35</v>
      </c>
      <c r="F547" s="234" t="s">
        <v>2187</v>
      </c>
      <c r="G547" s="233"/>
      <c r="H547" s="235">
        <v>3</v>
      </c>
      <c r="I547" s="236"/>
      <c r="J547" s="233"/>
      <c r="K547" s="233"/>
      <c r="L547" s="237"/>
      <c r="M547" s="238"/>
      <c r="N547" s="239"/>
      <c r="O547" s="239"/>
      <c r="P547" s="239"/>
      <c r="Q547" s="239"/>
      <c r="R547" s="239"/>
      <c r="S547" s="239"/>
      <c r="T547" s="24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1" t="s">
        <v>232</v>
      </c>
      <c r="AU547" s="241" t="s">
        <v>92</v>
      </c>
      <c r="AV547" s="13" t="s">
        <v>92</v>
      </c>
      <c r="AW547" s="13" t="s">
        <v>42</v>
      </c>
      <c r="AX547" s="13" t="s">
        <v>82</v>
      </c>
      <c r="AY547" s="241" t="s">
        <v>197</v>
      </c>
    </row>
    <row r="548" s="14" customFormat="1">
      <c r="A548" s="14"/>
      <c r="B548" s="253"/>
      <c r="C548" s="254"/>
      <c r="D548" s="224" t="s">
        <v>232</v>
      </c>
      <c r="E548" s="255" t="s">
        <v>35</v>
      </c>
      <c r="F548" s="256" t="s">
        <v>355</v>
      </c>
      <c r="G548" s="254"/>
      <c r="H548" s="257">
        <v>3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232</v>
      </c>
      <c r="AU548" s="263" t="s">
        <v>92</v>
      </c>
      <c r="AV548" s="14" t="s">
        <v>206</v>
      </c>
      <c r="AW548" s="14" t="s">
        <v>42</v>
      </c>
      <c r="AX548" s="14" t="s">
        <v>90</v>
      </c>
      <c r="AY548" s="263" t="s">
        <v>197</v>
      </c>
    </row>
    <row r="549" s="2" customFormat="1" ht="24.15" customHeight="1">
      <c r="A549" s="43"/>
      <c r="B549" s="44"/>
      <c r="C549" s="211" t="s">
        <v>823</v>
      </c>
      <c r="D549" s="211" t="s">
        <v>201</v>
      </c>
      <c r="E549" s="212" t="s">
        <v>2188</v>
      </c>
      <c r="F549" s="213" t="s">
        <v>2189</v>
      </c>
      <c r="G549" s="214" t="s">
        <v>215</v>
      </c>
      <c r="H549" s="215">
        <v>1</v>
      </c>
      <c r="I549" s="216"/>
      <c r="J549" s="217">
        <f>ROUND(I549*H549,2)</f>
        <v>0</v>
      </c>
      <c r="K549" s="213" t="s">
        <v>205</v>
      </c>
      <c r="L549" s="49"/>
      <c r="M549" s="218" t="s">
        <v>35</v>
      </c>
      <c r="N549" s="219" t="s">
        <v>53</v>
      </c>
      <c r="O549" s="89"/>
      <c r="P549" s="220">
        <f>O549*H549</f>
        <v>0</v>
      </c>
      <c r="Q549" s="220">
        <v>0.11276</v>
      </c>
      <c r="R549" s="220">
        <f>Q549*H549</f>
        <v>0.11276</v>
      </c>
      <c r="S549" s="220">
        <v>0</v>
      </c>
      <c r="T549" s="221">
        <f>S549*H549</f>
        <v>0</v>
      </c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R549" s="222" t="s">
        <v>206</v>
      </c>
      <c r="AT549" s="222" t="s">
        <v>201</v>
      </c>
      <c r="AU549" s="222" t="s">
        <v>92</v>
      </c>
      <c r="AY549" s="21" t="s">
        <v>197</v>
      </c>
      <c r="BE549" s="223">
        <f>IF(N549="základní",J549,0)</f>
        <v>0</v>
      </c>
      <c r="BF549" s="223">
        <f>IF(N549="snížená",J549,0)</f>
        <v>0</v>
      </c>
      <c r="BG549" s="223">
        <f>IF(N549="zákl. přenesená",J549,0)</f>
        <v>0</v>
      </c>
      <c r="BH549" s="223">
        <f>IF(N549="sníž. přenesená",J549,0)</f>
        <v>0</v>
      </c>
      <c r="BI549" s="223">
        <f>IF(N549="nulová",J549,0)</f>
        <v>0</v>
      </c>
      <c r="BJ549" s="21" t="s">
        <v>90</v>
      </c>
      <c r="BK549" s="223">
        <f>ROUND(I549*H549,2)</f>
        <v>0</v>
      </c>
      <c r="BL549" s="21" t="s">
        <v>206</v>
      </c>
      <c r="BM549" s="222" t="s">
        <v>2190</v>
      </c>
    </row>
    <row r="550" s="2" customFormat="1">
      <c r="A550" s="43"/>
      <c r="B550" s="44"/>
      <c r="C550" s="45"/>
      <c r="D550" s="224" t="s">
        <v>209</v>
      </c>
      <c r="E550" s="45"/>
      <c r="F550" s="225" t="s">
        <v>2191</v>
      </c>
      <c r="G550" s="45"/>
      <c r="H550" s="45"/>
      <c r="I550" s="226"/>
      <c r="J550" s="45"/>
      <c r="K550" s="45"/>
      <c r="L550" s="49"/>
      <c r="M550" s="227"/>
      <c r="N550" s="228"/>
      <c r="O550" s="89"/>
      <c r="P550" s="89"/>
      <c r="Q550" s="89"/>
      <c r="R550" s="89"/>
      <c r="S550" s="89"/>
      <c r="T550" s="90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T550" s="21" t="s">
        <v>209</v>
      </c>
      <c r="AU550" s="21" t="s">
        <v>92</v>
      </c>
    </row>
    <row r="551" s="2" customFormat="1">
      <c r="A551" s="43"/>
      <c r="B551" s="44"/>
      <c r="C551" s="45"/>
      <c r="D551" s="229" t="s">
        <v>211</v>
      </c>
      <c r="E551" s="45"/>
      <c r="F551" s="230" t="s">
        <v>2192</v>
      </c>
      <c r="G551" s="45"/>
      <c r="H551" s="45"/>
      <c r="I551" s="226"/>
      <c r="J551" s="45"/>
      <c r="K551" s="45"/>
      <c r="L551" s="49"/>
      <c r="M551" s="227"/>
      <c r="N551" s="228"/>
      <c r="O551" s="89"/>
      <c r="P551" s="89"/>
      <c r="Q551" s="89"/>
      <c r="R551" s="89"/>
      <c r="S551" s="89"/>
      <c r="T551" s="90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T551" s="21" t="s">
        <v>211</v>
      </c>
      <c r="AU551" s="21" t="s">
        <v>92</v>
      </c>
    </row>
    <row r="552" s="13" customFormat="1">
      <c r="A552" s="13"/>
      <c r="B552" s="232"/>
      <c r="C552" s="233"/>
      <c r="D552" s="224" t="s">
        <v>232</v>
      </c>
      <c r="E552" s="242" t="s">
        <v>35</v>
      </c>
      <c r="F552" s="234" t="s">
        <v>2193</v>
      </c>
      <c r="G552" s="233"/>
      <c r="H552" s="235">
        <v>1</v>
      </c>
      <c r="I552" s="236"/>
      <c r="J552" s="233"/>
      <c r="K552" s="233"/>
      <c r="L552" s="237"/>
      <c r="M552" s="238"/>
      <c r="N552" s="239"/>
      <c r="O552" s="239"/>
      <c r="P552" s="239"/>
      <c r="Q552" s="239"/>
      <c r="R552" s="239"/>
      <c r="S552" s="239"/>
      <c r="T552" s="24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1" t="s">
        <v>232</v>
      </c>
      <c r="AU552" s="241" t="s">
        <v>92</v>
      </c>
      <c r="AV552" s="13" t="s">
        <v>92</v>
      </c>
      <c r="AW552" s="13" t="s">
        <v>42</v>
      </c>
      <c r="AX552" s="13" t="s">
        <v>82</v>
      </c>
      <c r="AY552" s="241" t="s">
        <v>197</v>
      </c>
    </row>
    <row r="553" s="14" customFormat="1">
      <c r="A553" s="14"/>
      <c r="B553" s="253"/>
      <c r="C553" s="254"/>
      <c r="D553" s="224" t="s">
        <v>232</v>
      </c>
      <c r="E553" s="255" t="s">
        <v>35</v>
      </c>
      <c r="F553" s="256" t="s">
        <v>355</v>
      </c>
      <c r="G553" s="254"/>
      <c r="H553" s="257">
        <v>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232</v>
      </c>
      <c r="AU553" s="263" t="s">
        <v>92</v>
      </c>
      <c r="AV553" s="14" t="s">
        <v>206</v>
      </c>
      <c r="AW553" s="14" t="s">
        <v>42</v>
      </c>
      <c r="AX553" s="14" t="s">
        <v>90</v>
      </c>
      <c r="AY553" s="263" t="s">
        <v>197</v>
      </c>
    </row>
    <row r="554" s="2" customFormat="1" ht="21.75" customHeight="1">
      <c r="A554" s="43"/>
      <c r="B554" s="44"/>
      <c r="C554" s="243" t="s">
        <v>825</v>
      </c>
      <c r="D554" s="243" t="s">
        <v>305</v>
      </c>
      <c r="E554" s="244" t="s">
        <v>2194</v>
      </c>
      <c r="F554" s="245" t="s">
        <v>2195</v>
      </c>
      <c r="G554" s="246" t="s">
        <v>215</v>
      </c>
      <c r="H554" s="247">
        <v>1</v>
      </c>
      <c r="I554" s="248"/>
      <c r="J554" s="249">
        <f>ROUND(I554*H554,2)</f>
        <v>0</v>
      </c>
      <c r="K554" s="245" t="s">
        <v>205</v>
      </c>
      <c r="L554" s="250"/>
      <c r="M554" s="251" t="s">
        <v>35</v>
      </c>
      <c r="N554" s="252" t="s">
        <v>53</v>
      </c>
      <c r="O554" s="89"/>
      <c r="P554" s="220">
        <f>O554*H554</f>
        <v>0</v>
      </c>
      <c r="Q554" s="220">
        <v>0.0064999999999999997</v>
      </c>
      <c r="R554" s="220">
        <f>Q554*H554</f>
        <v>0.0064999999999999997</v>
      </c>
      <c r="S554" s="220">
        <v>0</v>
      </c>
      <c r="T554" s="221">
        <f>S554*H554</f>
        <v>0</v>
      </c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R554" s="222" t="s">
        <v>253</v>
      </c>
      <c r="AT554" s="222" t="s">
        <v>305</v>
      </c>
      <c r="AU554" s="222" t="s">
        <v>92</v>
      </c>
      <c r="AY554" s="21" t="s">
        <v>197</v>
      </c>
      <c r="BE554" s="223">
        <f>IF(N554="základní",J554,0)</f>
        <v>0</v>
      </c>
      <c r="BF554" s="223">
        <f>IF(N554="snížená",J554,0)</f>
        <v>0</v>
      </c>
      <c r="BG554" s="223">
        <f>IF(N554="zákl. přenesená",J554,0)</f>
        <v>0</v>
      </c>
      <c r="BH554" s="223">
        <f>IF(N554="sníž. přenesená",J554,0)</f>
        <v>0</v>
      </c>
      <c r="BI554" s="223">
        <f>IF(N554="nulová",J554,0)</f>
        <v>0</v>
      </c>
      <c r="BJ554" s="21" t="s">
        <v>90</v>
      </c>
      <c r="BK554" s="223">
        <f>ROUND(I554*H554,2)</f>
        <v>0</v>
      </c>
      <c r="BL554" s="21" t="s">
        <v>206</v>
      </c>
      <c r="BM554" s="222" t="s">
        <v>2196</v>
      </c>
    </row>
    <row r="555" s="2" customFormat="1">
      <c r="A555" s="43"/>
      <c r="B555" s="44"/>
      <c r="C555" s="45"/>
      <c r="D555" s="224" t="s">
        <v>209</v>
      </c>
      <c r="E555" s="45"/>
      <c r="F555" s="225" t="s">
        <v>2195</v>
      </c>
      <c r="G555" s="45"/>
      <c r="H555" s="45"/>
      <c r="I555" s="226"/>
      <c r="J555" s="45"/>
      <c r="K555" s="45"/>
      <c r="L555" s="49"/>
      <c r="M555" s="227"/>
      <c r="N555" s="228"/>
      <c r="O555" s="89"/>
      <c r="P555" s="89"/>
      <c r="Q555" s="89"/>
      <c r="R555" s="89"/>
      <c r="S555" s="89"/>
      <c r="T555" s="90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T555" s="21" t="s">
        <v>209</v>
      </c>
      <c r="AU555" s="21" t="s">
        <v>92</v>
      </c>
    </row>
    <row r="556" s="2" customFormat="1" ht="24.15" customHeight="1">
      <c r="A556" s="43"/>
      <c r="B556" s="44"/>
      <c r="C556" s="211" t="s">
        <v>832</v>
      </c>
      <c r="D556" s="211" t="s">
        <v>201</v>
      </c>
      <c r="E556" s="212" t="s">
        <v>1467</v>
      </c>
      <c r="F556" s="213" t="s">
        <v>1468</v>
      </c>
      <c r="G556" s="214" t="s">
        <v>409</v>
      </c>
      <c r="H556" s="215">
        <v>439</v>
      </c>
      <c r="I556" s="216"/>
      <c r="J556" s="217">
        <f>ROUND(I556*H556,2)</f>
        <v>0</v>
      </c>
      <c r="K556" s="213" t="s">
        <v>205</v>
      </c>
      <c r="L556" s="49"/>
      <c r="M556" s="218" t="s">
        <v>35</v>
      </c>
      <c r="N556" s="219" t="s">
        <v>53</v>
      </c>
      <c r="O556" s="89"/>
      <c r="P556" s="220">
        <f>O556*H556</f>
        <v>0</v>
      </c>
      <c r="Q556" s="220">
        <v>0.14066999999999999</v>
      </c>
      <c r="R556" s="220">
        <f>Q556*H556</f>
        <v>61.754129999999996</v>
      </c>
      <c r="S556" s="220">
        <v>0</v>
      </c>
      <c r="T556" s="221">
        <f>S556*H556</f>
        <v>0</v>
      </c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R556" s="222" t="s">
        <v>206</v>
      </c>
      <c r="AT556" s="222" t="s">
        <v>201</v>
      </c>
      <c r="AU556" s="222" t="s">
        <v>92</v>
      </c>
      <c r="AY556" s="21" t="s">
        <v>197</v>
      </c>
      <c r="BE556" s="223">
        <f>IF(N556="základní",J556,0)</f>
        <v>0</v>
      </c>
      <c r="BF556" s="223">
        <f>IF(N556="snížená",J556,0)</f>
        <v>0</v>
      </c>
      <c r="BG556" s="223">
        <f>IF(N556="zákl. přenesená",J556,0)</f>
        <v>0</v>
      </c>
      <c r="BH556" s="223">
        <f>IF(N556="sníž. přenesená",J556,0)</f>
        <v>0</v>
      </c>
      <c r="BI556" s="223">
        <f>IF(N556="nulová",J556,0)</f>
        <v>0</v>
      </c>
      <c r="BJ556" s="21" t="s">
        <v>90</v>
      </c>
      <c r="BK556" s="223">
        <f>ROUND(I556*H556,2)</f>
        <v>0</v>
      </c>
      <c r="BL556" s="21" t="s">
        <v>206</v>
      </c>
      <c r="BM556" s="222" t="s">
        <v>2197</v>
      </c>
    </row>
    <row r="557" s="2" customFormat="1">
      <c r="A557" s="43"/>
      <c r="B557" s="44"/>
      <c r="C557" s="45"/>
      <c r="D557" s="224" t="s">
        <v>209</v>
      </c>
      <c r="E557" s="45"/>
      <c r="F557" s="225" t="s">
        <v>1470</v>
      </c>
      <c r="G557" s="45"/>
      <c r="H557" s="45"/>
      <c r="I557" s="226"/>
      <c r="J557" s="45"/>
      <c r="K557" s="45"/>
      <c r="L557" s="49"/>
      <c r="M557" s="227"/>
      <c r="N557" s="228"/>
      <c r="O557" s="89"/>
      <c r="P557" s="89"/>
      <c r="Q557" s="89"/>
      <c r="R557" s="89"/>
      <c r="S557" s="89"/>
      <c r="T557" s="90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T557" s="21" t="s">
        <v>209</v>
      </c>
      <c r="AU557" s="21" t="s">
        <v>92</v>
      </c>
    </row>
    <row r="558" s="2" customFormat="1">
      <c r="A558" s="43"/>
      <c r="B558" s="44"/>
      <c r="C558" s="45"/>
      <c r="D558" s="229" t="s">
        <v>211</v>
      </c>
      <c r="E558" s="45"/>
      <c r="F558" s="230" t="s">
        <v>1471</v>
      </c>
      <c r="G558" s="45"/>
      <c r="H558" s="45"/>
      <c r="I558" s="226"/>
      <c r="J558" s="45"/>
      <c r="K558" s="45"/>
      <c r="L558" s="49"/>
      <c r="M558" s="227"/>
      <c r="N558" s="228"/>
      <c r="O558" s="89"/>
      <c r="P558" s="89"/>
      <c r="Q558" s="89"/>
      <c r="R558" s="89"/>
      <c r="S558" s="89"/>
      <c r="T558" s="90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T558" s="21" t="s">
        <v>211</v>
      </c>
      <c r="AU558" s="21" t="s">
        <v>92</v>
      </c>
    </row>
    <row r="559" s="13" customFormat="1">
      <c r="A559" s="13"/>
      <c r="B559" s="232"/>
      <c r="C559" s="233"/>
      <c r="D559" s="224" t="s">
        <v>232</v>
      </c>
      <c r="E559" s="242" t="s">
        <v>35</v>
      </c>
      <c r="F559" s="234" t="s">
        <v>2198</v>
      </c>
      <c r="G559" s="233"/>
      <c r="H559" s="235">
        <v>207</v>
      </c>
      <c r="I559" s="236"/>
      <c r="J559" s="233"/>
      <c r="K559" s="233"/>
      <c r="L559" s="237"/>
      <c r="M559" s="238"/>
      <c r="N559" s="239"/>
      <c r="O559" s="239"/>
      <c r="P559" s="239"/>
      <c r="Q559" s="239"/>
      <c r="R559" s="239"/>
      <c r="S559" s="239"/>
      <c r="T559" s="24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1" t="s">
        <v>232</v>
      </c>
      <c r="AU559" s="241" t="s">
        <v>92</v>
      </c>
      <c r="AV559" s="13" t="s">
        <v>92</v>
      </c>
      <c r="AW559" s="13" t="s">
        <v>42</v>
      </c>
      <c r="AX559" s="13" t="s">
        <v>82</v>
      </c>
      <c r="AY559" s="241" t="s">
        <v>197</v>
      </c>
    </row>
    <row r="560" s="13" customFormat="1">
      <c r="A560" s="13"/>
      <c r="B560" s="232"/>
      <c r="C560" s="233"/>
      <c r="D560" s="224" t="s">
        <v>232</v>
      </c>
      <c r="E560" s="242" t="s">
        <v>35</v>
      </c>
      <c r="F560" s="234" t="s">
        <v>2199</v>
      </c>
      <c r="G560" s="233"/>
      <c r="H560" s="235">
        <v>7.5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1" t="s">
        <v>232</v>
      </c>
      <c r="AU560" s="241" t="s">
        <v>92</v>
      </c>
      <c r="AV560" s="13" t="s">
        <v>92</v>
      </c>
      <c r="AW560" s="13" t="s">
        <v>42</v>
      </c>
      <c r="AX560" s="13" t="s">
        <v>82</v>
      </c>
      <c r="AY560" s="241" t="s">
        <v>197</v>
      </c>
    </row>
    <row r="561" s="13" customFormat="1">
      <c r="A561" s="13"/>
      <c r="B561" s="232"/>
      <c r="C561" s="233"/>
      <c r="D561" s="224" t="s">
        <v>232</v>
      </c>
      <c r="E561" s="242" t="s">
        <v>35</v>
      </c>
      <c r="F561" s="234" t="s">
        <v>2200</v>
      </c>
      <c r="G561" s="233"/>
      <c r="H561" s="235">
        <v>42.5</v>
      </c>
      <c r="I561" s="236"/>
      <c r="J561" s="233"/>
      <c r="K561" s="233"/>
      <c r="L561" s="237"/>
      <c r="M561" s="238"/>
      <c r="N561" s="239"/>
      <c r="O561" s="239"/>
      <c r="P561" s="239"/>
      <c r="Q561" s="239"/>
      <c r="R561" s="239"/>
      <c r="S561" s="239"/>
      <c r="T561" s="24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1" t="s">
        <v>232</v>
      </c>
      <c r="AU561" s="241" t="s">
        <v>92</v>
      </c>
      <c r="AV561" s="13" t="s">
        <v>92</v>
      </c>
      <c r="AW561" s="13" t="s">
        <v>42</v>
      </c>
      <c r="AX561" s="13" t="s">
        <v>82</v>
      </c>
      <c r="AY561" s="241" t="s">
        <v>197</v>
      </c>
    </row>
    <row r="562" s="13" customFormat="1">
      <c r="A562" s="13"/>
      <c r="B562" s="232"/>
      <c r="C562" s="233"/>
      <c r="D562" s="224" t="s">
        <v>232</v>
      </c>
      <c r="E562" s="242" t="s">
        <v>35</v>
      </c>
      <c r="F562" s="234" t="s">
        <v>2201</v>
      </c>
      <c r="G562" s="233"/>
      <c r="H562" s="235">
        <v>182</v>
      </c>
      <c r="I562" s="236"/>
      <c r="J562" s="233"/>
      <c r="K562" s="233"/>
      <c r="L562" s="237"/>
      <c r="M562" s="238"/>
      <c r="N562" s="239"/>
      <c r="O562" s="239"/>
      <c r="P562" s="239"/>
      <c r="Q562" s="239"/>
      <c r="R562" s="239"/>
      <c r="S562" s="239"/>
      <c r="T562" s="24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1" t="s">
        <v>232</v>
      </c>
      <c r="AU562" s="241" t="s">
        <v>92</v>
      </c>
      <c r="AV562" s="13" t="s">
        <v>92</v>
      </c>
      <c r="AW562" s="13" t="s">
        <v>42</v>
      </c>
      <c r="AX562" s="13" t="s">
        <v>82</v>
      </c>
      <c r="AY562" s="241" t="s">
        <v>197</v>
      </c>
    </row>
    <row r="563" s="14" customFormat="1">
      <c r="A563" s="14"/>
      <c r="B563" s="253"/>
      <c r="C563" s="254"/>
      <c r="D563" s="224" t="s">
        <v>232</v>
      </c>
      <c r="E563" s="255" t="s">
        <v>35</v>
      </c>
      <c r="F563" s="256" t="s">
        <v>355</v>
      </c>
      <c r="G563" s="254"/>
      <c r="H563" s="257">
        <v>439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232</v>
      </c>
      <c r="AU563" s="263" t="s">
        <v>92</v>
      </c>
      <c r="AV563" s="14" t="s">
        <v>206</v>
      </c>
      <c r="AW563" s="14" t="s">
        <v>42</v>
      </c>
      <c r="AX563" s="14" t="s">
        <v>90</v>
      </c>
      <c r="AY563" s="263" t="s">
        <v>197</v>
      </c>
    </row>
    <row r="564" s="2" customFormat="1" ht="21.75" customHeight="1">
      <c r="A564" s="43"/>
      <c r="B564" s="44"/>
      <c r="C564" s="243" t="s">
        <v>835</v>
      </c>
      <c r="D564" s="243" t="s">
        <v>305</v>
      </c>
      <c r="E564" s="244" t="s">
        <v>2202</v>
      </c>
      <c r="F564" s="245" t="s">
        <v>2203</v>
      </c>
      <c r="G564" s="246" t="s">
        <v>409</v>
      </c>
      <c r="H564" s="247">
        <v>185.63999999999999</v>
      </c>
      <c r="I564" s="248"/>
      <c r="J564" s="249">
        <f>ROUND(I564*H564,2)</f>
        <v>0</v>
      </c>
      <c r="K564" s="245" t="s">
        <v>205</v>
      </c>
      <c r="L564" s="250"/>
      <c r="M564" s="251" t="s">
        <v>35</v>
      </c>
      <c r="N564" s="252" t="s">
        <v>53</v>
      </c>
      <c r="O564" s="89"/>
      <c r="P564" s="220">
        <f>O564*H564</f>
        <v>0</v>
      </c>
      <c r="Q564" s="220">
        <v>0.065000000000000002</v>
      </c>
      <c r="R564" s="220">
        <f>Q564*H564</f>
        <v>12.066599999999999</v>
      </c>
      <c r="S564" s="220">
        <v>0</v>
      </c>
      <c r="T564" s="221">
        <f>S564*H564</f>
        <v>0</v>
      </c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R564" s="222" t="s">
        <v>253</v>
      </c>
      <c r="AT564" s="222" t="s">
        <v>305</v>
      </c>
      <c r="AU564" s="222" t="s">
        <v>92</v>
      </c>
      <c r="AY564" s="21" t="s">
        <v>197</v>
      </c>
      <c r="BE564" s="223">
        <f>IF(N564="základní",J564,0)</f>
        <v>0</v>
      </c>
      <c r="BF564" s="223">
        <f>IF(N564="snížená",J564,0)</f>
        <v>0</v>
      </c>
      <c r="BG564" s="223">
        <f>IF(N564="zákl. přenesená",J564,0)</f>
        <v>0</v>
      </c>
      <c r="BH564" s="223">
        <f>IF(N564="sníž. přenesená",J564,0)</f>
        <v>0</v>
      </c>
      <c r="BI564" s="223">
        <f>IF(N564="nulová",J564,0)</f>
        <v>0</v>
      </c>
      <c r="BJ564" s="21" t="s">
        <v>90</v>
      </c>
      <c r="BK564" s="223">
        <f>ROUND(I564*H564,2)</f>
        <v>0</v>
      </c>
      <c r="BL564" s="21" t="s">
        <v>206</v>
      </c>
      <c r="BM564" s="222" t="s">
        <v>2204</v>
      </c>
    </row>
    <row r="565" s="2" customFormat="1">
      <c r="A565" s="43"/>
      <c r="B565" s="44"/>
      <c r="C565" s="45"/>
      <c r="D565" s="224" t="s">
        <v>209</v>
      </c>
      <c r="E565" s="45"/>
      <c r="F565" s="225" t="s">
        <v>2203</v>
      </c>
      <c r="G565" s="45"/>
      <c r="H565" s="45"/>
      <c r="I565" s="226"/>
      <c r="J565" s="45"/>
      <c r="K565" s="45"/>
      <c r="L565" s="49"/>
      <c r="M565" s="227"/>
      <c r="N565" s="228"/>
      <c r="O565" s="89"/>
      <c r="P565" s="89"/>
      <c r="Q565" s="89"/>
      <c r="R565" s="89"/>
      <c r="S565" s="89"/>
      <c r="T565" s="90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T565" s="21" t="s">
        <v>209</v>
      </c>
      <c r="AU565" s="21" t="s">
        <v>92</v>
      </c>
    </row>
    <row r="566" s="13" customFormat="1">
      <c r="A566" s="13"/>
      <c r="B566" s="232"/>
      <c r="C566" s="233"/>
      <c r="D566" s="224" t="s">
        <v>232</v>
      </c>
      <c r="E566" s="233"/>
      <c r="F566" s="234" t="s">
        <v>2205</v>
      </c>
      <c r="G566" s="233"/>
      <c r="H566" s="235">
        <v>185.63999999999999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1" t="s">
        <v>232</v>
      </c>
      <c r="AU566" s="241" t="s">
        <v>92</v>
      </c>
      <c r="AV566" s="13" t="s">
        <v>92</v>
      </c>
      <c r="AW566" s="13" t="s">
        <v>4</v>
      </c>
      <c r="AX566" s="13" t="s">
        <v>90</v>
      </c>
      <c r="AY566" s="241" t="s">
        <v>197</v>
      </c>
    </row>
    <row r="567" s="2" customFormat="1" ht="16.5" customHeight="1">
      <c r="A567" s="43"/>
      <c r="B567" s="44"/>
      <c r="C567" s="243" t="s">
        <v>838</v>
      </c>
      <c r="D567" s="243" t="s">
        <v>305</v>
      </c>
      <c r="E567" s="244" t="s">
        <v>1474</v>
      </c>
      <c r="F567" s="245" t="s">
        <v>1475</v>
      </c>
      <c r="G567" s="246" t="s">
        <v>409</v>
      </c>
      <c r="H567" s="247">
        <v>90.780000000000001</v>
      </c>
      <c r="I567" s="248"/>
      <c r="J567" s="249">
        <f>ROUND(I567*H567,2)</f>
        <v>0</v>
      </c>
      <c r="K567" s="245" t="s">
        <v>205</v>
      </c>
      <c r="L567" s="250"/>
      <c r="M567" s="251" t="s">
        <v>35</v>
      </c>
      <c r="N567" s="252" t="s">
        <v>53</v>
      </c>
      <c r="O567" s="89"/>
      <c r="P567" s="220">
        <f>O567*H567</f>
        <v>0</v>
      </c>
      <c r="Q567" s="220">
        <v>0.14999999999999999</v>
      </c>
      <c r="R567" s="220">
        <f>Q567*H567</f>
        <v>13.616999999999999</v>
      </c>
      <c r="S567" s="220">
        <v>0</v>
      </c>
      <c r="T567" s="221">
        <f>S567*H567</f>
        <v>0</v>
      </c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R567" s="222" t="s">
        <v>253</v>
      </c>
      <c r="AT567" s="222" t="s">
        <v>305</v>
      </c>
      <c r="AU567" s="222" t="s">
        <v>92</v>
      </c>
      <c r="AY567" s="21" t="s">
        <v>197</v>
      </c>
      <c r="BE567" s="223">
        <f>IF(N567="základní",J567,0)</f>
        <v>0</v>
      </c>
      <c r="BF567" s="223">
        <f>IF(N567="snížená",J567,0)</f>
        <v>0</v>
      </c>
      <c r="BG567" s="223">
        <f>IF(N567="zákl. přenesená",J567,0)</f>
        <v>0</v>
      </c>
      <c r="BH567" s="223">
        <f>IF(N567="sníž. přenesená",J567,0)</f>
        <v>0</v>
      </c>
      <c r="BI567" s="223">
        <f>IF(N567="nulová",J567,0)</f>
        <v>0</v>
      </c>
      <c r="BJ567" s="21" t="s">
        <v>90</v>
      </c>
      <c r="BK567" s="223">
        <f>ROUND(I567*H567,2)</f>
        <v>0</v>
      </c>
      <c r="BL567" s="21" t="s">
        <v>206</v>
      </c>
      <c r="BM567" s="222" t="s">
        <v>2206</v>
      </c>
    </row>
    <row r="568" s="2" customFormat="1">
      <c r="A568" s="43"/>
      <c r="B568" s="44"/>
      <c r="C568" s="45"/>
      <c r="D568" s="224" t="s">
        <v>209</v>
      </c>
      <c r="E568" s="45"/>
      <c r="F568" s="225" t="s">
        <v>1475</v>
      </c>
      <c r="G568" s="45"/>
      <c r="H568" s="45"/>
      <c r="I568" s="226"/>
      <c r="J568" s="45"/>
      <c r="K568" s="45"/>
      <c r="L568" s="49"/>
      <c r="M568" s="227"/>
      <c r="N568" s="228"/>
      <c r="O568" s="89"/>
      <c r="P568" s="89"/>
      <c r="Q568" s="89"/>
      <c r="R568" s="89"/>
      <c r="S568" s="89"/>
      <c r="T568" s="90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T568" s="21" t="s">
        <v>209</v>
      </c>
      <c r="AU568" s="21" t="s">
        <v>92</v>
      </c>
    </row>
    <row r="569" s="2" customFormat="1">
      <c r="A569" s="43"/>
      <c r="B569" s="44"/>
      <c r="C569" s="45"/>
      <c r="D569" s="224" t="s">
        <v>219</v>
      </c>
      <c r="E569" s="45"/>
      <c r="F569" s="231" t="s">
        <v>1477</v>
      </c>
      <c r="G569" s="45"/>
      <c r="H569" s="45"/>
      <c r="I569" s="226"/>
      <c r="J569" s="45"/>
      <c r="K569" s="45"/>
      <c r="L569" s="49"/>
      <c r="M569" s="227"/>
      <c r="N569" s="228"/>
      <c r="O569" s="89"/>
      <c r="P569" s="89"/>
      <c r="Q569" s="89"/>
      <c r="R569" s="89"/>
      <c r="S569" s="89"/>
      <c r="T569" s="90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T569" s="21" t="s">
        <v>219</v>
      </c>
      <c r="AU569" s="21" t="s">
        <v>92</v>
      </c>
    </row>
    <row r="570" s="13" customFormat="1">
      <c r="A570" s="13"/>
      <c r="B570" s="232"/>
      <c r="C570" s="233"/>
      <c r="D570" s="224" t="s">
        <v>232</v>
      </c>
      <c r="E570" s="242" t="s">
        <v>35</v>
      </c>
      <c r="F570" s="234" t="s">
        <v>2207</v>
      </c>
      <c r="G570" s="233"/>
      <c r="H570" s="235">
        <v>89</v>
      </c>
      <c r="I570" s="236"/>
      <c r="J570" s="233"/>
      <c r="K570" s="233"/>
      <c r="L570" s="237"/>
      <c r="M570" s="238"/>
      <c r="N570" s="239"/>
      <c r="O570" s="239"/>
      <c r="P570" s="239"/>
      <c r="Q570" s="239"/>
      <c r="R570" s="239"/>
      <c r="S570" s="239"/>
      <c r="T570" s="24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1" t="s">
        <v>232</v>
      </c>
      <c r="AU570" s="241" t="s">
        <v>92</v>
      </c>
      <c r="AV570" s="13" t="s">
        <v>92</v>
      </c>
      <c r="AW570" s="13" t="s">
        <v>42</v>
      </c>
      <c r="AX570" s="13" t="s">
        <v>90</v>
      </c>
      <c r="AY570" s="241" t="s">
        <v>197</v>
      </c>
    </row>
    <row r="571" s="13" customFormat="1">
      <c r="A571" s="13"/>
      <c r="B571" s="232"/>
      <c r="C571" s="233"/>
      <c r="D571" s="224" t="s">
        <v>232</v>
      </c>
      <c r="E571" s="233"/>
      <c r="F571" s="234" t="s">
        <v>2208</v>
      </c>
      <c r="G571" s="233"/>
      <c r="H571" s="235">
        <v>90.780000000000001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1" t="s">
        <v>232</v>
      </c>
      <c r="AU571" s="241" t="s">
        <v>92</v>
      </c>
      <c r="AV571" s="13" t="s">
        <v>92</v>
      </c>
      <c r="AW571" s="13" t="s">
        <v>4</v>
      </c>
      <c r="AX571" s="13" t="s">
        <v>90</v>
      </c>
      <c r="AY571" s="241" t="s">
        <v>197</v>
      </c>
    </row>
    <row r="572" s="2" customFormat="1" ht="24.15" customHeight="1">
      <c r="A572" s="43"/>
      <c r="B572" s="44"/>
      <c r="C572" s="243" t="s">
        <v>842</v>
      </c>
      <c r="D572" s="243" t="s">
        <v>305</v>
      </c>
      <c r="E572" s="244" t="s">
        <v>1483</v>
      </c>
      <c r="F572" s="245" t="s">
        <v>1484</v>
      </c>
      <c r="G572" s="246" t="s">
        <v>409</v>
      </c>
      <c r="H572" s="247">
        <v>7.6500000000000004</v>
      </c>
      <c r="I572" s="248"/>
      <c r="J572" s="249">
        <f>ROUND(I572*H572,2)</f>
        <v>0</v>
      </c>
      <c r="K572" s="245" t="s">
        <v>205</v>
      </c>
      <c r="L572" s="250"/>
      <c r="M572" s="251" t="s">
        <v>35</v>
      </c>
      <c r="N572" s="252" t="s">
        <v>53</v>
      </c>
      <c r="O572" s="89"/>
      <c r="P572" s="220">
        <f>O572*H572</f>
        <v>0</v>
      </c>
      <c r="Q572" s="220">
        <v>0.14999999999999999</v>
      </c>
      <c r="R572" s="220">
        <f>Q572*H572</f>
        <v>1.1475</v>
      </c>
      <c r="S572" s="220">
        <v>0</v>
      </c>
      <c r="T572" s="221">
        <f>S572*H572</f>
        <v>0</v>
      </c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R572" s="222" t="s">
        <v>253</v>
      </c>
      <c r="AT572" s="222" t="s">
        <v>305</v>
      </c>
      <c r="AU572" s="222" t="s">
        <v>92</v>
      </c>
      <c r="AY572" s="21" t="s">
        <v>197</v>
      </c>
      <c r="BE572" s="223">
        <f>IF(N572="základní",J572,0)</f>
        <v>0</v>
      </c>
      <c r="BF572" s="223">
        <f>IF(N572="snížená",J572,0)</f>
        <v>0</v>
      </c>
      <c r="BG572" s="223">
        <f>IF(N572="zákl. přenesená",J572,0)</f>
        <v>0</v>
      </c>
      <c r="BH572" s="223">
        <f>IF(N572="sníž. přenesená",J572,0)</f>
        <v>0</v>
      </c>
      <c r="BI572" s="223">
        <f>IF(N572="nulová",J572,0)</f>
        <v>0</v>
      </c>
      <c r="BJ572" s="21" t="s">
        <v>90</v>
      </c>
      <c r="BK572" s="223">
        <f>ROUND(I572*H572,2)</f>
        <v>0</v>
      </c>
      <c r="BL572" s="21" t="s">
        <v>206</v>
      </c>
      <c r="BM572" s="222" t="s">
        <v>2209</v>
      </c>
    </row>
    <row r="573" s="2" customFormat="1">
      <c r="A573" s="43"/>
      <c r="B573" s="44"/>
      <c r="C573" s="45"/>
      <c r="D573" s="224" t="s">
        <v>209</v>
      </c>
      <c r="E573" s="45"/>
      <c r="F573" s="225" t="s">
        <v>1484</v>
      </c>
      <c r="G573" s="45"/>
      <c r="H573" s="45"/>
      <c r="I573" s="226"/>
      <c r="J573" s="45"/>
      <c r="K573" s="45"/>
      <c r="L573" s="49"/>
      <c r="M573" s="227"/>
      <c r="N573" s="228"/>
      <c r="O573" s="89"/>
      <c r="P573" s="89"/>
      <c r="Q573" s="89"/>
      <c r="R573" s="89"/>
      <c r="S573" s="89"/>
      <c r="T573" s="90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T573" s="21" t="s">
        <v>209</v>
      </c>
      <c r="AU573" s="21" t="s">
        <v>92</v>
      </c>
    </row>
    <row r="574" s="2" customFormat="1">
      <c r="A574" s="43"/>
      <c r="B574" s="44"/>
      <c r="C574" s="45"/>
      <c r="D574" s="224" t="s">
        <v>219</v>
      </c>
      <c r="E574" s="45"/>
      <c r="F574" s="231" t="s">
        <v>1477</v>
      </c>
      <c r="G574" s="45"/>
      <c r="H574" s="45"/>
      <c r="I574" s="226"/>
      <c r="J574" s="45"/>
      <c r="K574" s="45"/>
      <c r="L574" s="49"/>
      <c r="M574" s="227"/>
      <c r="N574" s="228"/>
      <c r="O574" s="89"/>
      <c r="P574" s="89"/>
      <c r="Q574" s="89"/>
      <c r="R574" s="89"/>
      <c r="S574" s="89"/>
      <c r="T574" s="90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T574" s="21" t="s">
        <v>219</v>
      </c>
      <c r="AU574" s="21" t="s">
        <v>92</v>
      </c>
    </row>
    <row r="575" s="13" customFormat="1">
      <c r="A575" s="13"/>
      <c r="B575" s="232"/>
      <c r="C575" s="233"/>
      <c r="D575" s="224" t="s">
        <v>232</v>
      </c>
      <c r="E575" s="242" t="s">
        <v>35</v>
      </c>
      <c r="F575" s="234" t="s">
        <v>2210</v>
      </c>
      <c r="G575" s="233"/>
      <c r="H575" s="235">
        <v>7.5</v>
      </c>
      <c r="I575" s="236"/>
      <c r="J575" s="233"/>
      <c r="K575" s="233"/>
      <c r="L575" s="237"/>
      <c r="M575" s="238"/>
      <c r="N575" s="239"/>
      <c r="O575" s="239"/>
      <c r="P575" s="239"/>
      <c r="Q575" s="239"/>
      <c r="R575" s="239"/>
      <c r="S575" s="239"/>
      <c r="T575" s="24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1" t="s">
        <v>232</v>
      </c>
      <c r="AU575" s="241" t="s">
        <v>92</v>
      </c>
      <c r="AV575" s="13" t="s">
        <v>92</v>
      </c>
      <c r="AW575" s="13" t="s">
        <v>42</v>
      </c>
      <c r="AX575" s="13" t="s">
        <v>90</v>
      </c>
      <c r="AY575" s="241" t="s">
        <v>197</v>
      </c>
    </row>
    <row r="576" s="13" customFormat="1">
      <c r="A576" s="13"/>
      <c r="B576" s="232"/>
      <c r="C576" s="233"/>
      <c r="D576" s="224" t="s">
        <v>232</v>
      </c>
      <c r="E576" s="233"/>
      <c r="F576" s="234" t="s">
        <v>2211</v>
      </c>
      <c r="G576" s="233"/>
      <c r="H576" s="235">
        <v>7.6500000000000004</v>
      </c>
      <c r="I576" s="236"/>
      <c r="J576" s="233"/>
      <c r="K576" s="233"/>
      <c r="L576" s="237"/>
      <c r="M576" s="238"/>
      <c r="N576" s="239"/>
      <c r="O576" s="239"/>
      <c r="P576" s="239"/>
      <c r="Q576" s="239"/>
      <c r="R576" s="239"/>
      <c r="S576" s="239"/>
      <c r="T576" s="24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1" t="s">
        <v>232</v>
      </c>
      <c r="AU576" s="241" t="s">
        <v>92</v>
      </c>
      <c r="AV576" s="13" t="s">
        <v>92</v>
      </c>
      <c r="AW576" s="13" t="s">
        <v>4</v>
      </c>
      <c r="AX576" s="13" t="s">
        <v>90</v>
      </c>
      <c r="AY576" s="241" t="s">
        <v>197</v>
      </c>
    </row>
    <row r="577" s="2" customFormat="1" ht="24.15" customHeight="1">
      <c r="A577" s="43"/>
      <c r="B577" s="44"/>
      <c r="C577" s="243" t="s">
        <v>846</v>
      </c>
      <c r="D577" s="243" t="s">
        <v>305</v>
      </c>
      <c r="E577" s="244" t="s">
        <v>1673</v>
      </c>
      <c r="F577" s="245" t="s">
        <v>1489</v>
      </c>
      <c r="G577" s="246" t="s">
        <v>409</v>
      </c>
      <c r="H577" s="247">
        <v>33.149999999999999</v>
      </c>
      <c r="I577" s="248"/>
      <c r="J577" s="249">
        <f>ROUND(I577*H577,2)</f>
        <v>0</v>
      </c>
      <c r="K577" s="245" t="s">
        <v>35</v>
      </c>
      <c r="L577" s="250"/>
      <c r="M577" s="251" t="s">
        <v>35</v>
      </c>
      <c r="N577" s="252" t="s">
        <v>53</v>
      </c>
      <c r="O577" s="89"/>
      <c r="P577" s="220">
        <f>O577*H577</f>
        <v>0</v>
      </c>
      <c r="Q577" s="220">
        <v>0.14999999999999999</v>
      </c>
      <c r="R577" s="220">
        <f>Q577*H577</f>
        <v>4.9724999999999993</v>
      </c>
      <c r="S577" s="220">
        <v>0</v>
      </c>
      <c r="T577" s="221">
        <f>S577*H577</f>
        <v>0</v>
      </c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R577" s="222" t="s">
        <v>253</v>
      </c>
      <c r="AT577" s="222" t="s">
        <v>305</v>
      </c>
      <c r="AU577" s="222" t="s">
        <v>92</v>
      </c>
      <c r="AY577" s="21" t="s">
        <v>197</v>
      </c>
      <c r="BE577" s="223">
        <f>IF(N577="základní",J577,0)</f>
        <v>0</v>
      </c>
      <c r="BF577" s="223">
        <f>IF(N577="snížená",J577,0)</f>
        <v>0</v>
      </c>
      <c r="BG577" s="223">
        <f>IF(N577="zákl. přenesená",J577,0)</f>
        <v>0</v>
      </c>
      <c r="BH577" s="223">
        <f>IF(N577="sníž. přenesená",J577,0)</f>
        <v>0</v>
      </c>
      <c r="BI577" s="223">
        <f>IF(N577="nulová",J577,0)</f>
        <v>0</v>
      </c>
      <c r="BJ577" s="21" t="s">
        <v>90</v>
      </c>
      <c r="BK577" s="223">
        <f>ROUND(I577*H577,2)</f>
        <v>0</v>
      </c>
      <c r="BL577" s="21" t="s">
        <v>206</v>
      </c>
      <c r="BM577" s="222" t="s">
        <v>2212</v>
      </c>
    </row>
    <row r="578" s="2" customFormat="1">
      <c r="A578" s="43"/>
      <c r="B578" s="44"/>
      <c r="C578" s="45"/>
      <c r="D578" s="224" t="s">
        <v>209</v>
      </c>
      <c r="E578" s="45"/>
      <c r="F578" s="225" t="s">
        <v>1489</v>
      </c>
      <c r="G578" s="45"/>
      <c r="H578" s="45"/>
      <c r="I578" s="226"/>
      <c r="J578" s="45"/>
      <c r="K578" s="45"/>
      <c r="L578" s="49"/>
      <c r="M578" s="227"/>
      <c r="N578" s="228"/>
      <c r="O578" s="89"/>
      <c r="P578" s="89"/>
      <c r="Q578" s="89"/>
      <c r="R578" s="89"/>
      <c r="S578" s="89"/>
      <c r="T578" s="90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T578" s="21" t="s">
        <v>209</v>
      </c>
      <c r="AU578" s="21" t="s">
        <v>92</v>
      </c>
    </row>
    <row r="579" s="2" customFormat="1">
      <c r="A579" s="43"/>
      <c r="B579" s="44"/>
      <c r="C579" s="45"/>
      <c r="D579" s="224" t="s">
        <v>219</v>
      </c>
      <c r="E579" s="45"/>
      <c r="F579" s="231" t="s">
        <v>1477</v>
      </c>
      <c r="G579" s="45"/>
      <c r="H579" s="45"/>
      <c r="I579" s="226"/>
      <c r="J579" s="45"/>
      <c r="K579" s="45"/>
      <c r="L579" s="49"/>
      <c r="M579" s="227"/>
      <c r="N579" s="228"/>
      <c r="O579" s="89"/>
      <c r="P579" s="89"/>
      <c r="Q579" s="89"/>
      <c r="R579" s="89"/>
      <c r="S579" s="89"/>
      <c r="T579" s="90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T579" s="21" t="s">
        <v>219</v>
      </c>
      <c r="AU579" s="21" t="s">
        <v>92</v>
      </c>
    </row>
    <row r="580" s="13" customFormat="1">
      <c r="A580" s="13"/>
      <c r="B580" s="232"/>
      <c r="C580" s="233"/>
      <c r="D580" s="224" t="s">
        <v>232</v>
      </c>
      <c r="E580" s="233"/>
      <c r="F580" s="234" t="s">
        <v>2213</v>
      </c>
      <c r="G580" s="233"/>
      <c r="H580" s="235">
        <v>33.149999999999999</v>
      </c>
      <c r="I580" s="236"/>
      <c r="J580" s="233"/>
      <c r="K580" s="233"/>
      <c r="L580" s="237"/>
      <c r="M580" s="238"/>
      <c r="N580" s="239"/>
      <c r="O580" s="239"/>
      <c r="P580" s="239"/>
      <c r="Q580" s="239"/>
      <c r="R580" s="239"/>
      <c r="S580" s="239"/>
      <c r="T580" s="24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1" t="s">
        <v>232</v>
      </c>
      <c r="AU580" s="241" t="s">
        <v>92</v>
      </c>
      <c r="AV580" s="13" t="s">
        <v>92</v>
      </c>
      <c r="AW580" s="13" t="s">
        <v>4</v>
      </c>
      <c r="AX580" s="13" t="s">
        <v>90</v>
      </c>
      <c r="AY580" s="241" t="s">
        <v>197</v>
      </c>
    </row>
    <row r="581" s="2" customFormat="1" ht="24.15" customHeight="1">
      <c r="A581" s="43"/>
      <c r="B581" s="44"/>
      <c r="C581" s="243" t="s">
        <v>851</v>
      </c>
      <c r="D581" s="243" t="s">
        <v>305</v>
      </c>
      <c r="E581" s="244" t="s">
        <v>2214</v>
      </c>
      <c r="F581" s="245" t="s">
        <v>2215</v>
      </c>
      <c r="G581" s="246" t="s">
        <v>409</v>
      </c>
      <c r="H581" s="247">
        <v>10.199999999999999</v>
      </c>
      <c r="I581" s="248"/>
      <c r="J581" s="249">
        <f>ROUND(I581*H581,2)</f>
        <v>0</v>
      </c>
      <c r="K581" s="245" t="s">
        <v>35</v>
      </c>
      <c r="L581" s="250"/>
      <c r="M581" s="251" t="s">
        <v>35</v>
      </c>
      <c r="N581" s="252" t="s">
        <v>53</v>
      </c>
      <c r="O581" s="89"/>
      <c r="P581" s="220">
        <f>O581*H581</f>
        <v>0</v>
      </c>
      <c r="Q581" s="220">
        <v>0.14999999999999999</v>
      </c>
      <c r="R581" s="220">
        <f>Q581*H581</f>
        <v>1.5299999999999998</v>
      </c>
      <c r="S581" s="220">
        <v>0</v>
      </c>
      <c r="T581" s="221">
        <f>S581*H581</f>
        <v>0</v>
      </c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R581" s="222" t="s">
        <v>253</v>
      </c>
      <c r="AT581" s="222" t="s">
        <v>305</v>
      </c>
      <c r="AU581" s="222" t="s">
        <v>92</v>
      </c>
      <c r="AY581" s="21" t="s">
        <v>197</v>
      </c>
      <c r="BE581" s="223">
        <f>IF(N581="základní",J581,0)</f>
        <v>0</v>
      </c>
      <c r="BF581" s="223">
        <f>IF(N581="snížená",J581,0)</f>
        <v>0</v>
      </c>
      <c r="BG581" s="223">
        <f>IF(N581="zákl. přenesená",J581,0)</f>
        <v>0</v>
      </c>
      <c r="BH581" s="223">
        <f>IF(N581="sníž. přenesená",J581,0)</f>
        <v>0</v>
      </c>
      <c r="BI581" s="223">
        <f>IF(N581="nulová",J581,0)</f>
        <v>0</v>
      </c>
      <c r="BJ581" s="21" t="s">
        <v>90</v>
      </c>
      <c r="BK581" s="223">
        <f>ROUND(I581*H581,2)</f>
        <v>0</v>
      </c>
      <c r="BL581" s="21" t="s">
        <v>206</v>
      </c>
      <c r="BM581" s="222" t="s">
        <v>2216</v>
      </c>
    </row>
    <row r="582" s="2" customFormat="1">
      <c r="A582" s="43"/>
      <c r="B582" s="44"/>
      <c r="C582" s="45"/>
      <c r="D582" s="224" t="s">
        <v>209</v>
      </c>
      <c r="E582" s="45"/>
      <c r="F582" s="225" t="s">
        <v>2215</v>
      </c>
      <c r="G582" s="45"/>
      <c r="H582" s="45"/>
      <c r="I582" s="226"/>
      <c r="J582" s="45"/>
      <c r="K582" s="45"/>
      <c r="L582" s="49"/>
      <c r="M582" s="227"/>
      <c r="N582" s="228"/>
      <c r="O582" s="89"/>
      <c r="P582" s="89"/>
      <c r="Q582" s="89"/>
      <c r="R582" s="89"/>
      <c r="S582" s="89"/>
      <c r="T582" s="90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T582" s="21" t="s">
        <v>209</v>
      </c>
      <c r="AU582" s="21" t="s">
        <v>92</v>
      </c>
    </row>
    <row r="583" s="2" customFormat="1">
      <c r="A583" s="43"/>
      <c r="B583" s="44"/>
      <c r="C583" s="45"/>
      <c r="D583" s="224" t="s">
        <v>219</v>
      </c>
      <c r="E583" s="45"/>
      <c r="F583" s="231" t="s">
        <v>1477</v>
      </c>
      <c r="G583" s="45"/>
      <c r="H583" s="45"/>
      <c r="I583" s="226"/>
      <c r="J583" s="45"/>
      <c r="K583" s="45"/>
      <c r="L583" s="49"/>
      <c r="M583" s="227"/>
      <c r="N583" s="228"/>
      <c r="O583" s="89"/>
      <c r="P583" s="89"/>
      <c r="Q583" s="89"/>
      <c r="R583" s="89"/>
      <c r="S583" s="89"/>
      <c r="T583" s="90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T583" s="21" t="s">
        <v>219</v>
      </c>
      <c r="AU583" s="21" t="s">
        <v>92</v>
      </c>
    </row>
    <row r="584" s="13" customFormat="1">
      <c r="A584" s="13"/>
      <c r="B584" s="232"/>
      <c r="C584" s="233"/>
      <c r="D584" s="224" t="s">
        <v>232</v>
      </c>
      <c r="E584" s="233"/>
      <c r="F584" s="234" t="s">
        <v>1487</v>
      </c>
      <c r="G584" s="233"/>
      <c r="H584" s="235">
        <v>10.199999999999999</v>
      </c>
      <c r="I584" s="236"/>
      <c r="J584" s="233"/>
      <c r="K584" s="233"/>
      <c r="L584" s="237"/>
      <c r="M584" s="238"/>
      <c r="N584" s="239"/>
      <c r="O584" s="239"/>
      <c r="P584" s="239"/>
      <c r="Q584" s="239"/>
      <c r="R584" s="239"/>
      <c r="S584" s="239"/>
      <c r="T584" s="24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1" t="s">
        <v>232</v>
      </c>
      <c r="AU584" s="241" t="s">
        <v>92</v>
      </c>
      <c r="AV584" s="13" t="s">
        <v>92</v>
      </c>
      <c r="AW584" s="13" t="s">
        <v>4</v>
      </c>
      <c r="AX584" s="13" t="s">
        <v>90</v>
      </c>
      <c r="AY584" s="241" t="s">
        <v>197</v>
      </c>
    </row>
    <row r="585" s="2" customFormat="1" ht="24.15" customHeight="1">
      <c r="A585" s="43"/>
      <c r="B585" s="44"/>
      <c r="C585" s="211" t="s">
        <v>853</v>
      </c>
      <c r="D585" s="211" t="s">
        <v>201</v>
      </c>
      <c r="E585" s="212" t="s">
        <v>2217</v>
      </c>
      <c r="F585" s="213" t="s">
        <v>2218</v>
      </c>
      <c r="G585" s="214" t="s">
        <v>320</v>
      </c>
      <c r="H585" s="215">
        <v>10.92</v>
      </c>
      <c r="I585" s="216"/>
      <c r="J585" s="217">
        <f>ROUND(I585*H585,2)</f>
        <v>0</v>
      </c>
      <c r="K585" s="213" t="s">
        <v>205</v>
      </c>
      <c r="L585" s="49"/>
      <c r="M585" s="218" t="s">
        <v>35</v>
      </c>
      <c r="N585" s="219" t="s">
        <v>53</v>
      </c>
      <c r="O585" s="89"/>
      <c r="P585" s="220">
        <f>O585*H585</f>
        <v>0</v>
      </c>
      <c r="Q585" s="220">
        <v>0</v>
      </c>
      <c r="R585" s="220">
        <f>Q585*H585</f>
        <v>0</v>
      </c>
      <c r="S585" s="220">
        <v>0</v>
      </c>
      <c r="T585" s="221">
        <f>S585*H585</f>
        <v>0</v>
      </c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R585" s="222" t="s">
        <v>206</v>
      </c>
      <c r="AT585" s="222" t="s">
        <v>201</v>
      </c>
      <c r="AU585" s="222" t="s">
        <v>92</v>
      </c>
      <c r="AY585" s="21" t="s">
        <v>197</v>
      </c>
      <c r="BE585" s="223">
        <f>IF(N585="základní",J585,0)</f>
        <v>0</v>
      </c>
      <c r="BF585" s="223">
        <f>IF(N585="snížená",J585,0)</f>
        <v>0</v>
      </c>
      <c r="BG585" s="223">
        <f>IF(N585="zákl. přenesená",J585,0)</f>
        <v>0</v>
      </c>
      <c r="BH585" s="223">
        <f>IF(N585="sníž. přenesená",J585,0)</f>
        <v>0</v>
      </c>
      <c r="BI585" s="223">
        <f>IF(N585="nulová",J585,0)</f>
        <v>0</v>
      </c>
      <c r="BJ585" s="21" t="s">
        <v>90</v>
      </c>
      <c r="BK585" s="223">
        <f>ROUND(I585*H585,2)</f>
        <v>0</v>
      </c>
      <c r="BL585" s="21" t="s">
        <v>206</v>
      </c>
      <c r="BM585" s="222" t="s">
        <v>2219</v>
      </c>
    </row>
    <row r="586" s="2" customFormat="1">
      <c r="A586" s="43"/>
      <c r="B586" s="44"/>
      <c r="C586" s="45"/>
      <c r="D586" s="224" t="s">
        <v>209</v>
      </c>
      <c r="E586" s="45"/>
      <c r="F586" s="225" t="s">
        <v>2220</v>
      </c>
      <c r="G586" s="45"/>
      <c r="H586" s="45"/>
      <c r="I586" s="226"/>
      <c r="J586" s="45"/>
      <c r="K586" s="45"/>
      <c r="L586" s="49"/>
      <c r="M586" s="227"/>
      <c r="N586" s="228"/>
      <c r="O586" s="89"/>
      <c r="P586" s="89"/>
      <c r="Q586" s="89"/>
      <c r="R586" s="89"/>
      <c r="S586" s="89"/>
      <c r="T586" s="90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T586" s="21" t="s">
        <v>209</v>
      </c>
      <c r="AU586" s="21" t="s">
        <v>92</v>
      </c>
    </row>
    <row r="587" s="2" customFormat="1">
      <c r="A587" s="43"/>
      <c r="B587" s="44"/>
      <c r="C587" s="45"/>
      <c r="D587" s="229" t="s">
        <v>211</v>
      </c>
      <c r="E587" s="45"/>
      <c r="F587" s="230" t="s">
        <v>2221</v>
      </c>
      <c r="G587" s="45"/>
      <c r="H587" s="45"/>
      <c r="I587" s="226"/>
      <c r="J587" s="45"/>
      <c r="K587" s="45"/>
      <c r="L587" s="49"/>
      <c r="M587" s="227"/>
      <c r="N587" s="228"/>
      <c r="O587" s="89"/>
      <c r="P587" s="89"/>
      <c r="Q587" s="89"/>
      <c r="R587" s="89"/>
      <c r="S587" s="89"/>
      <c r="T587" s="90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T587" s="21" t="s">
        <v>211</v>
      </c>
      <c r="AU587" s="21" t="s">
        <v>92</v>
      </c>
    </row>
    <row r="588" s="2" customFormat="1">
      <c r="A588" s="43"/>
      <c r="B588" s="44"/>
      <c r="C588" s="45"/>
      <c r="D588" s="224" t="s">
        <v>219</v>
      </c>
      <c r="E588" s="45"/>
      <c r="F588" s="231" t="s">
        <v>2222</v>
      </c>
      <c r="G588" s="45"/>
      <c r="H588" s="45"/>
      <c r="I588" s="226"/>
      <c r="J588" s="45"/>
      <c r="K588" s="45"/>
      <c r="L588" s="49"/>
      <c r="M588" s="227"/>
      <c r="N588" s="228"/>
      <c r="O588" s="89"/>
      <c r="P588" s="89"/>
      <c r="Q588" s="89"/>
      <c r="R588" s="89"/>
      <c r="S588" s="89"/>
      <c r="T588" s="90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T588" s="21" t="s">
        <v>219</v>
      </c>
      <c r="AU588" s="21" t="s">
        <v>92</v>
      </c>
    </row>
    <row r="589" s="13" customFormat="1">
      <c r="A589" s="13"/>
      <c r="B589" s="232"/>
      <c r="C589" s="233"/>
      <c r="D589" s="224" t="s">
        <v>232</v>
      </c>
      <c r="E589" s="242" t="s">
        <v>35</v>
      </c>
      <c r="F589" s="234" t="s">
        <v>2223</v>
      </c>
      <c r="G589" s="233"/>
      <c r="H589" s="235">
        <v>10.92</v>
      </c>
      <c r="I589" s="236"/>
      <c r="J589" s="233"/>
      <c r="K589" s="233"/>
      <c r="L589" s="237"/>
      <c r="M589" s="238"/>
      <c r="N589" s="239"/>
      <c r="O589" s="239"/>
      <c r="P589" s="239"/>
      <c r="Q589" s="239"/>
      <c r="R589" s="239"/>
      <c r="S589" s="239"/>
      <c r="T589" s="24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1" t="s">
        <v>232</v>
      </c>
      <c r="AU589" s="241" t="s">
        <v>92</v>
      </c>
      <c r="AV589" s="13" t="s">
        <v>92</v>
      </c>
      <c r="AW589" s="13" t="s">
        <v>42</v>
      </c>
      <c r="AX589" s="13" t="s">
        <v>90</v>
      </c>
      <c r="AY589" s="241" t="s">
        <v>197</v>
      </c>
    </row>
    <row r="590" s="2" customFormat="1" ht="16.5" customHeight="1">
      <c r="A590" s="43"/>
      <c r="B590" s="44"/>
      <c r="C590" s="243" t="s">
        <v>855</v>
      </c>
      <c r="D590" s="243" t="s">
        <v>305</v>
      </c>
      <c r="E590" s="244" t="s">
        <v>2224</v>
      </c>
      <c r="F590" s="245" t="s">
        <v>2225</v>
      </c>
      <c r="G590" s="246" t="s">
        <v>269</v>
      </c>
      <c r="H590" s="247">
        <v>21.84</v>
      </c>
      <c r="I590" s="248"/>
      <c r="J590" s="249">
        <f>ROUND(I590*H590,2)</f>
        <v>0</v>
      </c>
      <c r="K590" s="245" t="s">
        <v>205</v>
      </c>
      <c r="L590" s="250"/>
      <c r="M590" s="251" t="s">
        <v>35</v>
      </c>
      <c r="N590" s="252" t="s">
        <v>53</v>
      </c>
      <c r="O590" s="89"/>
      <c r="P590" s="220">
        <f>O590*H590</f>
        <v>0</v>
      </c>
      <c r="Q590" s="220">
        <v>1</v>
      </c>
      <c r="R590" s="220">
        <f>Q590*H590</f>
        <v>21.84</v>
      </c>
      <c r="S590" s="220">
        <v>0</v>
      </c>
      <c r="T590" s="221">
        <f>S590*H590</f>
        <v>0</v>
      </c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R590" s="222" t="s">
        <v>253</v>
      </c>
      <c r="AT590" s="222" t="s">
        <v>305</v>
      </c>
      <c r="AU590" s="222" t="s">
        <v>92</v>
      </c>
      <c r="AY590" s="21" t="s">
        <v>197</v>
      </c>
      <c r="BE590" s="223">
        <f>IF(N590="základní",J590,0)</f>
        <v>0</v>
      </c>
      <c r="BF590" s="223">
        <f>IF(N590="snížená",J590,0)</f>
        <v>0</v>
      </c>
      <c r="BG590" s="223">
        <f>IF(N590="zákl. přenesená",J590,0)</f>
        <v>0</v>
      </c>
      <c r="BH590" s="223">
        <f>IF(N590="sníž. přenesená",J590,0)</f>
        <v>0</v>
      </c>
      <c r="BI590" s="223">
        <f>IF(N590="nulová",J590,0)</f>
        <v>0</v>
      </c>
      <c r="BJ590" s="21" t="s">
        <v>90</v>
      </c>
      <c r="BK590" s="223">
        <f>ROUND(I590*H590,2)</f>
        <v>0</v>
      </c>
      <c r="BL590" s="21" t="s">
        <v>206</v>
      </c>
      <c r="BM590" s="222" t="s">
        <v>2226</v>
      </c>
    </row>
    <row r="591" s="2" customFormat="1">
      <c r="A591" s="43"/>
      <c r="B591" s="44"/>
      <c r="C591" s="45"/>
      <c r="D591" s="224" t="s">
        <v>209</v>
      </c>
      <c r="E591" s="45"/>
      <c r="F591" s="225" t="s">
        <v>2225</v>
      </c>
      <c r="G591" s="45"/>
      <c r="H591" s="45"/>
      <c r="I591" s="226"/>
      <c r="J591" s="45"/>
      <c r="K591" s="45"/>
      <c r="L591" s="49"/>
      <c r="M591" s="227"/>
      <c r="N591" s="228"/>
      <c r="O591" s="89"/>
      <c r="P591" s="89"/>
      <c r="Q591" s="89"/>
      <c r="R591" s="89"/>
      <c r="S591" s="89"/>
      <c r="T591" s="90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T591" s="21" t="s">
        <v>209</v>
      </c>
      <c r="AU591" s="21" t="s">
        <v>92</v>
      </c>
    </row>
    <row r="592" s="2" customFormat="1">
      <c r="A592" s="43"/>
      <c r="B592" s="44"/>
      <c r="C592" s="45"/>
      <c r="D592" s="224" t="s">
        <v>219</v>
      </c>
      <c r="E592" s="45"/>
      <c r="F592" s="231" t="s">
        <v>2222</v>
      </c>
      <c r="G592" s="45"/>
      <c r="H592" s="45"/>
      <c r="I592" s="226"/>
      <c r="J592" s="45"/>
      <c r="K592" s="45"/>
      <c r="L592" s="49"/>
      <c r="M592" s="227"/>
      <c r="N592" s="228"/>
      <c r="O592" s="89"/>
      <c r="P592" s="89"/>
      <c r="Q592" s="89"/>
      <c r="R592" s="89"/>
      <c r="S592" s="89"/>
      <c r="T592" s="90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T592" s="21" t="s">
        <v>219</v>
      </c>
      <c r="AU592" s="21" t="s">
        <v>92</v>
      </c>
    </row>
    <row r="593" s="13" customFormat="1">
      <c r="A593" s="13"/>
      <c r="B593" s="232"/>
      <c r="C593" s="233"/>
      <c r="D593" s="224" t="s">
        <v>232</v>
      </c>
      <c r="E593" s="233"/>
      <c r="F593" s="234" t="s">
        <v>2227</v>
      </c>
      <c r="G593" s="233"/>
      <c r="H593" s="235">
        <v>21.84</v>
      </c>
      <c r="I593" s="236"/>
      <c r="J593" s="233"/>
      <c r="K593" s="233"/>
      <c r="L593" s="237"/>
      <c r="M593" s="238"/>
      <c r="N593" s="239"/>
      <c r="O593" s="239"/>
      <c r="P593" s="239"/>
      <c r="Q593" s="239"/>
      <c r="R593" s="239"/>
      <c r="S593" s="239"/>
      <c r="T593" s="24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1" t="s">
        <v>232</v>
      </c>
      <c r="AU593" s="241" t="s">
        <v>92</v>
      </c>
      <c r="AV593" s="13" t="s">
        <v>92</v>
      </c>
      <c r="AW593" s="13" t="s">
        <v>4</v>
      </c>
      <c r="AX593" s="13" t="s">
        <v>90</v>
      </c>
      <c r="AY593" s="241" t="s">
        <v>197</v>
      </c>
    </row>
    <row r="594" s="2" customFormat="1" ht="21.75" customHeight="1">
      <c r="A594" s="43"/>
      <c r="B594" s="44"/>
      <c r="C594" s="211" t="s">
        <v>858</v>
      </c>
      <c r="D594" s="211" t="s">
        <v>201</v>
      </c>
      <c r="E594" s="212" t="s">
        <v>2228</v>
      </c>
      <c r="F594" s="213" t="s">
        <v>2229</v>
      </c>
      <c r="G594" s="214" t="s">
        <v>215</v>
      </c>
      <c r="H594" s="215">
        <v>2</v>
      </c>
      <c r="I594" s="216"/>
      <c r="J594" s="217">
        <f>ROUND(I594*H594,2)</f>
        <v>0</v>
      </c>
      <c r="K594" s="213" t="s">
        <v>205</v>
      </c>
      <c r="L594" s="49"/>
      <c r="M594" s="218" t="s">
        <v>35</v>
      </c>
      <c r="N594" s="219" t="s">
        <v>53</v>
      </c>
      <c r="O594" s="89"/>
      <c r="P594" s="220">
        <f>O594*H594</f>
        <v>0</v>
      </c>
      <c r="Q594" s="220">
        <v>0.35743999999999998</v>
      </c>
      <c r="R594" s="220">
        <f>Q594*H594</f>
        <v>0.71487999999999996</v>
      </c>
      <c r="S594" s="220">
        <v>0</v>
      </c>
      <c r="T594" s="221">
        <f>S594*H594</f>
        <v>0</v>
      </c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R594" s="222" t="s">
        <v>206</v>
      </c>
      <c r="AT594" s="222" t="s">
        <v>201</v>
      </c>
      <c r="AU594" s="222" t="s">
        <v>92</v>
      </c>
      <c r="AY594" s="21" t="s">
        <v>197</v>
      </c>
      <c r="BE594" s="223">
        <f>IF(N594="základní",J594,0)</f>
        <v>0</v>
      </c>
      <c r="BF594" s="223">
        <f>IF(N594="snížená",J594,0)</f>
        <v>0</v>
      </c>
      <c r="BG594" s="223">
        <f>IF(N594="zákl. přenesená",J594,0)</f>
        <v>0</v>
      </c>
      <c r="BH594" s="223">
        <f>IF(N594="sníž. přenesená",J594,0)</f>
        <v>0</v>
      </c>
      <c r="BI594" s="223">
        <f>IF(N594="nulová",J594,0)</f>
        <v>0</v>
      </c>
      <c r="BJ594" s="21" t="s">
        <v>90</v>
      </c>
      <c r="BK594" s="223">
        <f>ROUND(I594*H594,2)</f>
        <v>0</v>
      </c>
      <c r="BL594" s="21" t="s">
        <v>206</v>
      </c>
      <c r="BM594" s="222" t="s">
        <v>2230</v>
      </c>
    </row>
    <row r="595" s="2" customFormat="1">
      <c r="A595" s="43"/>
      <c r="B595" s="44"/>
      <c r="C595" s="45"/>
      <c r="D595" s="224" t="s">
        <v>209</v>
      </c>
      <c r="E595" s="45"/>
      <c r="F595" s="225" t="s">
        <v>2231</v>
      </c>
      <c r="G595" s="45"/>
      <c r="H595" s="45"/>
      <c r="I595" s="226"/>
      <c r="J595" s="45"/>
      <c r="K595" s="45"/>
      <c r="L595" s="49"/>
      <c r="M595" s="227"/>
      <c r="N595" s="228"/>
      <c r="O595" s="89"/>
      <c r="P595" s="89"/>
      <c r="Q595" s="89"/>
      <c r="R595" s="89"/>
      <c r="S595" s="89"/>
      <c r="T595" s="90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T595" s="21" t="s">
        <v>209</v>
      </c>
      <c r="AU595" s="21" t="s">
        <v>92</v>
      </c>
    </row>
    <row r="596" s="2" customFormat="1">
      <c r="A596" s="43"/>
      <c r="B596" s="44"/>
      <c r="C596" s="45"/>
      <c r="D596" s="229" t="s">
        <v>211</v>
      </c>
      <c r="E596" s="45"/>
      <c r="F596" s="230" t="s">
        <v>2232</v>
      </c>
      <c r="G596" s="45"/>
      <c r="H596" s="45"/>
      <c r="I596" s="226"/>
      <c r="J596" s="45"/>
      <c r="K596" s="45"/>
      <c r="L596" s="49"/>
      <c r="M596" s="227"/>
      <c r="N596" s="228"/>
      <c r="O596" s="89"/>
      <c r="P596" s="89"/>
      <c r="Q596" s="89"/>
      <c r="R596" s="89"/>
      <c r="S596" s="89"/>
      <c r="T596" s="90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T596" s="21" t="s">
        <v>211</v>
      </c>
      <c r="AU596" s="21" t="s">
        <v>92</v>
      </c>
    </row>
    <row r="597" s="2" customFormat="1" ht="24.15" customHeight="1">
      <c r="A597" s="43"/>
      <c r="B597" s="44"/>
      <c r="C597" s="243" t="s">
        <v>864</v>
      </c>
      <c r="D597" s="243" t="s">
        <v>305</v>
      </c>
      <c r="E597" s="244" t="s">
        <v>2233</v>
      </c>
      <c r="F597" s="245" t="s">
        <v>2234</v>
      </c>
      <c r="G597" s="246" t="s">
        <v>215</v>
      </c>
      <c r="H597" s="247">
        <v>2</v>
      </c>
      <c r="I597" s="248"/>
      <c r="J597" s="249">
        <f>ROUND(I597*H597,2)</f>
        <v>0</v>
      </c>
      <c r="K597" s="245" t="s">
        <v>205</v>
      </c>
      <c r="L597" s="250"/>
      <c r="M597" s="251" t="s">
        <v>35</v>
      </c>
      <c r="N597" s="252" t="s">
        <v>53</v>
      </c>
      <c r="O597" s="89"/>
      <c r="P597" s="220">
        <f>O597*H597</f>
        <v>0</v>
      </c>
      <c r="Q597" s="220">
        <v>0.16</v>
      </c>
      <c r="R597" s="220">
        <f>Q597*H597</f>
        <v>0.32000000000000001</v>
      </c>
      <c r="S597" s="220">
        <v>0</v>
      </c>
      <c r="T597" s="221">
        <f>S597*H597</f>
        <v>0</v>
      </c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R597" s="222" t="s">
        <v>253</v>
      </c>
      <c r="AT597" s="222" t="s">
        <v>305</v>
      </c>
      <c r="AU597" s="222" t="s">
        <v>92</v>
      </c>
      <c r="AY597" s="21" t="s">
        <v>197</v>
      </c>
      <c r="BE597" s="223">
        <f>IF(N597="základní",J597,0)</f>
        <v>0</v>
      </c>
      <c r="BF597" s="223">
        <f>IF(N597="snížená",J597,0)</f>
        <v>0</v>
      </c>
      <c r="BG597" s="223">
        <f>IF(N597="zákl. přenesená",J597,0)</f>
        <v>0</v>
      </c>
      <c r="BH597" s="223">
        <f>IF(N597="sníž. přenesená",J597,0)</f>
        <v>0</v>
      </c>
      <c r="BI597" s="223">
        <f>IF(N597="nulová",J597,0)</f>
        <v>0</v>
      </c>
      <c r="BJ597" s="21" t="s">
        <v>90</v>
      </c>
      <c r="BK597" s="223">
        <f>ROUND(I597*H597,2)</f>
        <v>0</v>
      </c>
      <c r="BL597" s="21" t="s">
        <v>206</v>
      </c>
      <c r="BM597" s="222" t="s">
        <v>2235</v>
      </c>
    </row>
    <row r="598" s="2" customFormat="1">
      <c r="A598" s="43"/>
      <c r="B598" s="44"/>
      <c r="C598" s="45"/>
      <c r="D598" s="224" t="s">
        <v>209</v>
      </c>
      <c r="E598" s="45"/>
      <c r="F598" s="225" t="s">
        <v>2234</v>
      </c>
      <c r="G598" s="45"/>
      <c r="H598" s="45"/>
      <c r="I598" s="226"/>
      <c r="J598" s="45"/>
      <c r="K598" s="45"/>
      <c r="L598" s="49"/>
      <c r="M598" s="227"/>
      <c r="N598" s="228"/>
      <c r="O598" s="89"/>
      <c r="P598" s="89"/>
      <c r="Q598" s="89"/>
      <c r="R598" s="89"/>
      <c r="S598" s="89"/>
      <c r="T598" s="90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T598" s="21" t="s">
        <v>209</v>
      </c>
      <c r="AU598" s="21" t="s">
        <v>92</v>
      </c>
    </row>
    <row r="599" s="2" customFormat="1">
      <c r="A599" s="43"/>
      <c r="B599" s="44"/>
      <c r="C599" s="45"/>
      <c r="D599" s="224" t="s">
        <v>219</v>
      </c>
      <c r="E599" s="45"/>
      <c r="F599" s="231" t="s">
        <v>2236</v>
      </c>
      <c r="G599" s="45"/>
      <c r="H599" s="45"/>
      <c r="I599" s="226"/>
      <c r="J599" s="45"/>
      <c r="K599" s="45"/>
      <c r="L599" s="49"/>
      <c r="M599" s="227"/>
      <c r="N599" s="228"/>
      <c r="O599" s="89"/>
      <c r="P599" s="89"/>
      <c r="Q599" s="89"/>
      <c r="R599" s="89"/>
      <c r="S599" s="89"/>
      <c r="T599" s="90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T599" s="21" t="s">
        <v>219</v>
      </c>
      <c r="AU599" s="21" t="s">
        <v>92</v>
      </c>
    </row>
    <row r="600" s="2" customFormat="1" ht="24.15" customHeight="1">
      <c r="A600" s="43"/>
      <c r="B600" s="44"/>
      <c r="C600" s="211" t="s">
        <v>867</v>
      </c>
      <c r="D600" s="211" t="s">
        <v>201</v>
      </c>
      <c r="E600" s="212" t="s">
        <v>1493</v>
      </c>
      <c r="F600" s="213" t="s">
        <v>1494</v>
      </c>
      <c r="G600" s="214" t="s">
        <v>215</v>
      </c>
      <c r="H600" s="215">
        <v>4</v>
      </c>
      <c r="I600" s="216"/>
      <c r="J600" s="217">
        <f>ROUND(I600*H600,2)</f>
        <v>0</v>
      </c>
      <c r="K600" s="213" t="s">
        <v>205</v>
      </c>
      <c r="L600" s="49"/>
      <c r="M600" s="218" t="s">
        <v>35</v>
      </c>
      <c r="N600" s="219" t="s">
        <v>53</v>
      </c>
      <c r="O600" s="89"/>
      <c r="P600" s="220">
        <f>O600*H600</f>
        <v>0</v>
      </c>
      <c r="Q600" s="220">
        <v>0</v>
      </c>
      <c r="R600" s="220">
        <f>Q600*H600</f>
        <v>0</v>
      </c>
      <c r="S600" s="220">
        <v>0.082000000000000003</v>
      </c>
      <c r="T600" s="221">
        <f>S600*H600</f>
        <v>0.32800000000000001</v>
      </c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R600" s="222" t="s">
        <v>206</v>
      </c>
      <c r="AT600" s="222" t="s">
        <v>201</v>
      </c>
      <c r="AU600" s="222" t="s">
        <v>92</v>
      </c>
      <c r="AY600" s="21" t="s">
        <v>197</v>
      </c>
      <c r="BE600" s="223">
        <f>IF(N600="základní",J600,0)</f>
        <v>0</v>
      </c>
      <c r="BF600" s="223">
        <f>IF(N600="snížená",J600,0)</f>
        <v>0</v>
      </c>
      <c r="BG600" s="223">
        <f>IF(N600="zákl. přenesená",J600,0)</f>
        <v>0</v>
      </c>
      <c r="BH600" s="223">
        <f>IF(N600="sníž. přenesená",J600,0)</f>
        <v>0</v>
      </c>
      <c r="BI600" s="223">
        <f>IF(N600="nulová",J600,0)</f>
        <v>0</v>
      </c>
      <c r="BJ600" s="21" t="s">
        <v>90</v>
      </c>
      <c r="BK600" s="223">
        <f>ROUND(I600*H600,2)</f>
        <v>0</v>
      </c>
      <c r="BL600" s="21" t="s">
        <v>206</v>
      </c>
      <c r="BM600" s="222" t="s">
        <v>2237</v>
      </c>
    </row>
    <row r="601" s="2" customFormat="1">
      <c r="A601" s="43"/>
      <c r="B601" s="44"/>
      <c r="C601" s="45"/>
      <c r="D601" s="224" t="s">
        <v>209</v>
      </c>
      <c r="E601" s="45"/>
      <c r="F601" s="225" t="s">
        <v>1496</v>
      </c>
      <c r="G601" s="45"/>
      <c r="H601" s="45"/>
      <c r="I601" s="226"/>
      <c r="J601" s="45"/>
      <c r="K601" s="45"/>
      <c r="L601" s="49"/>
      <c r="M601" s="227"/>
      <c r="N601" s="228"/>
      <c r="O601" s="89"/>
      <c r="P601" s="89"/>
      <c r="Q601" s="89"/>
      <c r="R601" s="89"/>
      <c r="S601" s="89"/>
      <c r="T601" s="90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T601" s="21" t="s">
        <v>209</v>
      </c>
      <c r="AU601" s="21" t="s">
        <v>92</v>
      </c>
    </row>
    <row r="602" s="2" customFormat="1">
      <c r="A602" s="43"/>
      <c r="B602" s="44"/>
      <c r="C602" s="45"/>
      <c r="D602" s="229" t="s">
        <v>211</v>
      </c>
      <c r="E602" s="45"/>
      <c r="F602" s="230" t="s">
        <v>1497</v>
      </c>
      <c r="G602" s="45"/>
      <c r="H602" s="45"/>
      <c r="I602" s="226"/>
      <c r="J602" s="45"/>
      <c r="K602" s="45"/>
      <c r="L602" s="49"/>
      <c r="M602" s="227"/>
      <c r="N602" s="228"/>
      <c r="O602" s="89"/>
      <c r="P602" s="89"/>
      <c r="Q602" s="89"/>
      <c r="R602" s="89"/>
      <c r="S602" s="89"/>
      <c r="T602" s="90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T602" s="21" t="s">
        <v>211</v>
      </c>
      <c r="AU602" s="21" t="s">
        <v>92</v>
      </c>
    </row>
    <row r="603" s="2" customFormat="1">
      <c r="A603" s="43"/>
      <c r="B603" s="44"/>
      <c r="C603" s="45"/>
      <c r="D603" s="224" t="s">
        <v>219</v>
      </c>
      <c r="E603" s="45"/>
      <c r="F603" s="231" t="s">
        <v>2238</v>
      </c>
      <c r="G603" s="45"/>
      <c r="H603" s="45"/>
      <c r="I603" s="226"/>
      <c r="J603" s="45"/>
      <c r="K603" s="45"/>
      <c r="L603" s="49"/>
      <c r="M603" s="227"/>
      <c r="N603" s="228"/>
      <c r="O603" s="89"/>
      <c r="P603" s="89"/>
      <c r="Q603" s="89"/>
      <c r="R603" s="89"/>
      <c r="S603" s="89"/>
      <c r="T603" s="90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T603" s="21" t="s">
        <v>219</v>
      </c>
      <c r="AU603" s="21" t="s">
        <v>92</v>
      </c>
    </row>
    <row r="604" s="13" customFormat="1">
      <c r="A604" s="13"/>
      <c r="B604" s="232"/>
      <c r="C604" s="233"/>
      <c r="D604" s="224" t="s">
        <v>232</v>
      </c>
      <c r="E604" s="242" t="s">
        <v>35</v>
      </c>
      <c r="F604" s="234" t="s">
        <v>2239</v>
      </c>
      <c r="G604" s="233"/>
      <c r="H604" s="235">
        <v>4</v>
      </c>
      <c r="I604" s="236"/>
      <c r="J604" s="233"/>
      <c r="K604" s="233"/>
      <c r="L604" s="237"/>
      <c r="M604" s="238"/>
      <c r="N604" s="239"/>
      <c r="O604" s="239"/>
      <c r="P604" s="239"/>
      <c r="Q604" s="239"/>
      <c r="R604" s="239"/>
      <c r="S604" s="239"/>
      <c r="T604" s="24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1" t="s">
        <v>232</v>
      </c>
      <c r="AU604" s="241" t="s">
        <v>92</v>
      </c>
      <c r="AV604" s="13" t="s">
        <v>92</v>
      </c>
      <c r="AW604" s="13" t="s">
        <v>42</v>
      </c>
      <c r="AX604" s="13" t="s">
        <v>90</v>
      </c>
      <c r="AY604" s="241" t="s">
        <v>197</v>
      </c>
    </row>
    <row r="605" s="2" customFormat="1" ht="24.15" customHeight="1">
      <c r="A605" s="43"/>
      <c r="B605" s="44"/>
      <c r="C605" s="211" t="s">
        <v>869</v>
      </c>
      <c r="D605" s="211" t="s">
        <v>201</v>
      </c>
      <c r="E605" s="212" t="s">
        <v>1499</v>
      </c>
      <c r="F605" s="213" t="s">
        <v>1500</v>
      </c>
      <c r="G605" s="214" t="s">
        <v>215</v>
      </c>
      <c r="H605" s="215">
        <v>9</v>
      </c>
      <c r="I605" s="216"/>
      <c r="J605" s="217">
        <f>ROUND(I605*H605,2)</f>
        <v>0</v>
      </c>
      <c r="K605" s="213" t="s">
        <v>205</v>
      </c>
      <c r="L605" s="49"/>
      <c r="M605" s="218" t="s">
        <v>35</v>
      </c>
      <c r="N605" s="219" t="s">
        <v>53</v>
      </c>
      <c r="O605" s="89"/>
      <c r="P605" s="220">
        <f>O605*H605</f>
        <v>0</v>
      </c>
      <c r="Q605" s="220">
        <v>0</v>
      </c>
      <c r="R605" s="220">
        <f>Q605*H605</f>
        <v>0</v>
      </c>
      <c r="S605" s="220">
        <v>0.0040000000000000001</v>
      </c>
      <c r="T605" s="221">
        <f>S605*H605</f>
        <v>0.036000000000000004</v>
      </c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R605" s="222" t="s">
        <v>206</v>
      </c>
      <c r="AT605" s="222" t="s">
        <v>201</v>
      </c>
      <c r="AU605" s="222" t="s">
        <v>92</v>
      </c>
      <c r="AY605" s="21" t="s">
        <v>197</v>
      </c>
      <c r="BE605" s="223">
        <f>IF(N605="základní",J605,0)</f>
        <v>0</v>
      </c>
      <c r="BF605" s="223">
        <f>IF(N605="snížená",J605,0)</f>
        <v>0</v>
      </c>
      <c r="BG605" s="223">
        <f>IF(N605="zákl. přenesená",J605,0)</f>
        <v>0</v>
      </c>
      <c r="BH605" s="223">
        <f>IF(N605="sníž. přenesená",J605,0)</f>
        <v>0</v>
      </c>
      <c r="BI605" s="223">
        <f>IF(N605="nulová",J605,0)</f>
        <v>0</v>
      </c>
      <c r="BJ605" s="21" t="s">
        <v>90</v>
      </c>
      <c r="BK605" s="223">
        <f>ROUND(I605*H605,2)</f>
        <v>0</v>
      </c>
      <c r="BL605" s="21" t="s">
        <v>206</v>
      </c>
      <c r="BM605" s="222" t="s">
        <v>2240</v>
      </c>
    </row>
    <row r="606" s="2" customFormat="1">
      <c r="A606" s="43"/>
      <c r="B606" s="44"/>
      <c r="C606" s="45"/>
      <c r="D606" s="224" t="s">
        <v>209</v>
      </c>
      <c r="E606" s="45"/>
      <c r="F606" s="225" t="s">
        <v>1502</v>
      </c>
      <c r="G606" s="45"/>
      <c r="H606" s="45"/>
      <c r="I606" s="226"/>
      <c r="J606" s="45"/>
      <c r="K606" s="45"/>
      <c r="L606" s="49"/>
      <c r="M606" s="227"/>
      <c r="N606" s="228"/>
      <c r="O606" s="89"/>
      <c r="P606" s="89"/>
      <c r="Q606" s="89"/>
      <c r="R606" s="89"/>
      <c r="S606" s="89"/>
      <c r="T606" s="90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T606" s="21" t="s">
        <v>209</v>
      </c>
      <c r="AU606" s="21" t="s">
        <v>92</v>
      </c>
    </row>
    <row r="607" s="2" customFormat="1">
      <c r="A607" s="43"/>
      <c r="B607" s="44"/>
      <c r="C607" s="45"/>
      <c r="D607" s="229" t="s">
        <v>211</v>
      </c>
      <c r="E607" s="45"/>
      <c r="F607" s="230" t="s">
        <v>1503</v>
      </c>
      <c r="G607" s="45"/>
      <c r="H607" s="45"/>
      <c r="I607" s="226"/>
      <c r="J607" s="45"/>
      <c r="K607" s="45"/>
      <c r="L607" s="49"/>
      <c r="M607" s="227"/>
      <c r="N607" s="228"/>
      <c r="O607" s="89"/>
      <c r="P607" s="89"/>
      <c r="Q607" s="89"/>
      <c r="R607" s="89"/>
      <c r="S607" s="89"/>
      <c r="T607" s="90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T607" s="21" t="s">
        <v>211</v>
      </c>
      <c r="AU607" s="21" t="s">
        <v>92</v>
      </c>
    </row>
    <row r="608" s="13" customFormat="1">
      <c r="A608" s="13"/>
      <c r="B608" s="232"/>
      <c r="C608" s="233"/>
      <c r="D608" s="224" t="s">
        <v>232</v>
      </c>
      <c r="E608" s="242" t="s">
        <v>35</v>
      </c>
      <c r="F608" s="234" t="s">
        <v>2241</v>
      </c>
      <c r="G608" s="233"/>
      <c r="H608" s="235">
        <v>6</v>
      </c>
      <c r="I608" s="236"/>
      <c r="J608" s="233"/>
      <c r="K608" s="233"/>
      <c r="L608" s="237"/>
      <c r="M608" s="238"/>
      <c r="N608" s="239"/>
      <c r="O608" s="239"/>
      <c r="P608" s="239"/>
      <c r="Q608" s="239"/>
      <c r="R608" s="239"/>
      <c r="S608" s="239"/>
      <c r="T608" s="24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1" t="s">
        <v>232</v>
      </c>
      <c r="AU608" s="241" t="s">
        <v>92</v>
      </c>
      <c r="AV608" s="13" t="s">
        <v>92</v>
      </c>
      <c r="AW608" s="13" t="s">
        <v>42</v>
      </c>
      <c r="AX608" s="13" t="s">
        <v>82</v>
      </c>
      <c r="AY608" s="241" t="s">
        <v>197</v>
      </c>
    </row>
    <row r="609" s="13" customFormat="1">
      <c r="A609" s="13"/>
      <c r="B609" s="232"/>
      <c r="C609" s="233"/>
      <c r="D609" s="224" t="s">
        <v>232</v>
      </c>
      <c r="E609" s="242" t="s">
        <v>35</v>
      </c>
      <c r="F609" s="234" t="s">
        <v>2187</v>
      </c>
      <c r="G609" s="233"/>
      <c r="H609" s="235">
        <v>3</v>
      </c>
      <c r="I609" s="236"/>
      <c r="J609" s="233"/>
      <c r="K609" s="233"/>
      <c r="L609" s="237"/>
      <c r="M609" s="238"/>
      <c r="N609" s="239"/>
      <c r="O609" s="239"/>
      <c r="P609" s="239"/>
      <c r="Q609" s="239"/>
      <c r="R609" s="239"/>
      <c r="S609" s="239"/>
      <c r="T609" s="24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1" t="s">
        <v>232</v>
      </c>
      <c r="AU609" s="241" t="s">
        <v>92</v>
      </c>
      <c r="AV609" s="13" t="s">
        <v>92</v>
      </c>
      <c r="AW609" s="13" t="s">
        <v>42</v>
      </c>
      <c r="AX609" s="13" t="s">
        <v>82</v>
      </c>
      <c r="AY609" s="241" t="s">
        <v>197</v>
      </c>
    </row>
    <row r="610" s="14" customFormat="1">
      <c r="A610" s="14"/>
      <c r="B610" s="253"/>
      <c r="C610" s="254"/>
      <c r="D610" s="224" t="s">
        <v>232</v>
      </c>
      <c r="E610" s="255" t="s">
        <v>35</v>
      </c>
      <c r="F610" s="256" t="s">
        <v>355</v>
      </c>
      <c r="G610" s="254"/>
      <c r="H610" s="257">
        <v>9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232</v>
      </c>
      <c r="AU610" s="263" t="s">
        <v>92</v>
      </c>
      <c r="AV610" s="14" t="s">
        <v>206</v>
      </c>
      <c r="AW610" s="14" t="s">
        <v>42</v>
      </c>
      <c r="AX610" s="14" t="s">
        <v>90</v>
      </c>
      <c r="AY610" s="263" t="s">
        <v>197</v>
      </c>
    </row>
    <row r="611" s="12" customFormat="1" ht="22.8" customHeight="1">
      <c r="A611" s="12"/>
      <c r="B611" s="195"/>
      <c r="C611" s="196"/>
      <c r="D611" s="197" t="s">
        <v>81</v>
      </c>
      <c r="E611" s="209" t="s">
        <v>325</v>
      </c>
      <c r="F611" s="209" t="s">
        <v>326</v>
      </c>
      <c r="G611" s="196"/>
      <c r="H611" s="196"/>
      <c r="I611" s="199"/>
      <c r="J611" s="210">
        <f>BK611</f>
        <v>0</v>
      </c>
      <c r="K611" s="196"/>
      <c r="L611" s="201"/>
      <c r="M611" s="202"/>
      <c r="N611" s="203"/>
      <c r="O611" s="203"/>
      <c r="P611" s="204">
        <f>SUM(P612:P620)</f>
        <v>0</v>
      </c>
      <c r="Q611" s="203"/>
      <c r="R611" s="204">
        <f>SUM(R612:R620)</f>
        <v>0</v>
      </c>
      <c r="S611" s="203"/>
      <c r="T611" s="205">
        <f>SUM(T612:T620)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06" t="s">
        <v>90</v>
      </c>
      <c r="AT611" s="207" t="s">
        <v>81</v>
      </c>
      <c r="AU611" s="207" t="s">
        <v>90</v>
      </c>
      <c r="AY611" s="206" t="s">
        <v>197</v>
      </c>
      <c r="BK611" s="208">
        <f>SUM(BK612:BK620)</f>
        <v>0</v>
      </c>
    </row>
    <row r="612" s="2" customFormat="1" ht="16.5" customHeight="1">
      <c r="A612" s="43"/>
      <c r="B612" s="44"/>
      <c r="C612" s="211" t="s">
        <v>873</v>
      </c>
      <c r="D612" s="211" t="s">
        <v>201</v>
      </c>
      <c r="E612" s="212" t="s">
        <v>524</v>
      </c>
      <c r="F612" s="213" t="s">
        <v>525</v>
      </c>
      <c r="G612" s="214" t="s">
        <v>269</v>
      </c>
      <c r="H612" s="215">
        <v>0.32800000000000001</v>
      </c>
      <c r="I612" s="216"/>
      <c r="J612" s="217">
        <f>ROUND(I612*H612,2)</f>
        <v>0</v>
      </c>
      <c r="K612" s="213" t="s">
        <v>205</v>
      </c>
      <c r="L612" s="49"/>
      <c r="M612" s="218" t="s">
        <v>35</v>
      </c>
      <c r="N612" s="219" t="s">
        <v>53</v>
      </c>
      <c r="O612" s="89"/>
      <c r="P612" s="220">
        <f>O612*H612</f>
        <v>0</v>
      </c>
      <c r="Q612" s="220">
        <v>0</v>
      </c>
      <c r="R612" s="220">
        <f>Q612*H612</f>
        <v>0</v>
      </c>
      <c r="S612" s="220">
        <v>0</v>
      </c>
      <c r="T612" s="221">
        <f>S612*H612</f>
        <v>0</v>
      </c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R612" s="222" t="s">
        <v>206</v>
      </c>
      <c r="AT612" s="222" t="s">
        <v>201</v>
      </c>
      <c r="AU612" s="222" t="s">
        <v>92</v>
      </c>
      <c r="AY612" s="21" t="s">
        <v>197</v>
      </c>
      <c r="BE612" s="223">
        <f>IF(N612="základní",J612,0)</f>
        <v>0</v>
      </c>
      <c r="BF612" s="223">
        <f>IF(N612="snížená",J612,0)</f>
        <v>0</v>
      </c>
      <c r="BG612" s="223">
        <f>IF(N612="zákl. přenesená",J612,0)</f>
        <v>0</v>
      </c>
      <c r="BH612" s="223">
        <f>IF(N612="sníž. přenesená",J612,0)</f>
        <v>0</v>
      </c>
      <c r="BI612" s="223">
        <f>IF(N612="nulová",J612,0)</f>
        <v>0</v>
      </c>
      <c r="BJ612" s="21" t="s">
        <v>90</v>
      </c>
      <c r="BK612" s="223">
        <f>ROUND(I612*H612,2)</f>
        <v>0</v>
      </c>
      <c r="BL612" s="21" t="s">
        <v>206</v>
      </c>
      <c r="BM612" s="222" t="s">
        <v>2242</v>
      </c>
    </row>
    <row r="613" s="2" customFormat="1">
      <c r="A613" s="43"/>
      <c r="B613" s="44"/>
      <c r="C613" s="45"/>
      <c r="D613" s="224" t="s">
        <v>209</v>
      </c>
      <c r="E613" s="45"/>
      <c r="F613" s="225" t="s">
        <v>527</v>
      </c>
      <c r="G613" s="45"/>
      <c r="H613" s="45"/>
      <c r="I613" s="226"/>
      <c r="J613" s="45"/>
      <c r="K613" s="45"/>
      <c r="L613" s="49"/>
      <c r="M613" s="227"/>
      <c r="N613" s="228"/>
      <c r="O613" s="89"/>
      <c r="P613" s="89"/>
      <c r="Q613" s="89"/>
      <c r="R613" s="89"/>
      <c r="S613" s="89"/>
      <c r="T613" s="90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T613" s="21" t="s">
        <v>209</v>
      </c>
      <c r="AU613" s="21" t="s">
        <v>92</v>
      </c>
    </row>
    <row r="614" s="2" customFormat="1">
      <c r="A614" s="43"/>
      <c r="B614" s="44"/>
      <c r="C614" s="45"/>
      <c r="D614" s="229" t="s">
        <v>211</v>
      </c>
      <c r="E614" s="45"/>
      <c r="F614" s="230" t="s">
        <v>528</v>
      </c>
      <c r="G614" s="45"/>
      <c r="H614" s="45"/>
      <c r="I614" s="226"/>
      <c r="J614" s="45"/>
      <c r="K614" s="45"/>
      <c r="L614" s="49"/>
      <c r="M614" s="227"/>
      <c r="N614" s="228"/>
      <c r="O614" s="89"/>
      <c r="P614" s="89"/>
      <c r="Q614" s="89"/>
      <c r="R614" s="89"/>
      <c r="S614" s="89"/>
      <c r="T614" s="90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T614" s="21" t="s">
        <v>211</v>
      </c>
      <c r="AU614" s="21" t="s">
        <v>92</v>
      </c>
    </row>
    <row r="615" s="2" customFormat="1">
      <c r="A615" s="43"/>
      <c r="B615" s="44"/>
      <c r="C615" s="45"/>
      <c r="D615" s="224" t="s">
        <v>219</v>
      </c>
      <c r="E615" s="45"/>
      <c r="F615" s="231" t="s">
        <v>761</v>
      </c>
      <c r="G615" s="45"/>
      <c r="H615" s="45"/>
      <c r="I615" s="226"/>
      <c r="J615" s="45"/>
      <c r="K615" s="45"/>
      <c r="L615" s="49"/>
      <c r="M615" s="227"/>
      <c r="N615" s="228"/>
      <c r="O615" s="89"/>
      <c r="P615" s="89"/>
      <c r="Q615" s="89"/>
      <c r="R615" s="89"/>
      <c r="S615" s="89"/>
      <c r="T615" s="90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T615" s="21" t="s">
        <v>219</v>
      </c>
      <c r="AU615" s="21" t="s">
        <v>92</v>
      </c>
    </row>
    <row r="616" s="13" customFormat="1">
      <c r="A616" s="13"/>
      <c r="B616" s="232"/>
      <c r="C616" s="233"/>
      <c r="D616" s="224" t="s">
        <v>232</v>
      </c>
      <c r="E616" s="242" t="s">
        <v>35</v>
      </c>
      <c r="F616" s="234" t="s">
        <v>2243</v>
      </c>
      <c r="G616" s="233"/>
      <c r="H616" s="235">
        <v>0.32800000000000001</v>
      </c>
      <c r="I616" s="236"/>
      <c r="J616" s="233"/>
      <c r="K616" s="233"/>
      <c r="L616" s="237"/>
      <c r="M616" s="238"/>
      <c r="N616" s="239"/>
      <c r="O616" s="239"/>
      <c r="P616" s="239"/>
      <c r="Q616" s="239"/>
      <c r="R616" s="239"/>
      <c r="S616" s="239"/>
      <c r="T616" s="24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1" t="s">
        <v>232</v>
      </c>
      <c r="AU616" s="241" t="s">
        <v>92</v>
      </c>
      <c r="AV616" s="13" t="s">
        <v>92</v>
      </c>
      <c r="AW616" s="13" t="s">
        <v>42</v>
      </c>
      <c r="AX616" s="13" t="s">
        <v>90</v>
      </c>
      <c r="AY616" s="241" t="s">
        <v>197</v>
      </c>
    </row>
    <row r="617" s="2" customFormat="1" ht="24.15" customHeight="1">
      <c r="A617" s="43"/>
      <c r="B617" s="44"/>
      <c r="C617" s="211" t="s">
        <v>877</v>
      </c>
      <c r="D617" s="211" t="s">
        <v>201</v>
      </c>
      <c r="E617" s="212" t="s">
        <v>546</v>
      </c>
      <c r="F617" s="213" t="s">
        <v>547</v>
      </c>
      <c r="G617" s="214" t="s">
        <v>269</v>
      </c>
      <c r="H617" s="215">
        <v>1.0169999999999999</v>
      </c>
      <c r="I617" s="216"/>
      <c r="J617" s="217">
        <f>ROUND(I617*H617,2)</f>
        <v>0</v>
      </c>
      <c r="K617" s="213" t="s">
        <v>205</v>
      </c>
      <c r="L617" s="49"/>
      <c r="M617" s="218" t="s">
        <v>35</v>
      </c>
      <c r="N617" s="219" t="s">
        <v>53</v>
      </c>
      <c r="O617" s="89"/>
      <c r="P617" s="220">
        <f>O617*H617</f>
        <v>0</v>
      </c>
      <c r="Q617" s="220">
        <v>0</v>
      </c>
      <c r="R617" s="220">
        <f>Q617*H617</f>
        <v>0</v>
      </c>
      <c r="S617" s="220">
        <v>0</v>
      </c>
      <c r="T617" s="221">
        <f>S617*H617</f>
        <v>0</v>
      </c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R617" s="222" t="s">
        <v>206</v>
      </c>
      <c r="AT617" s="222" t="s">
        <v>201</v>
      </c>
      <c r="AU617" s="222" t="s">
        <v>92</v>
      </c>
      <c r="AY617" s="21" t="s">
        <v>197</v>
      </c>
      <c r="BE617" s="223">
        <f>IF(N617="základní",J617,0)</f>
        <v>0</v>
      </c>
      <c r="BF617" s="223">
        <f>IF(N617="snížená",J617,0)</f>
        <v>0</v>
      </c>
      <c r="BG617" s="223">
        <f>IF(N617="zákl. přenesená",J617,0)</f>
        <v>0</v>
      </c>
      <c r="BH617" s="223">
        <f>IF(N617="sníž. přenesená",J617,0)</f>
        <v>0</v>
      </c>
      <c r="BI617" s="223">
        <f>IF(N617="nulová",J617,0)</f>
        <v>0</v>
      </c>
      <c r="BJ617" s="21" t="s">
        <v>90</v>
      </c>
      <c r="BK617" s="223">
        <f>ROUND(I617*H617,2)</f>
        <v>0</v>
      </c>
      <c r="BL617" s="21" t="s">
        <v>206</v>
      </c>
      <c r="BM617" s="222" t="s">
        <v>2244</v>
      </c>
    </row>
    <row r="618" s="2" customFormat="1">
      <c r="A618" s="43"/>
      <c r="B618" s="44"/>
      <c r="C618" s="45"/>
      <c r="D618" s="224" t="s">
        <v>209</v>
      </c>
      <c r="E618" s="45"/>
      <c r="F618" s="225" t="s">
        <v>549</v>
      </c>
      <c r="G618" s="45"/>
      <c r="H618" s="45"/>
      <c r="I618" s="226"/>
      <c r="J618" s="45"/>
      <c r="K618" s="45"/>
      <c r="L618" s="49"/>
      <c r="M618" s="227"/>
      <c r="N618" s="228"/>
      <c r="O618" s="89"/>
      <c r="P618" s="89"/>
      <c r="Q618" s="89"/>
      <c r="R618" s="89"/>
      <c r="S618" s="89"/>
      <c r="T618" s="90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T618" s="21" t="s">
        <v>209</v>
      </c>
      <c r="AU618" s="21" t="s">
        <v>92</v>
      </c>
    </row>
    <row r="619" s="2" customFormat="1">
      <c r="A619" s="43"/>
      <c r="B619" s="44"/>
      <c r="C619" s="45"/>
      <c r="D619" s="229" t="s">
        <v>211</v>
      </c>
      <c r="E619" s="45"/>
      <c r="F619" s="230" t="s">
        <v>550</v>
      </c>
      <c r="G619" s="45"/>
      <c r="H619" s="45"/>
      <c r="I619" s="226"/>
      <c r="J619" s="45"/>
      <c r="K619" s="45"/>
      <c r="L619" s="49"/>
      <c r="M619" s="227"/>
      <c r="N619" s="228"/>
      <c r="O619" s="89"/>
      <c r="P619" s="89"/>
      <c r="Q619" s="89"/>
      <c r="R619" s="89"/>
      <c r="S619" s="89"/>
      <c r="T619" s="90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T619" s="21" t="s">
        <v>211</v>
      </c>
      <c r="AU619" s="21" t="s">
        <v>92</v>
      </c>
    </row>
    <row r="620" s="13" customFormat="1">
      <c r="A620" s="13"/>
      <c r="B620" s="232"/>
      <c r="C620" s="233"/>
      <c r="D620" s="224" t="s">
        <v>232</v>
      </c>
      <c r="E620" s="242" t="s">
        <v>35</v>
      </c>
      <c r="F620" s="234" t="s">
        <v>2245</v>
      </c>
      <c r="G620" s="233"/>
      <c r="H620" s="235">
        <v>1.0169999999999999</v>
      </c>
      <c r="I620" s="236"/>
      <c r="J620" s="233"/>
      <c r="K620" s="233"/>
      <c r="L620" s="237"/>
      <c r="M620" s="238"/>
      <c r="N620" s="239"/>
      <c r="O620" s="239"/>
      <c r="P620" s="239"/>
      <c r="Q620" s="239"/>
      <c r="R620" s="239"/>
      <c r="S620" s="239"/>
      <c r="T620" s="24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1" t="s">
        <v>232</v>
      </c>
      <c r="AU620" s="241" t="s">
        <v>92</v>
      </c>
      <c r="AV620" s="13" t="s">
        <v>92</v>
      </c>
      <c r="AW620" s="13" t="s">
        <v>42</v>
      </c>
      <c r="AX620" s="13" t="s">
        <v>90</v>
      </c>
      <c r="AY620" s="241" t="s">
        <v>197</v>
      </c>
    </row>
    <row r="621" s="12" customFormat="1" ht="22.8" customHeight="1">
      <c r="A621" s="12"/>
      <c r="B621" s="195"/>
      <c r="C621" s="196"/>
      <c r="D621" s="197" t="s">
        <v>81</v>
      </c>
      <c r="E621" s="209" t="s">
        <v>1512</v>
      </c>
      <c r="F621" s="209" t="s">
        <v>1513</v>
      </c>
      <c r="G621" s="196"/>
      <c r="H621" s="196"/>
      <c r="I621" s="199"/>
      <c r="J621" s="210">
        <f>BK621</f>
        <v>0</v>
      </c>
      <c r="K621" s="196"/>
      <c r="L621" s="201"/>
      <c r="M621" s="202"/>
      <c r="N621" s="203"/>
      <c r="O621" s="203"/>
      <c r="P621" s="204">
        <f>SUM(P622:P639)</f>
        <v>0</v>
      </c>
      <c r="Q621" s="203"/>
      <c r="R621" s="204">
        <f>SUM(R622:R639)</f>
        <v>0</v>
      </c>
      <c r="S621" s="203"/>
      <c r="T621" s="205">
        <f>SUM(T622:T639)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06" t="s">
        <v>90</v>
      </c>
      <c r="AT621" s="207" t="s">
        <v>81</v>
      </c>
      <c r="AU621" s="207" t="s">
        <v>90</v>
      </c>
      <c r="AY621" s="206" t="s">
        <v>197</v>
      </c>
      <c r="BK621" s="208">
        <f>SUM(BK622:BK639)</f>
        <v>0</v>
      </c>
    </row>
    <row r="622" s="2" customFormat="1" ht="24.15" customHeight="1">
      <c r="A622" s="43"/>
      <c r="B622" s="44"/>
      <c r="C622" s="211" t="s">
        <v>879</v>
      </c>
      <c r="D622" s="211" t="s">
        <v>201</v>
      </c>
      <c r="E622" s="212" t="s">
        <v>1514</v>
      </c>
      <c r="F622" s="213" t="s">
        <v>1515</v>
      </c>
      <c r="G622" s="214" t="s">
        <v>269</v>
      </c>
      <c r="H622" s="215">
        <v>1066.9459999999999</v>
      </c>
      <c r="I622" s="216"/>
      <c r="J622" s="217">
        <f>ROUND(I622*H622,2)</f>
        <v>0</v>
      </c>
      <c r="K622" s="213" t="s">
        <v>205</v>
      </c>
      <c r="L622" s="49"/>
      <c r="M622" s="218" t="s">
        <v>35</v>
      </c>
      <c r="N622" s="219" t="s">
        <v>53</v>
      </c>
      <c r="O622" s="89"/>
      <c r="P622" s="220">
        <f>O622*H622</f>
        <v>0</v>
      </c>
      <c r="Q622" s="220">
        <v>0</v>
      </c>
      <c r="R622" s="220">
        <f>Q622*H622</f>
        <v>0</v>
      </c>
      <c r="S622" s="220">
        <v>0</v>
      </c>
      <c r="T622" s="221">
        <f>S622*H622</f>
        <v>0</v>
      </c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R622" s="222" t="s">
        <v>206</v>
      </c>
      <c r="AT622" s="222" t="s">
        <v>201</v>
      </c>
      <c r="AU622" s="222" t="s">
        <v>92</v>
      </c>
      <c r="AY622" s="21" t="s">
        <v>197</v>
      </c>
      <c r="BE622" s="223">
        <f>IF(N622="základní",J622,0)</f>
        <v>0</v>
      </c>
      <c r="BF622" s="223">
        <f>IF(N622="snížená",J622,0)</f>
        <v>0</v>
      </c>
      <c r="BG622" s="223">
        <f>IF(N622="zákl. přenesená",J622,0)</f>
        <v>0</v>
      </c>
      <c r="BH622" s="223">
        <f>IF(N622="sníž. přenesená",J622,0)</f>
        <v>0</v>
      </c>
      <c r="BI622" s="223">
        <f>IF(N622="nulová",J622,0)</f>
        <v>0</v>
      </c>
      <c r="BJ622" s="21" t="s">
        <v>90</v>
      </c>
      <c r="BK622" s="223">
        <f>ROUND(I622*H622,2)</f>
        <v>0</v>
      </c>
      <c r="BL622" s="21" t="s">
        <v>206</v>
      </c>
      <c r="BM622" s="222" t="s">
        <v>2246</v>
      </c>
    </row>
    <row r="623" s="2" customFormat="1">
      <c r="A623" s="43"/>
      <c r="B623" s="44"/>
      <c r="C623" s="45"/>
      <c r="D623" s="224" t="s">
        <v>209</v>
      </c>
      <c r="E623" s="45"/>
      <c r="F623" s="225" t="s">
        <v>1517</v>
      </c>
      <c r="G623" s="45"/>
      <c r="H623" s="45"/>
      <c r="I623" s="226"/>
      <c r="J623" s="45"/>
      <c r="K623" s="45"/>
      <c r="L623" s="49"/>
      <c r="M623" s="227"/>
      <c r="N623" s="228"/>
      <c r="O623" s="89"/>
      <c r="P623" s="89"/>
      <c r="Q623" s="89"/>
      <c r="R623" s="89"/>
      <c r="S623" s="89"/>
      <c r="T623" s="90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T623" s="21" t="s">
        <v>209</v>
      </c>
      <c r="AU623" s="21" t="s">
        <v>92</v>
      </c>
    </row>
    <row r="624" s="2" customFormat="1">
      <c r="A624" s="43"/>
      <c r="B624" s="44"/>
      <c r="C624" s="45"/>
      <c r="D624" s="229" t="s">
        <v>211</v>
      </c>
      <c r="E624" s="45"/>
      <c r="F624" s="230" t="s">
        <v>1518</v>
      </c>
      <c r="G624" s="45"/>
      <c r="H624" s="45"/>
      <c r="I624" s="226"/>
      <c r="J624" s="45"/>
      <c r="K624" s="45"/>
      <c r="L624" s="49"/>
      <c r="M624" s="227"/>
      <c r="N624" s="228"/>
      <c r="O624" s="89"/>
      <c r="P624" s="89"/>
      <c r="Q624" s="89"/>
      <c r="R624" s="89"/>
      <c r="S624" s="89"/>
      <c r="T624" s="90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T624" s="21" t="s">
        <v>211</v>
      </c>
      <c r="AU624" s="21" t="s">
        <v>92</v>
      </c>
    </row>
    <row r="625" s="13" customFormat="1">
      <c r="A625" s="13"/>
      <c r="B625" s="232"/>
      <c r="C625" s="233"/>
      <c r="D625" s="224" t="s">
        <v>232</v>
      </c>
      <c r="E625" s="242" t="s">
        <v>35</v>
      </c>
      <c r="F625" s="234" t="s">
        <v>2247</v>
      </c>
      <c r="G625" s="233"/>
      <c r="H625" s="235">
        <v>1141.164</v>
      </c>
      <c r="I625" s="236"/>
      <c r="J625" s="233"/>
      <c r="K625" s="233"/>
      <c r="L625" s="237"/>
      <c r="M625" s="238"/>
      <c r="N625" s="239"/>
      <c r="O625" s="239"/>
      <c r="P625" s="239"/>
      <c r="Q625" s="239"/>
      <c r="R625" s="239"/>
      <c r="S625" s="239"/>
      <c r="T625" s="24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1" t="s">
        <v>232</v>
      </c>
      <c r="AU625" s="241" t="s">
        <v>92</v>
      </c>
      <c r="AV625" s="13" t="s">
        <v>92</v>
      </c>
      <c r="AW625" s="13" t="s">
        <v>42</v>
      </c>
      <c r="AX625" s="13" t="s">
        <v>82</v>
      </c>
      <c r="AY625" s="241" t="s">
        <v>197</v>
      </c>
    </row>
    <row r="626" s="13" customFormat="1">
      <c r="A626" s="13"/>
      <c r="B626" s="232"/>
      <c r="C626" s="233"/>
      <c r="D626" s="224" t="s">
        <v>232</v>
      </c>
      <c r="E626" s="242" t="s">
        <v>35</v>
      </c>
      <c r="F626" s="234" t="s">
        <v>2248</v>
      </c>
      <c r="G626" s="233"/>
      <c r="H626" s="235">
        <v>-74.218000000000004</v>
      </c>
      <c r="I626" s="236"/>
      <c r="J626" s="233"/>
      <c r="K626" s="233"/>
      <c r="L626" s="237"/>
      <c r="M626" s="238"/>
      <c r="N626" s="239"/>
      <c r="O626" s="239"/>
      <c r="P626" s="239"/>
      <c r="Q626" s="239"/>
      <c r="R626" s="239"/>
      <c r="S626" s="239"/>
      <c r="T626" s="24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1" t="s">
        <v>232</v>
      </c>
      <c r="AU626" s="241" t="s">
        <v>92</v>
      </c>
      <c r="AV626" s="13" t="s">
        <v>92</v>
      </c>
      <c r="AW626" s="13" t="s">
        <v>42</v>
      </c>
      <c r="AX626" s="13" t="s">
        <v>82</v>
      </c>
      <c r="AY626" s="241" t="s">
        <v>197</v>
      </c>
    </row>
    <row r="627" s="14" customFormat="1">
      <c r="A627" s="14"/>
      <c r="B627" s="253"/>
      <c r="C627" s="254"/>
      <c r="D627" s="224" t="s">
        <v>232</v>
      </c>
      <c r="E627" s="255" t="s">
        <v>35</v>
      </c>
      <c r="F627" s="256" t="s">
        <v>355</v>
      </c>
      <c r="G627" s="254"/>
      <c r="H627" s="257">
        <v>1066.9459999999999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232</v>
      </c>
      <c r="AU627" s="263" t="s">
        <v>92</v>
      </c>
      <c r="AV627" s="14" t="s">
        <v>206</v>
      </c>
      <c r="AW627" s="14" t="s">
        <v>42</v>
      </c>
      <c r="AX627" s="14" t="s">
        <v>90</v>
      </c>
      <c r="AY627" s="263" t="s">
        <v>197</v>
      </c>
    </row>
    <row r="628" s="2" customFormat="1" ht="33" customHeight="1">
      <c r="A628" s="43"/>
      <c r="B628" s="44"/>
      <c r="C628" s="211" t="s">
        <v>883</v>
      </c>
      <c r="D628" s="211" t="s">
        <v>201</v>
      </c>
      <c r="E628" s="212" t="s">
        <v>1519</v>
      </c>
      <c r="F628" s="213" t="s">
        <v>1520</v>
      </c>
      <c r="G628" s="214" t="s">
        <v>269</v>
      </c>
      <c r="H628" s="215">
        <v>533.47299999999996</v>
      </c>
      <c r="I628" s="216"/>
      <c r="J628" s="217">
        <f>ROUND(I628*H628,2)</f>
        <v>0</v>
      </c>
      <c r="K628" s="213" t="s">
        <v>205</v>
      </c>
      <c r="L628" s="49"/>
      <c r="M628" s="218" t="s">
        <v>35</v>
      </c>
      <c r="N628" s="219" t="s">
        <v>53</v>
      </c>
      <c r="O628" s="89"/>
      <c r="P628" s="220">
        <f>O628*H628</f>
        <v>0</v>
      </c>
      <c r="Q628" s="220">
        <v>0</v>
      </c>
      <c r="R628" s="220">
        <f>Q628*H628</f>
        <v>0</v>
      </c>
      <c r="S628" s="220">
        <v>0</v>
      </c>
      <c r="T628" s="221">
        <f>S628*H628</f>
        <v>0</v>
      </c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R628" s="222" t="s">
        <v>206</v>
      </c>
      <c r="AT628" s="222" t="s">
        <v>201</v>
      </c>
      <c r="AU628" s="222" t="s">
        <v>92</v>
      </c>
      <c r="AY628" s="21" t="s">
        <v>197</v>
      </c>
      <c r="BE628" s="223">
        <f>IF(N628="základní",J628,0)</f>
        <v>0</v>
      </c>
      <c r="BF628" s="223">
        <f>IF(N628="snížená",J628,0)</f>
        <v>0</v>
      </c>
      <c r="BG628" s="223">
        <f>IF(N628="zákl. přenesená",J628,0)</f>
        <v>0</v>
      </c>
      <c r="BH628" s="223">
        <f>IF(N628="sníž. přenesená",J628,0)</f>
        <v>0</v>
      </c>
      <c r="BI628" s="223">
        <f>IF(N628="nulová",J628,0)</f>
        <v>0</v>
      </c>
      <c r="BJ628" s="21" t="s">
        <v>90</v>
      </c>
      <c r="BK628" s="223">
        <f>ROUND(I628*H628,2)</f>
        <v>0</v>
      </c>
      <c r="BL628" s="21" t="s">
        <v>206</v>
      </c>
      <c r="BM628" s="222" t="s">
        <v>2249</v>
      </c>
    </row>
    <row r="629" s="2" customFormat="1">
      <c r="A629" s="43"/>
      <c r="B629" s="44"/>
      <c r="C629" s="45"/>
      <c r="D629" s="224" t="s">
        <v>209</v>
      </c>
      <c r="E629" s="45"/>
      <c r="F629" s="225" t="s">
        <v>1522</v>
      </c>
      <c r="G629" s="45"/>
      <c r="H629" s="45"/>
      <c r="I629" s="226"/>
      <c r="J629" s="45"/>
      <c r="K629" s="45"/>
      <c r="L629" s="49"/>
      <c r="M629" s="227"/>
      <c r="N629" s="228"/>
      <c r="O629" s="89"/>
      <c r="P629" s="89"/>
      <c r="Q629" s="89"/>
      <c r="R629" s="89"/>
      <c r="S629" s="89"/>
      <c r="T629" s="90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T629" s="21" t="s">
        <v>209</v>
      </c>
      <c r="AU629" s="21" t="s">
        <v>92</v>
      </c>
    </row>
    <row r="630" s="2" customFormat="1">
      <c r="A630" s="43"/>
      <c r="B630" s="44"/>
      <c r="C630" s="45"/>
      <c r="D630" s="229" t="s">
        <v>211</v>
      </c>
      <c r="E630" s="45"/>
      <c r="F630" s="230" t="s">
        <v>1523</v>
      </c>
      <c r="G630" s="45"/>
      <c r="H630" s="45"/>
      <c r="I630" s="226"/>
      <c r="J630" s="45"/>
      <c r="K630" s="45"/>
      <c r="L630" s="49"/>
      <c r="M630" s="227"/>
      <c r="N630" s="228"/>
      <c r="O630" s="89"/>
      <c r="P630" s="89"/>
      <c r="Q630" s="89"/>
      <c r="R630" s="89"/>
      <c r="S630" s="89"/>
      <c r="T630" s="90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T630" s="21" t="s">
        <v>211</v>
      </c>
      <c r="AU630" s="21" t="s">
        <v>92</v>
      </c>
    </row>
    <row r="631" s="13" customFormat="1">
      <c r="A631" s="13"/>
      <c r="B631" s="232"/>
      <c r="C631" s="233"/>
      <c r="D631" s="224" t="s">
        <v>232</v>
      </c>
      <c r="E631" s="233"/>
      <c r="F631" s="234" t="s">
        <v>2250</v>
      </c>
      <c r="G631" s="233"/>
      <c r="H631" s="235">
        <v>533.47299999999996</v>
      </c>
      <c r="I631" s="236"/>
      <c r="J631" s="233"/>
      <c r="K631" s="233"/>
      <c r="L631" s="237"/>
      <c r="M631" s="238"/>
      <c r="N631" s="239"/>
      <c r="O631" s="239"/>
      <c r="P631" s="239"/>
      <c r="Q631" s="239"/>
      <c r="R631" s="239"/>
      <c r="S631" s="239"/>
      <c r="T631" s="24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1" t="s">
        <v>232</v>
      </c>
      <c r="AU631" s="241" t="s">
        <v>92</v>
      </c>
      <c r="AV631" s="13" t="s">
        <v>92</v>
      </c>
      <c r="AW631" s="13" t="s">
        <v>4</v>
      </c>
      <c r="AX631" s="13" t="s">
        <v>90</v>
      </c>
      <c r="AY631" s="241" t="s">
        <v>197</v>
      </c>
    </row>
    <row r="632" s="2" customFormat="1" ht="33" customHeight="1">
      <c r="A632" s="43"/>
      <c r="B632" s="44"/>
      <c r="C632" s="211" t="s">
        <v>886</v>
      </c>
      <c r="D632" s="211" t="s">
        <v>201</v>
      </c>
      <c r="E632" s="212" t="s">
        <v>2251</v>
      </c>
      <c r="F632" s="213" t="s">
        <v>2252</v>
      </c>
      <c r="G632" s="214" t="s">
        <v>269</v>
      </c>
      <c r="H632" s="215">
        <v>74.218000000000004</v>
      </c>
      <c r="I632" s="216"/>
      <c r="J632" s="217">
        <f>ROUND(I632*H632,2)</f>
        <v>0</v>
      </c>
      <c r="K632" s="213" t="s">
        <v>205</v>
      </c>
      <c r="L632" s="49"/>
      <c r="M632" s="218" t="s">
        <v>35</v>
      </c>
      <c r="N632" s="219" t="s">
        <v>53</v>
      </c>
      <c r="O632" s="89"/>
      <c r="P632" s="220">
        <f>O632*H632</f>
        <v>0</v>
      </c>
      <c r="Q632" s="220">
        <v>0</v>
      </c>
      <c r="R632" s="220">
        <f>Q632*H632</f>
        <v>0</v>
      </c>
      <c r="S632" s="220">
        <v>0</v>
      </c>
      <c r="T632" s="221">
        <f>S632*H632</f>
        <v>0</v>
      </c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R632" s="222" t="s">
        <v>206</v>
      </c>
      <c r="AT632" s="222" t="s">
        <v>201</v>
      </c>
      <c r="AU632" s="222" t="s">
        <v>92</v>
      </c>
      <c r="AY632" s="21" t="s">
        <v>197</v>
      </c>
      <c r="BE632" s="223">
        <f>IF(N632="základní",J632,0)</f>
        <v>0</v>
      </c>
      <c r="BF632" s="223">
        <f>IF(N632="snížená",J632,0)</f>
        <v>0</v>
      </c>
      <c r="BG632" s="223">
        <f>IF(N632="zákl. přenesená",J632,0)</f>
        <v>0</v>
      </c>
      <c r="BH632" s="223">
        <f>IF(N632="sníž. přenesená",J632,0)</f>
        <v>0</v>
      </c>
      <c r="BI632" s="223">
        <f>IF(N632="nulová",J632,0)</f>
        <v>0</v>
      </c>
      <c r="BJ632" s="21" t="s">
        <v>90</v>
      </c>
      <c r="BK632" s="223">
        <f>ROUND(I632*H632,2)</f>
        <v>0</v>
      </c>
      <c r="BL632" s="21" t="s">
        <v>206</v>
      </c>
      <c r="BM632" s="222" t="s">
        <v>2253</v>
      </c>
    </row>
    <row r="633" s="2" customFormat="1">
      <c r="A633" s="43"/>
      <c r="B633" s="44"/>
      <c r="C633" s="45"/>
      <c r="D633" s="224" t="s">
        <v>209</v>
      </c>
      <c r="E633" s="45"/>
      <c r="F633" s="225" t="s">
        <v>2254</v>
      </c>
      <c r="G633" s="45"/>
      <c r="H633" s="45"/>
      <c r="I633" s="226"/>
      <c r="J633" s="45"/>
      <c r="K633" s="45"/>
      <c r="L633" s="49"/>
      <c r="M633" s="227"/>
      <c r="N633" s="228"/>
      <c r="O633" s="89"/>
      <c r="P633" s="89"/>
      <c r="Q633" s="89"/>
      <c r="R633" s="89"/>
      <c r="S633" s="89"/>
      <c r="T633" s="90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T633" s="21" t="s">
        <v>209</v>
      </c>
      <c r="AU633" s="21" t="s">
        <v>92</v>
      </c>
    </row>
    <row r="634" s="2" customFormat="1">
      <c r="A634" s="43"/>
      <c r="B634" s="44"/>
      <c r="C634" s="45"/>
      <c r="D634" s="229" t="s">
        <v>211</v>
      </c>
      <c r="E634" s="45"/>
      <c r="F634" s="230" t="s">
        <v>2255</v>
      </c>
      <c r="G634" s="45"/>
      <c r="H634" s="45"/>
      <c r="I634" s="226"/>
      <c r="J634" s="45"/>
      <c r="K634" s="45"/>
      <c r="L634" s="49"/>
      <c r="M634" s="227"/>
      <c r="N634" s="228"/>
      <c r="O634" s="89"/>
      <c r="P634" s="89"/>
      <c r="Q634" s="89"/>
      <c r="R634" s="89"/>
      <c r="S634" s="89"/>
      <c r="T634" s="90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T634" s="21" t="s">
        <v>211</v>
      </c>
      <c r="AU634" s="21" t="s">
        <v>92</v>
      </c>
    </row>
    <row r="635" s="13" customFormat="1">
      <c r="A635" s="13"/>
      <c r="B635" s="232"/>
      <c r="C635" s="233"/>
      <c r="D635" s="224" t="s">
        <v>232</v>
      </c>
      <c r="E635" s="242" t="s">
        <v>35</v>
      </c>
      <c r="F635" s="234" t="s">
        <v>2256</v>
      </c>
      <c r="G635" s="233"/>
      <c r="H635" s="235">
        <v>74.218000000000004</v>
      </c>
      <c r="I635" s="236"/>
      <c r="J635" s="233"/>
      <c r="K635" s="233"/>
      <c r="L635" s="237"/>
      <c r="M635" s="238"/>
      <c r="N635" s="239"/>
      <c r="O635" s="239"/>
      <c r="P635" s="239"/>
      <c r="Q635" s="239"/>
      <c r="R635" s="239"/>
      <c r="S635" s="239"/>
      <c r="T635" s="24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1" t="s">
        <v>232</v>
      </c>
      <c r="AU635" s="241" t="s">
        <v>92</v>
      </c>
      <c r="AV635" s="13" t="s">
        <v>92</v>
      </c>
      <c r="AW635" s="13" t="s">
        <v>42</v>
      </c>
      <c r="AX635" s="13" t="s">
        <v>90</v>
      </c>
      <c r="AY635" s="241" t="s">
        <v>197</v>
      </c>
    </row>
    <row r="636" s="2" customFormat="1" ht="33" customHeight="1">
      <c r="A636" s="43"/>
      <c r="B636" s="44"/>
      <c r="C636" s="211" t="s">
        <v>893</v>
      </c>
      <c r="D636" s="211" t="s">
        <v>201</v>
      </c>
      <c r="E636" s="212" t="s">
        <v>2257</v>
      </c>
      <c r="F636" s="213" t="s">
        <v>2258</v>
      </c>
      <c r="G636" s="214" t="s">
        <v>269</v>
      </c>
      <c r="H636" s="215">
        <v>37.109000000000002</v>
      </c>
      <c r="I636" s="216"/>
      <c r="J636" s="217">
        <f>ROUND(I636*H636,2)</f>
        <v>0</v>
      </c>
      <c r="K636" s="213" t="s">
        <v>205</v>
      </c>
      <c r="L636" s="49"/>
      <c r="M636" s="218" t="s">
        <v>35</v>
      </c>
      <c r="N636" s="219" t="s">
        <v>53</v>
      </c>
      <c r="O636" s="89"/>
      <c r="P636" s="220">
        <f>O636*H636</f>
        <v>0</v>
      </c>
      <c r="Q636" s="220">
        <v>0</v>
      </c>
      <c r="R636" s="220">
        <f>Q636*H636</f>
        <v>0</v>
      </c>
      <c r="S636" s="220">
        <v>0</v>
      </c>
      <c r="T636" s="221">
        <f>S636*H636</f>
        <v>0</v>
      </c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R636" s="222" t="s">
        <v>206</v>
      </c>
      <c r="AT636" s="222" t="s">
        <v>201</v>
      </c>
      <c r="AU636" s="222" t="s">
        <v>92</v>
      </c>
      <c r="AY636" s="21" t="s">
        <v>197</v>
      </c>
      <c r="BE636" s="223">
        <f>IF(N636="základní",J636,0)</f>
        <v>0</v>
      </c>
      <c r="BF636" s="223">
        <f>IF(N636="snížená",J636,0)</f>
        <v>0</v>
      </c>
      <c r="BG636" s="223">
        <f>IF(N636="zákl. přenesená",J636,0)</f>
        <v>0</v>
      </c>
      <c r="BH636" s="223">
        <f>IF(N636="sníž. přenesená",J636,0)</f>
        <v>0</v>
      </c>
      <c r="BI636" s="223">
        <f>IF(N636="nulová",J636,0)</f>
        <v>0</v>
      </c>
      <c r="BJ636" s="21" t="s">
        <v>90</v>
      </c>
      <c r="BK636" s="223">
        <f>ROUND(I636*H636,2)</f>
        <v>0</v>
      </c>
      <c r="BL636" s="21" t="s">
        <v>206</v>
      </c>
      <c r="BM636" s="222" t="s">
        <v>2259</v>
      </c>
    </row>
    <row r="637" s="2" customFormat="1">
      <c r="A637" s="43"/>
      <c r="B637" s="44"/>
      <c r="C637" s="45"/>
      <c r="D637" s="224" t="s">
        <v>209</v>
      </c>
      <c r="E637" s="45"/>
      <c r="F637" s="225" t="s">
        <v>2260</v>
      </c>
      <c r="G637" s="45"/>
      <c r="H637" s="45"/>
      <c r="I637" s="226"/>
      <c r="J637" s="45"/>
      <c r="K637" s="45"/>
      <c r="L637" s="49"/>
      <c r="M637" s="227"/>
      <c r="N637" s="228"/>
      <c r="O637" s="89"/>
      <c r="P637" s="89"/>
      <c r="Q637" s="89"/>
      <c r="R637" s="89"/>
      <c r="S637" s="89"/>
      <c r="T637" s="90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T637" s="21" t="s">
        <v>209</v>
      </c>
      <c r="AU637" s="21" t="s">
        <v>92</v>
      </c>
    </row>
    <row r="638" s="2" customFormat="1">
      <c r="A638" s="43"/>
      <c r="B638" s="44"/>
      <c r="C638" s="45"/>
      <c r="D638" s="229" t="s">
        <v>211</v>
      </c>
      <c r="E638" s="45"/>
      <c r="F638" s="230" t="s">
        <v>2261</v>
      </c>
      <c r="G638" s="45"/>
      <c r="H638" s="45"/>
      <c r="I638" s="226"/>
      <c r="J638" s="45"/>
      <c r="K638" s="45"/>
      <c r="L638" s="49"/>
      <c r="M638" s="227"/>
      <c r="N638" s="228"/>
      <c r="O638" s="89"/>
      <c r="P638" s="89"/>
      <c r="Q638" s="89"/>
      <c r="R638" s="89"/>
      <c r="S638" s="89"/>
      <c r="T638" s="90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T638" s="21" t="s">
        <v>211</v>
      </c>
      <c r="AU638" s="21" t="s">
        <v>92</v>
      </c>
    </row>
    <row r="639" s="13" customFormat="1">
      <c r="A639" s="13"/>
      <c r="B639" s="232"/>
      <c r="C639" s="233"/>
      <c r="D639" s="224" t="s">
        <v>232</v>
      </c>
      <c r="E639" s="233"/>
      <c r="F639" s="234" t="s">
        <v>2262</v>
      </c>
      <c r="G639" s="233"/>
      <c r="H639" s="235">
        <v>37.109000000000002</v>
      </c>
      <c r="I639" s="236"/>
      <c r="J639" s="233"/>
      <c r="K639" s="233"/>
      <c r="L639" s="237"/>
      <c r="M639" s="277"/>
      <c r="N639" s="278"/>
      <c r="O639" s="278"/>
      <c r="P639" s="278"/>
      <c r="Q639" s="278"/>
      <c r="R639" s="278"/>
      <c r="S639" s="278"/>
      <c r="T639" s="27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1" t="s">
        <v>232</v>
      </c>
      <c r="AU639" s="241" t="s">
        <v>92</v>
      </c>
      <c r="AV639" s="13" t="s">
        <v>92</v>
      </c>
      <c r="AW639" s="13" t="s">
        <v>4</v>
      </c>
      <c r="AX639" s="13" t="s">
        <v>90</v>
      </c>
      <c r="AY639" s="241" t="s">
        <v>197</v>
      </c>
    </row>
    <row r="640" s="2" customFormat="1" ht="6.96" customHeight="1">
      <c r="A640" s="43"/>
      <c r="B640" s="64"/>
      <c r="C640" s="65"/>
      <c r="D640" s="65"/>
      <c r="E640" s="65"/>
      <c r="F640" s="65"/>
      <c r="G640" s="65"/>
      <c r="H640" s="65"/>
      <c r="I640" s="65"/>
      <c r="J640" s="65"/>
      <c r="K640" s="65"/>
      <c r="L640" s="49"/>
      <c r="M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</row>
  </sheetData>
  <sheetProtection sheet="1" autoFilter="0" formatColumns="0" formatRows="0" objects="1" scenarios="1" spinCount="100000" saltValue="833RRnBnkyOv7ExdFLTO9M9omnBIJnag18FDAsYS2PE3OOnX1J9aJtxDVxVRvDnwv6HWD9EYgGU1RnqhfRBDgA==" hashValue="voH/5v0+K8REc0NFo2xMDSX8qIc6LJQpHDLF26bvxW3Bdv0h5M0oZJ242mwXTHBOJgWjzH70O9Cw3IaQbpWpsA==" algorithmName="SHA-512" password="CC35"/>
  <autoFilter ref="C102:K639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8" r:id="rId1" display="https://podminky.urs.cz/item/CS_URS_2024_02/181351103"/>
    <hyperlink ref="F111" r:id="rId2" display="https://podminky.urs.cz/item/CS_URS_2024_02/181411131"/>
    <hyperlink ref="F117" r:id="rId3" display="https://podminky.urs.cz/item/CS_URS_2024_02/181911101"/>
    <hyperlink ref="F121" r:id="rId4" display="https://podminky.urs.cz/item/CS_URS_2024_02/185803111"/>
    <hyperlink ref="F124" r:id="rId5" display="https://podminky.urs.cz/item/CS_URS_2024_02/185804312"/>
    <hyperlink ref="F129" r:id="rId6" display="https://podminky.urs.cz/item/CS_URS_2024_02/211561111"/>
    <hyperlink ref="F134" r:id="rId7" display="https://podminky.urs.cz/item/CS_URS_2024_02/211971121"/>
    <hyperlink ref="F148" r:id="rId8" display="https://podminky.urs.cz/item/CS_URS_2024_02/212572111"/>
    <hyperlink ref="F152" r:id="rId9" display="https://podminky.urs.cz/item/CS_URS_2024_02/212755214"/>
    <hyperlink ref="F158" r:id="rId10" display="https://podminky.urs.cz/item/CS_URS_2024_02/175151101"/>
    <hyperlink ref="F165" r:id="rId11" display="https://podminky.urs.cz/item/CS_URS_2024_02/213111121"/>
    <hyperlink ref="F172" r:id="rId12" display="https://podminky.urs.cz/item/CS_URS_2024_02/213141112"/>
    <hyperlink ref="F180" r:id="rId13" display="https://podminky.urs.cz/item/CS_URS_2024_02/327591111"/>
    <hyperlink ref="F189" r:id="rId14" display="https://podminky.urs.cz/item/CS_URS_2024_02/596991115"/>
    <hyperlink ref="F195" r:id="rId15" display="https://podminky.urs.cz/item/CS_URS_2024_02/451577877"/>
    <hyperlink ref="F199" r:id="rId16" display="https://podminky.urs.cz/item/CS_URS_2024_02/596811220"/>
    <hyperlink ref="F205" r:id="rId17" display="https://podminky.urs.cz/item/CS_URS_2024_02/564561011"/>
    <hyperlink ref="F209" r:id="rId18" display="https://podminky.urs.cz/item/CS_URS_2024_02/564561012"/>
    <hyperlink ref="F213" r:id="rId19" display="https://podminky.urs.cz/item/CS_URS_2024_02/591111111"/>
    <hyperlink ref="F218" r:id="rId20" display="https://podminky.urs.cz/item/CS_URS_2024_02/564771111"/>
    <hyperlink ref="F222" r:id="rId21" display="https://podminky.urs.cz/item/CS_URS_2024_02/564851111"/>
    <hyperlink ref="F226" r:id="rId22" display="https://podminky.urs.cz/item/CS_URS_2024_02/564861111"/>
    <hyperlink ref="F230" r:id="rId23" display="https://podminky.urs.cz/item/CS_URS_2024_02/567142111"/>
    <hyperlink ref="F234" r:id="rId24" display="https://podminky.urs.cz/item/CS_URS_2024_02/591111111"/>
    <hyperlink ref="F241" r:id="rId25" display="https://podminky.urs.cz/item/CS_URS_2024_02/591141111"/>
    <hyperlink ref="F260" r:id="rId26" display="https://podminky.urs.cz/item/CS_URS_2024_02/916991121"/>
    <hyperlink ref="F272" r:id="rId27" display="https://podminky.urs.cz/item/CS_URS_2024_02/564771111"/>
    <hyperlink ref="F276" r:id="rId28" display="https://podminky.urs.cz/item/CS_URS_2024_02/564851111"/>
    <hyperlink ref="F280" r:id="rId29" display="https://podminky.urs.cz/item/CS_URS_2024_02/564861111"/>
    <hyperlink ref="F284" r:id="rId30" display="https://podminky.urs.cz/item/CS_URS_2024_02/567142111"/>
    <hyperlink ref="F287" r:id="rId31" display="https://podminky.urs.cz/item/CS_URS_2024_02/591111111"/>
    <hyperlink ref="F303" r:id="rId32" display="https://podminky.urs.cz/item/CS_URS_2024_02/451577877"/>
    <hyperlink ref="F307" r:id="rId33" display="https://podminky.urs.cz/item/CS_URS_2024_02/564531111"/>
    <hyperlink ref="F312" r:id="rId34" display="https://podminky.urs.cz/item/CS_URS_2024_02/564561111"/>
    <hyperlink ref="F317" r:id="rId35" display="https://podminky.urs.cz/item/CS_URS_2024_02/564851111"/>
    <hyperlink ref="F321" r:id="rId36" display="https://podminky.urs.cz/item/CS_URS_2024_02/591412111"/>
    <hyperlink ref="F339" r:id="rId37" display="https://podminky.urs.cz/item/CS_URS_2024_02/591411111"/>
    <hyperlink ref="F348" r:id="rId38" display="https://podminky.urs.cz/item/CS_URS_2024_02/596841220"/>
    <hyperlink ref="F352" r:id="rId39" display="https://podminky.urs.cz/item/CS_URS_2024_02/599632111"/>
    <hyperlink ref="F366" r:id="rId40" display="https://podminky.urs.cz/item/CS_URS_2024_02/564551011"/>
    <hyperlink ref="F370" r:id="rId41" display="https://podminky.urs.cz/item/CS_URS_2024_02/596211110"/>
    <hyperlink ref="F375" r:id="rId42" display="https://podminky.urs.cz/item/CS_URS_2024_02/564761101"/>
    <hyperlink ref="F379" r:id="rId43" display="https://podminky.urs.cz/item/CS_URS_2024_02/564831011"/>
    <hyperlink ref="F383" r:id="rId44" display="https://podminky.urs.cz/item/CS_URS_2024_02/564861011"/>
    <hyperlink ref="F387" r:id="rId45" display="https://podminky.urs.cz/item/CS_URS_2024_02/567142111"/>
    <hyperlink ref="F390" r:id="rId46" display="https://podminky.urs.cz/item/CS_URS_2024_02/591211111"/>
    <hyperlink ref="F398" r:id="rId47" display="https://podminky.urs.cz/item/CS_URS_2024_02/451319777"/>
    <hyperlink ref="F403" r:id="rId48" display="https://podminky.urs.cz/item/CS_URS_2024_02/564761101"/>
    <hyperlink ref="F407" r:id="rId49" display="https://podminky.urs.cz/item/CS_URS_2024_02/564831011"/>
    <hyperlink ref="F411" r:id="rId50" display="https://podminky.urs.cz/item/CS_URS_2024_02/564861011"/>
    <hyperlink ref="F415" r:id="rId51" display="https://podminky.urs.cz/item/CS_URS_2024_02/567142111"/>
    <hyperlink ref="F418" r:id="rId52" display="https://podminky.urs.cz/item/CS_URS_2024_02/591441111"/>
    <hyperlink ref="F426" r:id="rId53" display="https://podminky.urs.cz/item/CS_URS_2024_02/596841220"/>
    <hyperlink ref="F436" r:id="rId54" display="https://podminky.urs.cz/item/CS_URS_2024_02/564771101"/>
    <hyperlink ref="F440" r:id="rId55" display="https://podminky.urs.cz/item/CS_URS_2024_02/564851011"/>
    <hyperlink ref="F444" r:id="rId56" display="https://podminky.urs.cz/item/CS_URS_2024_02/564861011"/>
    <hyperlink ref="F448" r:id="rId57" display="https://podminky.urs.cz/item/CS_URS_2024_02/565155111"/>
    <hyperlink ref="F451" r:id="rId58" display="https://podminky.urs.cz/item/CS_URS_2024_02/567122112"/>
    <hyperlink ref="F454" r:id="rId59" display="https://podminky.urs.cz/item/CS_URS_2024_02/573111113"/>
    <hyperlink ref="F457" r:id="rId60" display="https://podminky.urs.cz/item/CS_URS_2024_02/573211108"/>
    <hyperlink ref="F460" r:id="rId61" display="https://podminky.urs.cz/item/CS_URS_2024_02/577134131"/>
    <hyperlink ref="F464" r:id="rId62" display="https://podminky.urs.cz/item/CS_URS_2024_02/564771101"/>
    <hyperlink ref="F468" r:id="rId63" display="https://podminky.urs.cz/item/CS_URS_2024_02/564851011"/>
    <hyperlink ref="F475" r:id="rId64" display="https://podminky.urs.cz/item/CS_URS_2024_02/565135111"/>
    <hyperlink ref="F479" r:id="rId65" display="https://podminky.urs.cz/item/CS_URS_2024_02/573111113"/>
    <hyperlink ref="F483" r:id="rId66" display="https://podminky.urs.cz/item/CS_URS_2024_02/573211108"/>
    <hyperlink ref="F487" r:id="rId67" display="https://podminky.urs.cz/item/CS_URS_2024_02/577134131"/>
    <hyperlink ref="F491" r:id="rId68" display="https://podminky.urs.cz/item/CS_URS_2024_02/564851011"/>
    <hyperlink ref="F495" r:id="rId69" display="https://podminky.urs.cz/item/CS_URS_2024_02/564910411"/>
    <hyperlink ref="F498" r:id="rId70" display="https://podminky.urs.cz/item/CS_URS_2024_02/573211108"/>
    <hyperlink ref="F501" r:id="rId71" display="https://podminky.urs.cz/item/CS_URS_2024_02/577133111"/>
    <hyperlink ref="F505" r:id="rId72" display="https://podminky.urs.cz/item/CS_URS_2024_02/564811011"/>
    <hyperlink ref="F509" r:id="rId73" display="https://podminky.urs.cz/item/CS_URS_2024_02/564851011"/>
    <hyperlink ref="F514" r:id="rId74" display="https://podminky.urs.cz/item/CS_URS_2024_02/564931111"/>
    <hyperlink ref="F520" r:id="rId75" display="https://podminky.urs.cz/item/CS_URS_2024_02/564551011"/>
    <hyperlink ref="F525" r:id="rId76" display="https://podminky.urs.cz/item/CS_URS_2024_02/622325109"/>
    <hyperlink ref="F529" r:id="rId77" display="https://podminky.urs.cz/item/CS_URS_2024_02/877260310"/>
    <hyperlink ref="F539" r:id="rId78" display="https://podminky.urs.cz/item/CS_URS_2024_02/899132212"/>
    <hyperlink ref="F542" r:id="rId79" display="https://podminky.urs.cz/item/CS_URS_2024_02/899132121"/>
    <hyperlink ref="F546" r:id="rId80" display="https://podminky.urs.cz/item/CS_URS_2024_02/914111111"/>
    <hyperlink ref="F551" r:id="rId81" display="https://podminky.urs.cz/item/CS_URS_2024_02/914511113"/>
    <hyperlink ref="F558" r:id="rId82" display="https://podminky.urs.cz/item/CS_URS_2024_02/916241213"/>
    <hyperlink ref="F587" r:id="rId83" display="https://podminky.urs.cz/item/CS_URS_2024_02/174211101"/>
    <hyperlink ref="F596" r:id="rId84" display="https://podminky.urs.cz/item/CS_URS_2024_02/936124112"/>
    <hyperlink ref="F602" r:id="rId85" display="https://podminky.urs.cz/item/CS_URS_2024_02/966006132"/>
    <hyperlink ref="F607" r:id="rId86" display="https://podminky.urs.cz/item/CS_URS_2024_02/966006211"/>
    <hyperlink ref="F614" r:id="rId87" display="https://podminky.urs.cz/item/CS_URS_2024_02/997221571"/>
    <hyperlink ref="F619" r:id="rId88" display="https://podminky.urs.cz/item/CS_URS_2024_02/997221579"/>
    <hyperlink ref="F624" r:id="rId89" display="https://podminky.urs.cz/item/CS_URS_2024_02/998223011"/>
    <hyperlink ref="F630" r:id="rId90" display="https://podminky.urs.cz/item/CS_URS_2024_02/998223091"/>
    <hyperlink ref="F634" r:id="rId91" display="https://podminky.urs.cz/item/CS_URS_2024_02/998225111"/>
    <hyperlink ref="F638" r:id="rId92" display="https://podminky.urs.cz/item/CS_URS_2024_02/9982251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2263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112</v>
      </c>
      <c r="G11" s="43"/>
      <c r="H11" s="43"/>
      <c r="I11" s="137" t="s">
        <v>20</v>
      </c>
      <c r="J11" s="141" t="s">
        <v>2264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2265</v>
      </c>
      <c r="G13" s="43"/>
      <c r="H13" s="43"/>
      <c r="I13" s="143" t="s">
        <v>28</v>
      </c>
      <c r="J13" s="144" t="s">
        <v>2266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ROUND(J85,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ROUND((SUM(BE85:BE479)),  2)</f>
        <v>0</v>
      </c>
      <c r="G33" s="43"/>
      <c r="H33" s="43"/>
      <c r="I33" s="155">
        <v>0.20999999999999999</v>
      </c>
      <c r="J33" s="154">
        <f>ROUND(((SUM(BE85:BE479))*I33),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ROUND((SUM(BF85:BF479)),  2)</f>
        <v>0</v>
      </c>
      <c r="G34" s="43"/>
      <c r="H34" s="43"/>
      <c r="I34" s="155">
        <v>0.12</v>
      </c>
      <c r="J34" s="154">
        <f>ROUND(((SUM(BF85:BF479))*I34),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ROUND((SUM(BG85:BG479)),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ROUND((SUM(BH85:BH479)),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ROUND((SUM(BI85:BI479)),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301 - Dešťová kanalizace ulice Kamenná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J86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1904</v>
      </c>
      <c r="E61" s="181"/>
      <c r="F61" s="181"/>
      <c r="G61" s="181"/>
      <c r="H61" s="181"/>
      <c r="I61" s="181"/>
      <c r="J61" s="182">
        <f>J87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2267</v>
      </c>
      <c r="E62" s="181"/>
      <c r="F62" s="181"/>
      <c r="G62" s="181"/>
      <c r="H62" s="181"/>
      <c r="I62" s="181"/>
      <c r="J62" s="182">
        <f>J243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1036</v>
      </c>
      <c r="E63" s="181"/>
      <c r="F63" s="181"/>
      <c r="G63" s="181"/>
      <c r="H63" s="181"/>
      <c r="I63" s="181"/>
      <c r="J63" s="182">
        <f>J250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1039</v>
      </c>
      <c r="E64" s="181"/>
      <c r="F64" s="181"/>
      <c r="G64" s="181"/>
      <c r="H64" s="181"/>
      <c r="I64" s="181"/>
      <c r="J64" s="182">
        <f>J439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2268</v>
      </c>
      <c r="E65" s="181"/>
      <c r="F65" s="181"/>
      <c r="G65" s="181"/>
      <c r="H65" s="181"/>
      <c r="I65" s="181"/>
      <c r="J65" s="182">
        <f>J442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3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3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182</v>
      </c>
      <c r="D72" s="45"/>
      <c r="E72" s="45"/>
      <c r="F72" s="45"/>
      <c r="G72" s="45"/>
      <c r="H72" s="45"/>
      <c r="I72" s="45"/>
      <c r="J72" s="45"/>
      <c r="K72" s="45"/>
      <c r="L72" s="13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3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3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16.5" customHeight="1">
      <c r="A75" s="43"/>
      <c r="B75" s="44"/>
      <c r="C75" s="45"/>
      <c r="D75" s="45"/>
      <c r="E75" s="167" t="str">
        <f>E7</f>
        <v>Cheb, rekonstrukce ulice Kamenná</v>
      </c>
      <c r="F75" s="36"/>
      <c r="G75" s="36"/>
      <c r="H75" s="36"/>
      <c r="I75" s="45"/>
      <c r="J75" s="45"/>
      <c r="K75" s="45"/>
      <c r="L75" s="13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142</v>
      </c>
      <c r="D76" s="45"/>
      <c r="E76" s="45"/>
      <c r="F76" s="45"/>
      <c r="G76" s="45"/>
      <c r="H76" s="45"/>
      <c r="I76" s="45"/>
      <c r="J76" s="45"/>
      <c r="K76" s="45"/>
      <c r="L76" s="13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SO 301 - Dešťová kanalizace ulice Kamenná</v>
      </c>
      <c r="F77" s="45"/>
      <c r="G77" s="45"/>
      <c r="H77" s="45"/>
      <c r="I77" s="45"/>
      <c r="J77" s="45"/>
      <c r="K77" s="45"/>
      <c r="L77" s="13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>Cheb</v>
      </c>
      <c r="G79" s="45"/>
      <c r="H79" s="45"/>
      <c r="I79" s="36" t="s">
        <v>24</v>
      </c>
      <c r="J79" s="77" t="str">
        <f>IF(J12="","",J12)</f>
        <v>21. 10. 2024</v>
      </c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40.05" customHeight="1">
      <c r="A81" s="43"/>
      <c r="B81" s="44"/>
      <c r="C81" s="36" t="s">
        <v>30</v>
      </c>
      <c r="D81" s="45"/>
      <c r="E81" s="45"/>
      <c r="F81" s="31" t="str">
        <f>E15</f>
        <v>Město Cheb</v>
      </c>
      <c r="G81" s="45"/>
      <c r="H81" s="45"/>
      <c r="I81" s="36" t="s">
        <v>38</v>
      </c>
      <c r="J81" s="41" t="str">
        <f>E21</f>
        <v>Dopravní stavby a venkovní architektura s.r.o.</v>
      </c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40.05" customHeight="1">
      <c r="A82" s="43"/>
      <c r="B82" s="44"/>
      <c r="C82" s="36" t="s">
        <v>36</v>
      </c>
      <c r="D82" s="45"/>
      <c r="E82" s="45"/>
      <c r="F82" s="31" t="str">
        <f>IF(E18="","",E18)</f>
        <v>Vyplň údaj</v>
      </c>
      <c r="G82" s="45"/>
      <c r="H82" s="45"/>
      <c r="I82" s="36" t="s">
        <v>43</v>
      </c>
      <c r="J82" s="41" t="str">
        <f>E24</f>
        <v>DSVA - Ing. J. Ševčík, J. Turza, J. Heřmanová</v>
      </c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84"/>
      <c r="B84" s="185"/>
      <c r="C84" s="186" t="s">
        <v>183</v>
      </c>
      <c r="D84" s="187" t="s">
        <v>67</v>
      </c>
      <c r="E84" s="187" t="s">
        <v>63</v>
      </c>
      <c r="F84" s="187" t="s">
        <v>64</v>
      </c>
      <c r="G84" s="187" t="s">
        <v>184</v>
      </c>
      <c r="H84" s="187" t="s">
        <v>185</v>
      </c>
      <c r="I84" s="187" t="s">
        <v>186</v>
      </c>
      <c r="J84" s="187" t="s">
        <v>148</v>
      </c>
      <c r="K84" s="188" t="s">
        <v>187</v>
      </c>
      <c r="L84" s="189"/>
      <c r="M84" s="97" t="s">
        <v>35</v>
      </c>
      <c r="N84" s="98" t="s">
        <v>52</v>
      </c>
      <c r="O84" s="98" t="s">
        <v>188</v>
      </c>
      <c r="P84" s="98" t="s">
        <v>189</v>
      </c>
      <c r="Q84" s="98" t="s">
        <v>190</v>
      </c>
      <c r="R84" s="98" t="s">
        <v>191</v>
      </c>
      <c r="S84" s="98" t="s">
        <v>192</v>
      </c>
      <c r="T84" s="99" t="s">
        <v>193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3"/>
      <c r="B85" s="44"/>
      <c r="C85" s="104" t="s">
        <v>194</v>
      </c>
      <c r="D85" s="45"/>
      <c r="E85" s="45"/>
      <c r="F85" s="45"/>
      <c r="G85" s="45"/>
      <c r="H85" s="45"/>
      <c r="I85" s="45"/>
      <c r="J85" s="190">
        <f>BK85</f>
        <v>0</v>
      </c>
      <c r="K85" s="45"/>
      <c r="L85" s="49"/>
      <c r="M85" s="100"/>
      <c r="N85" s="191"/>
      <c r="O85" s="101"/>
      <c r="P85" s="192">
        <f>P86</f>
        <v>0</v>
      </c>
      <c r="Q85" s="101"/>
      <c r="R85" s="192">
        <f>R86</f>
        <v>0.75967999999999991</v>
      </c>
      <c r="S85" s="101"/>
      <c r="T85" s="193">
        <f>T86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81</v>
      </c>
      <c r="AU85" s="21" t="s">
        <v>149</v>
      </c>
      <c r="BK85" s="194">
        <f>BK86</f>
        <v>0</v>
      </c>
    </row>
    <row r="86" s="12" customFormat="1" ht="25.92" customHeight="1">
      <c r="A86" s="12"/>
      <c r="B86" s="195"/>
      <c r="C86" s="196"/>
      <c r="D86" s="197" t="s">
        <v>81</v>
      </c>
      <c r="E86" s="198" t="s">
        <v>195</v>
      </c>
      <c r="F86" s="198" t="s">
        <v>196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P87+P243+P250+P439+P442</f>
        <v>0</v>
      </c>
      <c r="Q86" s="203"/>
      <c r="R86" s="204">
        <f>R87+R243+R250+R439+R442</f>
        <v>0.75967999999999991</v>
      </c>
      <c r="S86" s="203"/>
      <c r="T86" s="205">
        <f>T87+T243+T250+T439+T442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6" t="s">
        <v>90</v>
      </c>
      <c r="AT86" s="207" t="s">
        <v>81</v>
      </c>
      <c r="AU86" s="207" t="s">
        <v>82</v>
      </c>
      <c r="AY86" s="206" t="s">
        <v>197</v>
      </c>
      <c r="BK86" s="208">
        <f>BK87+BK243+BK250+BK439+BK442</f>
        <v>0</v>
      </c>
    </row>
    <row r="87" s="12" customFormat="1" ht="22.8" customHeight="1">
      <c r="A87" s="12"/>
      <c r="B87" s="195"/>
      <c r="C87" s="196"/>
      <c r="D87" s="197" t="s">
        <v>81</v>
      </c>
      <c r="E87" s="209" t="s">
        <v>90</v>
      </c>
      <c r="F87" s="209" t="s">
        <v>200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SUM(P88:P242)</f>
        <v>0</v>
      </c>
      <c r="Q87" s="203"/>
      <c r="R87" s="204">
        <f>SUM(R88:R242)</f>
        <v>0</v>
      </c>
      <c r="S87" s="203"/>
      <c r="T87" s="205">
        <f>SUM(T88:T242)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6" t="s">
        <v>90</v>
      </c>
      <c r="AT87" s="207" t="s">
        <v>81</v>
      </c>
      <c r="AU87" s="207" t="s">
        <v>90</v>
      </c>
      <c r="AY87" s="206" t="s">
        <v>197</v>
      </c>
      <c r="BK87" s="208">
        <f>SUM(BK88:BK242)</f>
        <v>0</v>
      </c>
    </row>
    <row r="88" s="2" customFormat="1" ht="24.15" customHeight="1">
      <c r="A88" s="43"/>
      <c r="B88" s="44"/>
      <c r="C88" s="211" t="s">
        <v>90</v>
      </c>
      <c r="D88" s="211" t="s">
        <v>201</v>
      </c>
      <c r="E88" s="212" t="s">
        <v>2269</v>
      </c>
      <c r="F88" s="213" t="s">
        <v>2270</v>
      </c>
      <c r="G88" s="214" t="s">
        <v>409</v>
      </c>
      <c r="H88" s="215">
        <v>19.199999999999999</v>
      </c>
      <c r="I88" s="216"/>
      <c r="J88" s="217">
        <f>ROUND(I88*H88,2)</f>
        <v>0</v>
      </c>
      <c r="K88" s="213" t="s">
        <v>35</v>
      </c>
      <c r="L88" s="49"/>
      <c r="M88" s="218" t="s">
        <v>35</v>
      </c>
      <c r="N88" s="219" t="s">
        <v>53</v>
      </c>
      <c r="O88" s="89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2" t="s">
        <v>206</v>
      </c>
      <c r="AT88" s="222" t="s">
        <v>201</v>
      </c>
      <c r="AU88" s="222" t="s">
        <v>92</v>
      </c>
      <c r="AY88" s="21" t="s">
        <v>197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1" t="s">
        <v>90</v>
      </c>
      <c r="BK88" s="223">
        <f>ROUND(I88*H88,2)</f>
        <v>0</v>
      </c>
      <c r="BL88" s="21" t="s">
        <v>206</v>
      </c>
      <c r="BM88" s="222" t="s">
        <v>92</v>
      </c>
    </row>
    <row r="89" s="2" customFormat="1">
      <c r="A89" s="43"/>
      <c r="B89" s="44"/>
      <c r="C89" s="45"/>
      <c r="D89" s="224" t="s">
        <v>209</v>
      </c>
      <c r="E89" s="45"/>
      <c r="F89" s="225" t="s">
        <v>2270</v>
      </c>
      <c r="G89" s="45"/>
      <c r="H89" s="45"/>
      <c r="I89" s="226"/>
      <c r="J89" s="45"/>
      <c r="K89" s="45"/>
      <c r="L89" s="49"/>
      <c r="M89" s="227"/>
      <c r="N89" s="228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209</v>
      </c>
      <c r="AU89" s="21" t="s">
        <v>92</v>
      </c>
    </row>
    <row r="90" s="13" customFormat="1">
      <c r="A90" s="13"/>
      <c r="B90" s="232"/>
      <c r="C90" s="233"/>
      <c r="D90" s="224" t="s">
        <v>232</v>
      </c>
      <c r="E90" s="242" t="s">
        <v>35</v>
      </c>
      <c r="F90" s="234" t="s">
        <v>2271</v>
      </c>
      <c r="G90" s="233"/>
      <c r="H90" s="235">
        <v>10.800000000000001</v>
      </c>
      <c r="I90" s="236"/>
      <c r="J90" s="233"/>
      <c r="K90" s="233"/>
      <c r="L90" s="237"/>
      <c r="M90" s="238"/>
      <c r="N90" s="239"/>
      <c r="O90" s="239"/>
      <c r="P90" s="239"/>
      <c r="Q90" s="239"/>
      <c r="R90" s="239"/>
      <c r="S90" s="239"/>
      <c r="T90" s="24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1" t="s">
        <v>232</v>
      </c>
      <c r="AU90" s="241" t="s">
        <v>92</v>
      </c>
      <c r="AV90" s="13" t="s">
        <v>92</v>
      </c>
      <c r="AW90" s="13" t="s">
        <v>42</v>
      </c>
      <c r="AX90" s="13" t="s">
        <v>82</v>
      </c>
      <c r="AY90" s="241" t="s">
        <v>197</v>
      </c>
    </row>
    <row r="91" s="13" customFormat="1">
      <c r="A91" s="13"/>
      <c r="B91" s="232"/>
      <c r="C91" s="233"/>
      <c r="D91" s="224" t="s">
        <v>232</v>
      </c>
      <c r="E91" s="242" t="s">
        <v>35</v>
      </c>
      <c r="F91" s="234" t="s">
        <v>2272</v>
      </c>
      <c r="G91" s="233"/>
      <c r="H91" s="235">
        <v>8.4000000000000004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232</v>
      </c>
      <c r="AU91" s="241" t="s">
        <v>92</v>
      </c>
      <c r="AV91" s="13" t="s">
        <v>92</v>
      </c>
      <c r="AW91" s="13" t="s">
        <v>42</v>
      </c>
      <c r="AX91" s="13" t="s">
        <v>82</v>
      </c>
      <c r="AY91" s="241" t="s">
        <v>197</v>
      </c>
    </row>
    <row r="92" s="14" customFormat="1">
      <c r="A92" s="14"/>
      <c r="B92" s="253"/>
      <c r="C92" s="254"/>
      <c r="D92" s="224" t="s">
        <v>232</v>
      </c>
      <c r="E92" s="255" t="s">
        <v>35</v>
      </c>
      <c r="F92" s="256" t="s">
        <v>355</v>
      </c>
      <c r="G92" s="254"/>
      <c r="H92" s="257">
        <v>19.200000000000003</v>
      </c>
      <c r="I92" s="258"/>
      <c r="J92" s="254"/>
      <c r="K92" s="254"/>
      <c r="L92" s="259"/>
      <c r="M92" s="260"/>
      <c r="N92" s="261"/>
      <c r="O92" s="261"/>
      <c r="P92" s="261"/>
      <c r="Q92" s="261"/>
      <c r="R92" s="261"/>
      <c r="S92" s="261"/>
      <c r="T92" s="26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3" t="s">
        <v>232</v>
      </c>
      <c r="AU92" s="263" t="s">
        <v>92</v>
      </c>
      <c r="AV92" s="14" t="s">
        <v>206</v>
      </c>
      <c r="AW92" s="14" t="s">
        <v>42</v>
      </c>
      <c r="AX92" s="14" t="s">
        <v>90</v>
      </c>
      <c r="AY92" s="263" t="s">
        <v>197</v>
      </c>
    </row>
    <row r="93" s="2" customFormat="1" ht="24.15" customHeight="1">
      <c r="A93" s="43"/>
      <c r="B93" s="44"/>
      <c r="C93" s="211" t="s">
        <v>92</v>
      </c>
      <c r="D93" s="211" t="s">
        <v>201</v>
      </c>
      <c r="E93" s="212" t="s">
        <v>2273</v>
      </c>
      <c r="F93" s="213" t="s">
        <v>2274</v>
      </c>
      <c r="G93" s="214" t="s">
        <v>409</v>
      </c>
      <c r="H93" s="215">
        <v>2.2000000000000002</v>
      </c>
      <c r="I93" s="216"/>
      <c r="J93" s="217">
        <f>ROUND(I93*H93,2)</f>
        <v>0</v>
      </c>
      <c r="K93" s="213" t="s">
        <v>35</v>
      </c>
      <c r="L93" s="49"/>
      <c r="M93" s="218" t="s">
        <v>35</v>
      </c>
      <c r="N93" s="219" t="s">
        <v>53</v>
      </c>
      <c r="O93" s="89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2" t="s">
        <v>206</v>
      </c>
      <c r="AT93" s="222" t="s">
        <v>201</v>
      </c>
      <c r="AU93" s="222" t="s">
        <v>92</v>
      </c>
      <c r="AY93" s="21" t="s">
        <v>197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1" t="s">
        <v>90</v>
      </c>
      <c r="BK93" s="223">
        <f>ROUND(I93*H93,2)</f>
        <v>0</v>
      </c>
      <c r="BL93" s="21" t="s">
        <v>206</v>
      </c>
      <c r="BM93" s="222" t="s">
        <v>206</v>
      </c>
    </row>
    <row r="94" s="2" customFormat="1">
      <c r="A94" s="43"/>
      <c r="B94" s="44"/>
      <c r="C94" s="45"/>
      <c r="D94" s="224" t="s">
        <v>209</v>
      </c>
      <c r="E94" s="45"/>
      <c r="F94" s="225" t="s">
        <v>2274</v>
      </c>
      <c r="G94" s="45"/>
      <c r="H94" s="45"/>
      <c r="I94" s="226"/>
      <c r="J94" s="45"/>
      <c r="K94" s="45"/>
      <c r="L94" s="49"/>
      <c r="M94" s="227"/>
      <c r="N94" s="228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209</v>
      </c>
      <c r="AU94" s="21" t="s">
        <v>92</v>
      </c>
    </row>
    <row r="95" s="13" customFormat="1">
      <c r="A95" s="13"/>
      <c r="B95" s="232"/>
      <c r="C95" s="233"/>
      <c r="D95" s="224" t="s">
        <v>232</v>
      </c>
      <c r="E95" s="242" t="s">
        <v>35</v>
      </c>
      <c r="F95" s="234" t="s">
        <v>2275</v>
      </c>
      <c r="G95" s="233"/>
      <c r="H95" s="235">
        <v>2.2000000000000002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232</v>
      </c>
      <c r="AU95" s="241" t="s">
        <v>92</v>
      </c>
      <c r="AV95" s="13" t="s">
        <v>92</v>
      </c>
      <c r="AW95" s="13" t="s">
        <v>42</v>
      </c>
      <c r="AX95" s="13" t="s">
        <v>82</v>
      </c>
      <c r="AY95" s="241" t="s">
        <v>197</v>
      </c>
    </row>
    <row r="96" s="14" customFormat="1">
      <c r="A96" s="14"/>
      <c r="B96" s="253"/>
      <c r="C96" s="254"/>
      <c r="D96" s="224" t="s">
        <v>232</v>
      </c>
      <c r="E96" s="255" t="s">
        <v>35</v>
      </c>
      <c r="F96" s="256" t="s">
        <v>355</v>
      </c>
      <c r="G96" s="254"/>
      <c r="H96" s="257">
        <v>2.2000000000000002</v>
      </c>
      <c r="I96" s="258"/>
      <c r="J96" s="254"/>
      <c r="K96" s="254"/>
      <c r="L96" s="259"/>
      <c r="M96" s="260"/>
      <c r="N96" s="261"/>
      <c r="O96" s="261"/>
      <c r="P96" s="261"/>
      <c r="Q96" s="261"/>
      <c r="R96" s="261"/>
      <c r="S96" s="261"/>
      <c r="T96" s="26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3" t="s">
        <v>232</v>
      </c>
      <c r="AU96" s="263" t="s">
        <v>92</v>
      </c>
      <c r="AV96" s="14" t="s">
        <v>206</v>
      </c>
      <c r="AW96" s="14" t="s">
        <v>42</v>
      </c>
      <c r="AX96" s="14" t="s">
        <v>90</v>
      </c>
      <c r="AY96" s="263" t="s">
        <v>197</v>
      </c>
    </row>
    <row r="97" s="2" customFormat="1" ht="24.15" customHeight="1">
      <c r="A97" s="43"/>
      <c r="B97" s="44"/>
      <c r="C97" s="211" t="s">
        <v>207</v>
      </c>
      <c r="D97" s="211" t="s">
        <v>201</v>
      </c>
      <c r="E97" s="212" t="s">
        <v>2276</v>
      </c>
      <c r="F97" s="213" t="s">
        <v>2277</v>
      </c>
      <c r="G97" s="214" t="s">
        <v>409</v>
      </c>
      <c r="H97" s="215">
        <v>13.199999999999999</v>
      </c>
      <c r="I97" s="216"/>
      <c r="J97" s="217">
        <f>ROUND(I97*H97,2)</f>
        <v>0</v>
      </c>
      <c r="K97" s="213" t="s">
        <v>35</v>
      </c>
      <c r="L97" s="49"/>
      <c r="M97" s="218" t="s">
        <v>35</v>
      </c>
      <c r="N97" s="219" t="s">
        <v>53</v>
      </c>
      <c r="O97" s="89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2" t="s">
        <v>206</v>
      </c>
      <c r="AT97" s="222" t="s">
        <v>201</v>
      </c>
      <c r="AU97" s="222" t="s">
        <v>92</v>
      </c>
      <c r="AY97" s="21" t="s">
        <v>197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1" t="s">
        <v>90</v>
      </c>
      <c r="BK97" s="223">
        <f>ROUND(I97*H97,2)</f>
        <v>0</v>
      </c>
      <c r="BL97" s="21" t="s">
        <v>206</v>
      </c>
      <c r="BM97" s="222" t="s">
        <v>241</v>
      </c>
    </row>
    <row r="98" s="2" customFormat="1">
      <c r="A98" s="43"/>
      <c r="B98" s="44"/>
      <c r="C98" s="45"/>
      <c r="D98" s="224" t="s">
        <v>209</v>
      </c>
      <c r="E98" s="45"/>
      <c r="F98" s="225" t="s">
        <v>2277</v>
      </c>
      <c r="G98" s="45"/>
      <c r="H98" s="45"/>
      <c r="I98" s="226"/>
      <c r="J98" s="45"/>
      <c r="K98" s="45"/>
      <c r="L98" s="49"/>
      <c r="M98" s="227"/>
      <c r="N98" s="228"/>
      <c r="O98" s="89"/>
      <c r="P98" s="89"/>
      <c r="Q98" s="89"/>
      <c r="R98" s="89"/>
      <c r="S98" s="89"/>
      <c r="T98" s="90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209</v>
      </c>
      <c r="AU98" s="21" t="s">
        <v>92</v>
      </c>
    </row>
    <row r="99" s="13" customFormat="1">
      <c r="A99" s="13"/>
      <c r="B99" s="232"/>
      <c r="C99" s="233"/>
      <c r="D99" s="224" t="s">
        <v>232</v>
      </c>
      <c r="E99" s="242" t="s">
        <v>35</v>
      </c>
      <c r="F99" s="234" t="s">
        <v>2278</v>
      </c>
      <c r="G99" s="233"/>
      <c r="H99" s="235">
        <v>6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232</v>
      </c>
      <c r="AU99" s="241" t="s">
        <v>92</v>
      </c>
      <c r="AV99" s="13" t="s">
        <v>92</v>
      </c>
      <c r="AW99" s="13" t="s">
        <v>42</v>
      </c>
      <c r="AX99" s="13" t="s">
        <v>82</v>
      </c>
      <c r="AY99" s="241" t="s">
        <v>197</v>
      </c>
    </row>
    <row r="100" s="13" customFormat="1">
      <c r="A100" s="13"/>
      <c r="B100" s="232"/>
      <c r="C100" s="233"/>
      <c r="D100" s="224" t="s">
        <v>232</v>
      </c>
      <c r="E100" s="242" t="s">
        <v>35</v>
      </c>
      <c r="F100" s="234" t="s">
        <v>2279</v>
      </c>
      <c r="G100" s="233"/>
      <c r="H100" s="235">
        <v>4.7999999999999998</v>
      </c>
      <c r="I100" s="236"/>
      <c r="J100" s="233"/>
      <c r="K100" s="233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232</v>
      </c>
      <c r="AU100" s="241" t="s">
        <v>92</v>
      </c>
      <c r="AV100" s="13" t="s">
        <v>92</v>
      </c>
      <c r="AW100" s="13" t="s">
        <v>42</v>
      </c>
      <c r="AX100" s="13" t="s">
        <v>82</v>
      </c>
      <c r="AY100" s="241" t="s">
        <v>197</v>
      </c>
    </row>
    <row r="101" s="13" customFormat="1">
      <c r="A101" s="13"/>
      <c r="B101" s="232"/>
      <c r="C101" s="233"/>
      <c r="D101" s="224" t="s">
        <v>232</v>
      </c>
      <c r="E101" s="242" t="s">
        <v>35</v>
      </c>
      <c r="F101" s="234" t="s">
        <v>2280</v>
      </c>
      <c r="G101" s="233"/>
      <c r="H101" s="235">
        <v>2.3999999999999999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232</v>
      </c>
      <c r="AU101" s="241" t="s">
        <v>92</v>
      </c>
      <c r="AV101" s="13" t="s">
        <v>92</v>
      </c>
      <c r="AW101" s="13" t="s">
        <v>42</v>
      </c>
      <c r="AX101" s="13" t="s">
        <v>82</v>
      </c>
      <c r="AY101" s="241" t="s">
        <v>197</v>
      </c>
    </row>
    <row r="102" s="14" customFormat="1">
      <c r="A102" s="14"/>
      <c r="B102" s="253"/>
      <c r="C102" s="254"/>
      <c r="D102" s="224" t="s">
        <v>232</v>
      </c>
      <c r="E102" s="255" t="s">
        <v>35</v>
      </c>
      <c r="F102" s="256" t="s">
        <v>355</v>
      </c>
      <c r="G102" s="254"/>
      <c r="H102" s="257">
        <v>13.200000000000001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3" t="s">
        <v>232</v>
      </c>
      <c r="AU102" s="263" t="s">
        <v>92</v>
      </c>
      <c r="AV102" s="14" t="s">
        <v>206</v>
      </c>
      <c r="AW102" s="14" t="s">
        <v>42</v>
      </c>
      <c r="AX102" s="14" t="s">
        <v>90</v>
      </c>
      <c r="AY102" s="263" t="s">
        <v>197</v>
      </c>
    </row>
    <row r="103" s="2" customFormat="1" ht="33" customHeight="1">
      <c r="A103" s="43"/>
      <c r="B103" s="44"/>
      <c r="C103" s="211" t="s">
        <v>206</v>
      </c>
      <c r="D103" s="211" t="s">
        <v>201</v>
      </c>
      <c r="E103" s="212" t="s">
        <v>2281</v>
      </c>
      <c r="F103" s="213" t="s">
        <v>2282</v>
      </c>
      <c r="G103" s="214" t="s">
        <v>320</v>
      </c>
      <c r="H103" s="215">
        <v>84.423000000000002</v>
      </c>
      <c r="I103" s="216"/>
      <c r="J103" s="217">
        <f>ROUND(I103*H103,2)</f>
        <v>0</v>
      </c>
      <c r="K103" s="213" t="s">
        <v>35</v>
      </c>
      <c r="L103" s="49"/>
      <c r="M103" s="218" t="s">
        <v>35</v>
      </c>
      <c r="N103" s="219" t="s">
        <v>53</v>
      </c>
      <c r="O103" s="89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2" t="s">
        <v>206</v>
      </c>
      <c r="AT103" s="222" t="s">
        <v>201</v>
      </c>
      <c r="AU103" s="222" t="s">
        <v>92</v>
      </c>
      <c r="AY103" s="21" t="s">
        <v>197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1" t="s">
        <v>90</v>
      </c>
      <c r="BK103" s="223">
        <f>ROUND(I103*H103,2)</f>
        <v>0</v>
      </c>
      <c r="BL103" s="21" t="s">
        <v>206</v>
      </c>
      <c r="BM103" s="222" t="s">
        <v>253</v>
      </c>
    </row>
    <row r="104" s="2" customFormat="1">
      <c r="A104" s="43"/>
      <c r="B104" s="44"/>
      <c r="C104" s="45"/>
      <c r="D104" s="224" t="s">
        <v>209</v>
      </c>
      <c r="E104" s="45"/>
      <c r="F104" s="225" t="s">
        <v>2282</v>
      </c>
      <c r="G104" s="45"/>
      <c r="H104" s="45"/>
      <c r="I104" s="226"/>
      <c r="J104" s="45"/>
      <c r="K104" s="45"/>
      <c r="L104" s="49"/>
      <c r="M104" s="227"/>
      <c r="N104" s="228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209</v>
      </c>
      <c r="AU104" s="21" t="s">
        <v>92</v>
      </c>
    </row>
    <row r="105" s="13" customFormat="1">
      <c r="A105" s="13"/>
      <c r="B105" s="232"/>
      <c r="C105" s="233"/>
      <c r="D105" s="224" t="s">
        <v>232</v>
      </c>
      <c r="E105" s="242" t="s">
        <v>35</v>
      </c>
      <c r="F105" s="234" t="s">
        <v>2283</v>
      </c>
      <c r="G105" s="233"/>
      <c r="H105" s="235">
        <v>57.517000000000003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232</v>
      </c>
      <c r="AU105" s="241" t="s">
        <v>92</v>
      </c>
      <c r="AV105" s="13" t="s">
        <v>92</v>
      </c>
      <c r="AW105" s="13" t="s">
        <v>42</v>
      </c>
      <c r="AX105" s="13" t="s">
        <v>82</v>
      </c>
      <c r="AY105" s="241" t="s">
        <v>197</v>
      </c>
    </row>
    <row r="106" s="13" customFormat="1">
      <c r="A106" s="13"/>
      <c r="B106" s="232"/>
      <c r="C106" s="233"/>
      <c r="D106" s="224" t="s">
        <v>232</v>
      </c>
      <c r="E106" s="242" t="s">
        <v>35</v>
      </c>
      <c r="F106" s="234" t="s">
        <v>2284</v>
      </c>
      <c r="G106" s="233"/>
      <c r="H106" s="235">
        <v>14.396000000000001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232</v>
      </c>
      <c r="AU106" s="241" t="s">
        <v>92</v>
      </c>
      <c r="AV106" s="13" t="s">
        <v>92</v>
      </c>
      <c r="AW106" s="13" t="s">
        <v>42</v>
      </c>
      <c r="AX106" s="13" t="s">
        <v>82</v>
      </c>
      <c r="AY106" s="241" t="s">
        <v>197</v>
      </c>
    </row>
    <row r="107" s="13" customFormat="1">
      <c r="A107" s="13"/>
      <c r="B107" s="232"/>
      <c r="C107" s="233"/>
      <c r="D107" s="224" t="s">
        <v>232</v>
      </c>
      <c r="E107" s="242" t="s">
        <v>35</v>
      </c>
      <c r="F107" s="234" t="s">
        <v>2285</v>
      </c>
      <c r="G107" s="233"/>
      <c r="H107" s="235">
        <v>12.51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232</v>
      </c>
      <c r="AU107" s="241" t="s">
        <v>92</v>
      </c>
      <c r="AV107" s="13" t="s">
        <v>92</v>
      </c>
      <c r="AW107" s="13" t="s">
        <v>42</v>
      </c>
      <c r="AX107" s="13" t="s">
        <v>82</v>
      </c>
      <c r="AY107" s="241" t="s">
        <v>197</v>
      </c>
    </row>
    <row r="108" s="14" customFormat="1">
      <c r="A108" s="14"/>
      <c r="B108" s="253"/>
      <c r="C108" s="254"/>
      <c r="D108" s="224" t="s">
        <v>232</v>
      </c>
      <c r="E108" s="255" t="s">
        <v>35</v>
      </c>
      <c r="F108" s="256" t="s">
        <v>355</v>
      </c>
      <c r="G108" s="254"/>
      <c r="H108" s="257">
        <v>84.423000000000016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3" t="s">
        <v>232</v>
      </c>
      <c r="AU108" s="263" t="s">
        <v>92</v>
      </c>
      <c r="AV108" s="14" t="s">
        <v>206</v>
      </c>
      <c r="AW108" s="14" t="s">
        <v>42</v>
      </c>
      <c r="AX108" s="14" t="s">
        <v>90</v>
      </c>
      <c r="AY108" s="263" t="s">
        <v>197</v>
      </c>
    </row>
    <row r="109" s="2" customFormat="1" ht="33" customHeight="1">
      <c r="A109" s="43"/>
      <c r="B109" s="44"/>
      <c r="C109" s="211" t="s">
        <v>234</v>
      </c>
      <c r="D109" s="211" t="s">
        <v>201</v>
      </c>
      <c r="E109" s="212" t="s">
        <v>2286</v>
      </c>
      <c r="F109" s="213" t="s">
        <v>2287</v>
      </c>
      <c r="G109" s="214" t="s">
        <v>320</v>
      </c>
      <c r="H109" s="215">
        <v>344.50599999999997</v>
      </c>
      <c r="I109" s="216"/>
      <c r="J109" s="217">
        <f>ROUND(I109*H109,2)</f>
        <v>0</v>
      </c>
      <c r="K109" s="213" t="s">
        <v>35</v>
      </c>
      <c r="L109" s="49"/>
      <c r="M109" s="218" t="s">
        <v>35</v>
      </c>
      <c r="N109" s="219" t="s">
        <v>53</v>
      </c>
      <c r="O109" s="89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2" t="s">
        <v>206</v>
      </c>
      <c r="AT109" s="222" t="s">
        <v>201</v>
      </c>
      <c r="AU109" s="222" t="s">
        <v>92</v>
      </c>
      <c r="AY109" s="21" t="s">
        <v>197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1" t="s">
        <v>90</v>
      </c>
      <c r="BK109" s="223">
        <f>ROUND(I109*H109,2)</f>
        <v>0</v>
      </c>
      <c r="BL109" s="21" t="s">
        <v>206</v>
      </c>
      <c r="BM109" s="222" t="s">
        <v>266</v>
      </c>
    </row>
    <row r="110" s="2" customFormat="1">
      <c r="A110" s="43"/>
      <c r="B110" s="44"/>
      <c r="C110" s="45"/>
      <c r="D110" s="224" t="s">
        <v>209</v>
      </c>
      <c r="E110" s="45"/>
      <c r="F110" s="225" t="s">
        <v>2287</v>
      </c>
      <c r="G110" s="45"/>
      <c r="H110" s="45"/>
      <c r="I110" s="226"/>
      <c r="J110" s="45"/>
      <c r="K110" s="45"/>
      <c r="L110" s="49"/>
      <c r="M110" s="227"/>
      <c r="N110" s="228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209</v>
      </c>
      <c r="AU110" s="21" t="s">
        <v>92</v>
      </c>
    </row>
    <row r="111" s="13" customFormat="1">
      <c r="A111" s="13"/>
      <c r="B111" s="232"/>
      <c r="C111" s="233"/>
      <c r="D111" s="224" t="s">
        <v>232</v>
      </c>
      <c r="E111" s="242" t="s">
        <v>35</v>
      </c>
      <c r="F111" s="234" t="s">
        <v>2288</v>
      </c>
      <c r="G111" s="233"/>
      <c r="H111" s="235">
        <v>230.06800000000001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232</v>
      </c>
      <c r="AU111" s="241" t="s">
        <v>92</v>
      </c>
      <c r="AV111" s="13" t="s">
        <v>92</v>
      </c>
      <c r="AW111" s="13" t="s">
        <v>42</v>
      </c>
      <c r="AX111" s="13" t="s">
        <v>82</v>
      </c>
      <c r="AY111" s="241" t="s">
        <v>197</v>
      </c>
    </row>
    <row r="112" s="13" customFormat="1">
      <c r="A112" s="13"/>
      <c r="B112" s="232"/>
      <c r="C112" s="233"/>
      <c r="D112" s="224" t="s">
        <v>232</v>
      </c>
      <c r="E112" s="242" t="s">
        <v>35</v>
      </c>
      <c r="F112" s="234" t="s">
        <v>2289</v>
      </c>
      <c r="G112" s="233"/>
      <c r="H112" s="235">
        <v>57.582000000000001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232</v>
      </c>
      <c r="AU112" s="241" t="s">
        <v>92</v>
      </c>
      <c r="AV112" s="13" t="s">
        <v>92</v>
      </c>
      <c r="AW112" s="13" t="s">
        <v>42</v>
      </c>
      <c r="AX112" s="13" t="s">
        <v>82</v>
      </c>
      <c r="AY112" s="241" t="s">
        <v>197</v>
      </c>
    </row>
    <row r="113" s="13" customFormat="1">
      <c r="A113" s="13"/>
      <c r="B113" s="232"/>
      <c r="C113" s="233"/>
      <c r="D113" s="224" t="s">
        <v>232</v>
      </c>
      <c r="E113" s="242" t="s">
        <v>35</v>
      </c>
      <c r="F113" s="234" t="s">
        <v>2290</v>
      </c>
      <c r="G113" s="233"/>
      <c r="H113" s="235">
        <v>50.039999999999999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232</v>
      </c>
      <c r="AU113" s="241" t="s">
        <v>92</v>
      </c>
      <c r="AV113" s="13" t="s">
        <v>92</v>
      </c>
      <c r="AW113" s="13" t="s">
        <v>42</v>
      </c>
      <c r="AX113" s="13" t="s">
        <v>82</v>
      </c>
      <c r="AY113" s="241" t="s">
        <v>197</v>
      </c>
    </row>
    <row r="114" s="16" customFormat="1">
      <c r="A114" s="16"/>
      <c r="B114" s="280"/>
      <c r="C114" s="281"/>
      <c r="D114" s="224" t="s">
        <v>232</v>
      </c>
      <c r="E114" s="282" t="s">
        <v>35</v>
      </c>
      <c r="F114" s="283" t="s">
        <v>2291</v>
      </c>
      <c r="G114" s="281"/>
      <c r="H114" s="284">
        <v>337.69000000000005</v>
      </c>
      <c r="I114" s="285"/>
      <c r="J114" s="281"/>
      <c r="K114" s="281"/>
      <c r="L114" s="286"/>
      <c r="M114" s="287"/>
      <c r="N114" s="288"/>
      <c r="O114" s="288"/>
      <c r="P114" s="288"/>
      <c r="Q114" s="288"/>
      <c r="R114" s="288"/>
      <c r="S114" s="288"/>
      <c r="T114" s="289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90" t="s">
        <v>232</v>
      </c>
      <c r="AU114" s="290" t="s">
        <v>92</v>
      </c>
      <c r="AV114" s="16" t="s">
        <v>207</v>
      </c>
      <c r="AW114" s="16" t="s">
        <v>42</v>
      </c>
      <c r="AX114" s="16" t="s">
        <v>82</v>
      </c>
      <c r="AY114" s="290" t="s">
        <v>197</v>
      </c>
    </row>
    <row r="115" s="13" customFormat="1">
      <c r="A115" s="13"/>
      <c r="B115" s="232"/>
      <c r="C115" s="233"/>
      <c r="D115" s="224" t="s">
        <v>232</v>
      </c>
      <c r="E115" s="242" t="s">
        <v>35</v>
      </c>
      <c r="F115" s="234" t="s">
        <v>2292</v>
      </c>
      <c r="G115" s="233"/>
      <c r="H115" s="235">
        <v>-68.201999999999998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232</v>
      </c>
      <c r="AU115" s="241" t="s">
        <v>92</v>
      </c>
      <c r="AV115" s="13" t="s">
        <v>92</v>
      </c>
      <c r="AW115" s="13" t="s">
        <v>42</v>
      </c>
      <c r="AX115" s="13" t="s">
        <v>82</v>
      </c>
      <c r="AY115" s="241" t="s">
        <v>197</v>
      </c>
    </row>
    <row r="116" s="13" customFormat="1">
      <c r="A116" s="13"/>
      <c r="B116" s="232"/>
      <c r="C116" s="233"/>
      <c r="D116" s="224" t="s">
        <v>232</v>
      </c>
      <c r="E116" s="242" t="s">
        <v>35</v>
      </c>
      <c r="F116" s="234" t="s">
        <v>2293</v>
      </c>
      <c r="G116" s="233"/>
      <c r="H116" s="235">
        <v>-19.193999999999999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232</v>
      </c>
      <c r="AU116" s="241" t="s">
        <v>92</v>
      </c>
      <c r="AV116" s="13" t="s">
        <v>92</v>
      </c>
      <c r="AW116" s="13" t="s">
        <v>42</v>
      </c>
      <c r="AX116" s="13" t="s">
        <v>82</v>
      </c>
      <c r="AY116" s="241" t="s">
        <v>197</v>
      </c>
    </row>
    <row r="117" s="13" customFormat="1">
      <c r="A117" s="13"/>
      <c r="B117" s="232"/>
      <c r="C117" s="233"/>
      <c r="D117" s="224" t="s">
        <v>232</v>
      </c>
      <c r="E117" s="242" t="s">
        <v>35</v>
      </c>
      <c r="F117" s="234" t="s">
        <v>2294</v>
      </c>
      <c r="G117" s="233"/>
      <c r="H117" s="235">
        <v>-16.68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232</v>
      </c>
      <c r="AU117" s="241" t="s">
        <v>92</v>
      </c>
      <c r="AV117" s="13" t="s">
        <v>92</v>
      </c>
      <c r="AW117" s="13" t="s">
        <v>42</v>
      </c>
      <c r="AX117" s="13" t="s">
        <v>82</v>
      </c>
      <c r="AY117" s="241" t="s">
        <v>197</v>
      </c>
    </row>
    <row r="118" s="16" customFormat="1">
      <c r="A118" s="16"/>
      <c r="B118" s="280"/>
      <c r="C118" s="281"/>
      <c r="D118" s="224" t="s">
        <v>232</v>
      </c>
      <c r="E118" s="282" t="s">
        <v>35</v>
      </c>
      <c r="F118" s="283" t="s">
        <v>2291</v>
      </c>
      <c r="G118" s="281"/>
      <c r="H118" s="284">
        <v>-104.07599999999999</v>
      </c>
      <c r="I118" s="285"/>
      <c r="J118" s="281"/>
      <c r="K118" s="281"/>
      <c r="L118" s="286"/>
      <c r="M118" s="287"/>
      <c r="N118" s="288"/>
      <c r="O118" s="288"/>
      <c r="P118" s="288"/>
      <c r="Q118" s="288"/>
      <c r="R118" s="288"/>
      <c r="S118" s="288"/>
      <c r="T118" s="289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90" t="s">
        <v>232</v>
      </c>
      <c r="AU118" s="290" t="s">
        <v>92</v>
      </c>
      <c r="AV118" s="16" t="s">
        <v>207</v>
      </c>
      <c r="AW118" s="16" t="s">
        <v>42</v>
      </c>
      <c r="AX118" s="16" t="s">
        <v>82</v>
      </c>
      <c r="AY118" s="290" t="s">
        <v>197</v>
      </c>
    </row>
    <row r="119" s="13" customFormat="1">
      <c r="A119" s="13"/>
      <c r="B119" s="232"/>
      <c r="C119" s="233"/>
      <c r="D119" s="224" t="s">
        <v>232</v>
      </c>
      <c r="E119" s="242" t="s">
        <v>35</v>
      </c>
      <c r="F119" s="234" t="s">
        <v>2295</v>
      </c>
      <c r="G119" s="233"/>
      <c r="H119" s="235">
        <v>-9.1080000000000005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232</v>
      </c>
      <c r="AU119" s="241" t="s">
        <v>92</v>
      </c>
      <c r="AV119" s="13" t="s">
        <v>92</v>
      </c>
      <c r="AW119" s="13" t="s">
        <v>42</v>
      </c>
      <c r="AX119" s="13" t="s">
        <v>82</v>
      </c>
      <c r="AY119" s="241" t="s">
        <v>197</v>
      </c>
    </row>
    <row r="120" s="16" customFormat="1">
      <c r="A120" s="16"/>
      <c r="B120" s="280"/>
      <c r="C120" s="281"/>
      <c r="D120" s="224" t="s">
        <v>232</v>
      </c>
      <c r="E120" s="282" t="s">
        <v>35</v>
      </c>
      <c r="F120" s="283" t="s">
        <v>2291</v>
      </c>
      <c r="G120" s="281"/>
      <c r="H120" s="284">
        <v>-9.1080000000000005</v>
      </c>
      <c r="I120" s="285"/>
      <c r="J120" s="281"/>
      <c r="K120" s="281"/>
      <c r="L120" s="286"/>
      <c r="M120" s="287"/>
      <c r="N120" s="288"/>
      <c r="O120" s="288"/>
      <c r="P120" s="288"/>
      <c r="Q120" s="288"/>
      <c r="R120" s="288"/>
      <c r="S120" s="288"/>
      <c r="T120" s="289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90" t="s">
        <v>232</v>
      </c>
      <c r="AU120" s="290" t="s">
        <v>92</v>
      </c>
      <c r="AV120" s="16" t="s">
        <v>207</v>
      </c>
      <c r="AW120" s="16" t="s">
        <v>42</v>
      </c>
      <c r="AX120" s="16" t="s">
        <v>82</v>
      </c>
      <c r="AY120" s="290" t="s">
        <v>197</v>
      </c>
    </row>
    <row r="121" s="13" customFormat="1">
      <c r="A121" s="13"/>
      <c r="B121" s="232"/>
      <c r="C121" s="233"/>
      <c r="D121" s="224" t="s">
        <v>232</v>
      </c>
      <c r="E121" s="242" t="s">
        <v>35</v>
      </c>
      <c r="F121" s="234" t="s">
        <v>2296</v>
      </c>
      <c r="G121" s="233"/>
      <c r="H121" s="235">
        <v>120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232</v>
      </c>
      <c r="AU121" s="241" t="s">
        <v>92</v>
      </c>
      <c r="AV121" s="13" t="s">
        <v>92</v>
      </c>
      <c r="AW121" s="13" t="s">
        <v>42</v>
      </c>
      <c r="AX121" s="13" t="s">
        <v>82</v>
      </c>
      <c r="AY121" s="241" t="s">
        <v>197</v>
      </c>
    </row>
    <row r="122" s="14" customFormat="1">
      <c r="A122" s="14"/>
      <c r="B122" s="253"/>
      <c r="C122" s="254"/>
      <c r="D122" s="224" t="s">
        <v>232</v>
      </c>
      <c r="E122" s="255" t="s">
        <v>35</v>
      </c>
      <c r="F122" s="256" t="s">
        <v>355</v>
      </c>
      <c r="G122" s="254"/>
      <c r="H122" s="257">
        <v>344.50600000000009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3" t="s">
        <v>232</v>
      </c>
      <c r="AU122" s="263" t="s">
        <v>92</v>
      </c>
      <c r="AV122" s="14" t="s">
        <v>206</v>
      </c>
      <c r="AW122" s="14" t="s">
        <v>42</v>
      </c>
      <c r="AX122" s="14" t="s">
        <v>90</v>
      </c>
      <c r="AY122" s="263" t="s">
        <v>197</v>
      </c>
    </row>
    <row r="123" s="2" customFormat="1" ht="37.8" customHeight="1">
      <c r="A123" s="43"/>
      <c r="B123" s="44"/>
      <c r="C123" s="211" t="s">
        <v>241</v>
      </c>
      <c r="D123" s="211" t="s">
        <v>201</v>
      </c>
      <c r="E123" s="212" t="s">
        <v>2297</v>
      </c>
      <c r="F123" s="213" t="s">
        <v>2298</v>
      </c>
      <c r="G123" s="214" t="s">
        <v>320</v>
      </c>
      <c r="H123" s="215">
        <v>84.423000000000002</v>
      </c>
      <c r="I123" s="216"/>
      <c r="J123" s="217">
        <f>ROUND(I123*H123,2)</f>
        <v>0</v>
      </c>
      <c r="K123" s="213" t="s">
        <v>35</v>
      </c>
      <c r="L123" s="49"/>
      <c r="M123" s="218" t="s">
        <v>35</v>
      </c>
      <c r="N123" s="219" t="s">
        <v>53</v>
      </c>
      <c r="O123" s="89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2" t="s">
        <v>206</v>
      </c>
      <c r="AT123" s="222" t="s">
        <v>201</v>
      </c>
      <c r="AU123" s="222" t="s">
        <v>92</v>
      </c>
      <c r="AY123" s="21" t="s">
        <v>197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1" t="s">
        <v>90</v>
      </c>
      <c r="BK123" s="223">
        <f>ROUND(I123*H123,2)</f>
        <v>0</v>
      </c>
      <c r="BL123" s="21" t="s">
        <v>206</v>
      </c>
      <c r="BM123" s="222" t="s">
        <v>8</v>
      </c>
    </row>
    <row r="124" s="2" customFormat="1">
      <c r="A124" s="43"/>
      <c r="B124" s="44"/>
      <c r="C124" s="45"/>
      <c r="D124" s="224" t="s">
        <v>209</v>
      </c>
      <c r="E124" s="45"/>
      <c r="F124" s="225" t="s">
        <v>2298</v>
      </c>
      <c r="G124" s="45"/>
      <c r="H124" s="45"/>
      <c r="I124" s="226"/>
      <c r="J124" s="45"/>
      <c r="K124" s="45"/>
      <c r="L124" s="49"/>
      <c r="M124" s="227"/>
      <c r="N124" s="228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209</v>
      </c>
      <c r="AU124" s="21" t="s">
        <v>92</v>
      </c>
    </row>
    <row r="125" s="13" customFormat="1">
      <c r="A125" s="13"/>
      <c r="B125" s="232"/>
      <c r="C125" s="233"/>
      <c r="D125" s="224" t="s">
        <v>232</v>
      </c>
      <c r="E125" s="242" t="s">
        <v>35</v>
      </c>
      <c r="F125" s="234" t="s">
        <v>2283</v>
      </c>
      <c r="G125" s="233"/>
      <c r="H125" s="235">
        <v>57.517000000000003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232</v>
      </c>
      <c r="AU125" s="241" t="s">
        <v>92</v>
      </c>
      <c r="AV125" s="13" t="s">
        <v>92</v>
      </c>
      <c r="AW125" s="13" t="s">
        <v>42</v>
      </c>
      <c r="AX125" s="13" t="s">
        <v>82</v>
      </c>
      <c r="AY125" s="241" t="s">
        <v>197</v>
      </c>
    </row>
    <row r="126" s="13" customFormat="1">
      <c r="A126" s="13"/>
      <c r="B126" s="232"/>
      <c r="C126" s="233"/>
      <c r="D126" s="224" t="s">
        <v>232</v>
      </c>
      <c r="E126" s="242" t="s">
        <v>35</v>
      </c>
      <c r="F126" s="234" t="s">
        <v>2284</v>
      </c>
      <c r="G126" s="233"/>
      <c r="H126" s="235">
        <v>14.396000000000001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232</v>
      </c>
      <c r="AU126" s="241" t="s">
        <v>92</v>
      </c>
      <c r="AV126" s="13" t="s">
        <v>92</v>
      </c>
      <c r="AW126" s="13" t="s">
        <v>42</v>
      </c>
      <c r="AX126" s="13" t="s">
        <v>82</v>
      </c>
      <c r="AY126" s="241" t="s">
        <v>197</v>
      </c>
    </row>
    <row r="127" s="13" customFormat="1">
      <c r="A127" s="13"/>
      <c r="B127" s="232"/>
      <c r="C127" s="233"/>
      <c r="D127" s="224" t="s">
        <v>232</v>
      </c>
      <c r="E127" s="242" t="s">
        <v>35</v>
      </c>
      <c r="F127" s="234" t="s">
        <v>2285</v>
      </c>
      <c r="G127" s="233"/>
      <c r="H127" s="235">
        <v>12.51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232</v>
      </c>
      <c r="AU127" s="241" t="s">
        <v>92</v>
      </c>
      <c r="AV127" s="13" t="s">
        <v>92</v>
      </c>
      <c r="AW127" s="13" t="s">
        <v>42</v>
      </c>
      <c r="AX127" s="13" t="s">
        <v>82</v>
      </c>
      <c r="AY127" s="241" t="s">
        <v>197</v>
      </c>
    </row>
    <row r="128" s="14" customFormat="1">
      <c r="A128" s="14"/>
      <c r="B128" s="253"/>
      <c r="C128" s="254"/>
      <c r="D128" s="224" t="s">
        <v>232</v>
      </c>
      <c r="E128" s="255" t="s">
        <v>35</v>
      </c>
      <c r="F128" s="256" t="s">
        <v>355</v>
      </c>
      <c r="G128" s="254"/>
      <c r="H128" s="257">
        <v>84.423000000000016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232</v>
      </c>
      <c r="AU128" s="263" t="s">
        <v>92</v>
      </c>
      <c r="AV128" s="14" t="s">
        <v>206</v>
      </c>
      <c r="AW128" s="14" t="s">
        <v>42</v>
      </c>
      <c r="AX128" s="14" t="s">
        <v>90</v>
      </c>
      <c r="AY128" s="263" t="s">
        <v>197</v>
      </c>
    </row>
    <row r="129" s="2" customFormat="1" ht="33" customHeight="1">
      <c r="A129" s="43"/>
      <c r="B129" s="44"/>
      <c r="C129" s="211" t="s">
        <v>247</v>
      </c>
      <c r="D129" s="211" t="s">
        <v>201</v>
      </c>
      <c r="E129" s="212" t="s">
        <v>2299</v>
      </c>
      <c r="F129" s="213" t="s">
        <v>2300</v>
      </c>
      <c r="G129" s="214" t="s">
        <v>320</v>
      </c>
      <c r="H129" s="215">
        <v>224.506</v>
      </c>
      <c r="I129" s="216"/>
      <c r="J129" s="217">
        <f>ROUND(I129*H129,2)</f>
        <v>0</v>
      </c>
      <c r="K129" s="213" t="s">
        <v>35</v>
      </c>
      <c r="L129" s="49"/>
      <c r="M129" s="218" t="s">
        <v>35</v>
      </c>
      <c r="N129" s="219" t="s">
        <v>53</v>
      </c>
      <c r="O129" s="89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2" t="s">
        <v>206</v>
      </c>
      <c r="AT129" s="222" t="s">
        <v>201</v>
      </c>
      <c r="AU129" s="222" t="s">
        <v>92</v>
      </c>
      <c r="AY129" s="21" t="s">
        <v>197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1" t="s">
        <v>90</v>
      </c>
      <c r="BK129" s="223">
        <f>ROUND(I129*H129,2)</f>
        <v>0</v>
      </c>
      <c r="BL129" s="21" t="s">
        <v>206</v>
      </c>
      <c r="BM129" s="222" t="s">
        <v>292</v>
      </c>
    </row>
    <row r="130" s="2" customFormat="1">
      <c r="A130" s="43"/>
      <c r="B130" s="44"/>
      <c r="C130" s="45"/>
      <c r="D130" s="224" t="s">
        <v>209</v>
      </c>
      <c r="E130" s="45"/>
      <c r="F130" s="225" t="s">
        <v>2300</v>
      </c>
      <c r="G130" s="45"/>
      <c r="H130" s="45"/>
      <c r="I130" s="226"/>
      <c r="J130" s="45"/>
      <c r="K130" s="45"/>
      <c r="L130" s="49"/>
      <c r="M130" s="227"/>
      <c r="N130" s="228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209</v>
      </c>
      <c r="AU130" s="21" t="s">
        <v>92</v>
      </c>
    </row>
    <row r="131" s="13" customFormat="1">
      <c r="A131" s="13"/>
      <c r="B131" s="232"/>
      <c r="C131" s="233"/>
      <c r="D131" s="224" t="s">
        <v>232</v>
      </c>
      <c r="E131" s="242" t="s">
        <v>35</v>
      </c>
      <c r="F131" s="234" t="s">
        <v>2288</v>
      </c>
      <c r="G131" s="233"/>
      <c r="H131" s="235">
        <v>230.06800000000001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232</v>
      </c>
      <c r="AU131" s="241" t="s">
        <v>92</v>
      </c>
      <c r="AV131" s="13" t="s">
        <v>92</v>
      </c>
      <c r="AW131" s="13" t="s">
        <v>42</v>
      </c>
      <c r="AX131" s="13" t="s">
        <v>82</v>
      </c>
      <c r="AY131" s="241" t="s">
        <v>197</v>
      </c>
    </row>
    <row r="132" s="13" customFormat="1">
      <c r="A132" s="13"/>
      <c r="B132" s="232"/>
      <c r="C132" s="233"/>
      <c r="D132" s="224" t="s">
        <v>232</v>
      </c>
      <c r="E132" s="242" t="s">
        <v>35</v>
      </c>
      <c r="F132" s="234" t="s">
        <v>2289</v>
      </c>
      <c r="G132" s="233"/>
      <c r="H132" s="235">
        <v>57.582000000000001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232</v>
      </c>
      <c r="AU132" s="241" t="s">
        <v>92</v>
      </c>
      <c r="AV132" s="13" t="s">
        <v>92</v>
      </c>
      <c r="AW132" s="13" t="s">
        <v>42</v>
      </c>
      <c r="AX132" s="13" t="s">
        <v>82</v>
      </c>
      <c r="AY132" s="241" t="s">
        <v>197</v>
      </c>
    </row>
    <row r="133" s="13" customFormat="1">
      <c r="A133" s="13"/>
      <c r="B133" s="232"/>
      <c r="C133" s="233"/>
      <c r="D133" s="224" t="s">
        <v>232</v>
      </c>
      <c r="E133" s="242" t="s">
        <v>35</v>
      </c>
      <c r="F133" s="234" t="s">
        <v>2290</v>
      </c>
      <c r="G133" s="233"/>
      <c r="H133" s="235">
        <v>50.039999999999999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232</v>
      </c>
      <c r="AU133" s="241" t="s">
        <v>92</v>
      </c>
      <c r="AV133" s="13" t="s">
        <v>92</v>
      </c>
      <c r="AW133" s="13" t="s">
        <v>42</v>
      </c>
      <c r="AX133" s="13" t="s">
        <v>82</v>
      </c>
      <c r="AY133" s="241" t="s">
        <v>197</v>
      </c>
    </row>
    <row r="134" s="16" customFormat="1">
      <c r="A134" s="16"/>
      <c r="B134" s="280"/>
      <c r="C134" s="281"/>
      <c r="D134" s="224" t="s">
        <v>232</v>
      </c>
      <c r="E134" s="282" t="s">
        <v>35</v>
      </c>
      <c r="F134" s="283" t="s">
        <v>2291</v>
      </c>
      <c r="G134" s="281"/>
      <c r="H134" s="284">
        <v>337.69000000000005</v>
      </c>
      <c r="I134" s="285"/>
      <c r="J134" s="281"/>
      <c r="K134" s="281"/>
      <c r="L134" s="286"/>
      <c r="M134" s="287"/>
      <c r="N134" s="288"/>
      <c r="O134" s="288"/>
      <c r="P134" s="288"/>
      <c r="Q134" s="288"/>
      <c r="R134" s="288"/>
      <c r="S134" s="288"/>
      <c r="T134" s="289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0" t="s">
        <v>232</v>
      </c>
      <c r="AU134" s="290" t="s">
        <v>92</v>
      </c>
      <c r="AV134" s="16" t="s">
        <v>207</v>
      </c>
      <c r="AW134" s="16" t="s">
        <v>42</v>
      </c>
      <c r="AX134" s="16" t="s">
        <v>82</v>
      </c>
      <c r="AY134" s="290" t="s">
        <v>197</v>
      </c>
    </row>
    <row r="135" s="13" customFormat="1">
      <c r="A135" s="13"/>
      <c r="B135" s="232"/>
      <c r="C135" s="233"/>
      <c r="D135" s="224" t="s">
        <v>232</v>
      </c>
      <c r="E135" s="242" t="s">
        <v>35</v>
      </c>
      <c r="F135" s="234" t="s">
        <v>2292</v>
      </c>
      <c r="G135" s="233"/>
      <c r="H135" s="235">
        <v>-68.201999999999998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232</v>
      </c>
      <c r="AU135" s="241" t="s">
        <v>92</v>
      </c>
      <c r="AV135" s="13" t="s">
        <v>92</v>
      </c>
      <c r="AW135" s="13" t="s">
        <v>42</v>
      </c>
      <c r="AX135" s="13" t="s">
        <v>82</v>
      </c>
      <c r="AY135" s="241" t="s">
        <v>197</v>
      </c>
    </row>
    <row r="136" s="13" customFormat="1">
      <c r="A136" s="13"/>
      <c r="B136" s="232"/>
      <c r="C136" s="233"/>
      <c r="D136" s="224" t="s">
        <v>232</v>
      </c>
      <c r="E136" s="242" t="s">
        <v>35</v>
      </c>
      <c r="F136" s="234" t="s">
        <v>2293</v>
      </c>
      <c r="G136" s="233"/>
      <c r="H136" s="235">
        <v>-19.193999999999999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232</v>
      </c>
      <c r="AU136" s="241" t="s">
        <v>92</v>
      </c>
      <c r="AV136" s="13" t="s">
        <v>92</v>
      </c>
      <c r="AW136" s="13" t="s">
        <v>42</v>
      </c>
      <c r="AX136" s="13" t="s">
        <v>82</v>
      </c>
      <c r="AY136" s="241" t="s">
        <v>197</v>
      </c>
    </row>
    <row r="137" s="13" customFormat="1">
      <c r="A137" s="13"/>
      <c r="B137" s="232"/>
      <c r="C137" s="233"/>
      <c r="D137" s="224" t="s">
        <v>232</v>
      </c>
      <c r="E137" s="242" t="s">
        <v>35</v>
      </c>
      <c r="F137" s="234" t="s">
        <v>2294</v>
      </c>
      <c r="G137" s="233"/>
      <c r="H137" s="235">
        <v>-16.68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232</v>
      </c>
      <c r="AU137" s="241" t="s">
        <v>92</v>
      </c>
      <c r="AV137" s="13" t="s">
        <v>92</v>
      </c>
      <c r="AW137" s="13" t="s">
        <v>42</v>
      </c>
      <c r="AX137" s="13" t="s">
        <v>82</v>
      </c>
      <c r="AY137" s="241" t="s">
        <v>197</v>
      </c>
    </row>
    <row r="138" s="16" customFormat="1">
      <c r="A138" s="16"/>
      <c r="B138" s="280"/>
      <c r="C138" s="281"/>
      <c r="D138" s="224" t="s">
        <v>232</v>
      </c>
      <c r="E138" s="282" t="s">
        <v>35</v>
      </c>
      <c r="F138" s="283" t="s">
        <v>2291</v>
      </c>
      <c r="G138" s="281"/>
      <c r="H138" s="284">
        <v>-104.07599999999999</v>
      </c>
      <c r="I138" s="285"/>
      <c r="J138" s="281"/>
      <c r="K138" s="281"/>
      <c r="L138" s="286"/>
      <c r="M138" s="287"/>
      <c r="N138" s="288"/>
      <c r="O138" s="288"/>
      <c r="P138" s="288"/>
      <c r="Q138" s="288"/>
      <c r="R138" s="288"/>
      <c r="S138" s="288"/>
      <c r="T138" s="289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90" t="s">
        <v>232</v>
      </c>
      <c r="AU138" s="290" t="s">
        <v>92</v>
      </c>
      <c r="AV138" s="16" t="s">
        <v>207</v>
      </c>
      <c r="AW138" s="16" t="s">
        <v>42</v>
      </c>
      <c r="AX138" s="16" t="s">
        <v>82</v>
      </c>
      <c r="AY138" s="290" t="s">
        <v>197</v>
      </c>
    </row>
    <row r="139" s="13" customFormat="1">
      <c r="A139" s="13"/>
      <c r="B139" s="232"/>
      <c r="C139" s="233"/>
      <c r="D139" s="224" t="s">
        <v>232</v>
      </c>
      <c r="E139" s="242" t="s">
        <v>35</v>
      </c>
      <c r="F139" s="234" t="s">
        <v>2295</v>
      </c>
      <c r="G139" s="233"/>
      <c r="H139" s="235">
        <v>-9.1080000000000005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232</v>
      </c>
      <c r="AU139" s="241" t="s">
        <v>92</v>
      </c>
      <c r="AV139" s="13" t="s">
        <v>92</v>
      </c>
      <c r="AW139" s="13" t="s">
        <v>42</v>
      </c>
      <c r="AX139" s="13" t="s">
        <v>82</v>
      </c>
      <c r="AY139" s="241" t="s">
        <v>197</v>
      </c>
    </row>
    <row r="140" s="16" customFormat="1">
      <c r="A140" s="16"/>
      <c r="B140" s="280"/>
      <c r="C140" s="281"/>
      <c r="D140" s="224" t="s">
        <v>232</v>
      </c>
      <c r="E140" s="282" t="s">
        <v>35</v>
      </c>
      <c r="F140" s="283" t="s">
        <v>2291</v>
      </c>
      <c r="G140" s="281"/>
      <c r="H140" s="284">
        <v>-9.1080000000000005</v>
      </c>
      <c r="I140" s="285"/>
      <c r="J140" s="281"/>
      <c r="K140" s="281"/>
      <c r="L140" s="286"/>
      <c r="M140" s="287"/>
      <c r="N140" s="288"/>
      <c r="O140" s="288"/>
      <c r="P140" s="288"/>
      <c r="Q140" s="288"/>
      <c r="R140" s="288"/>
      <c r="S140" s="288"/>
      <c r="T140" s="289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90" t="s">
        <v>232</v>
      </c>
      <c r="AU140" s="290" t="s">
        <v>92</v>
      </c>
      <c r="AV140" s="16" t="s">
        <v>207</v>
      </c>
      <c r="AW140" s="16" t="s">
        <v>42</v>
      </c>
      <c r="AX140" s="16" t="s">
        <v>82</v>
      </c>
      <c r="AY140" s="290" t="s">
        <v>197</v>
      </c>
    </row>
    <row r="141" s="14" customFormat="1">
      <c r="A141" s="14"/>
      <c r="B141" s="253"/>
      <c r="C141" s="254"/>
      <c r="D141" s="224" t="s">
        <v>232</v>
      </c>
      <c r="E141" s="255" t="s">
        <v>35</v>
      </c>
      <c r="F141" s="256" t="s">
        <v>355</v>
      </c>
      <c r="G141" s="254"/>
      <c r="H141" s="257">
        <v>224.50600000000006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232</v>
      </c>
      <c r="AU141" s="263" t="s">
        <v>92</v>
      </c>
      <c r="AV141" s="14" t="s">
        <v>206</v>
      </c>
      <c r="AW141" s="14" t="s">
        <v>42</v>
      </c>
      <c r="AX141" s="14" t="s">
        <v>90</v>
      </c>
      <c r="AY141" s="263" t="s">
        <v>197</v>
      </c>
    </row>
    <row r="142" s="2" customFormat="1" ht="24.15" customHeight="1">
      <c r="A142" s="43"/>
      <c r="B142" s="44"/>
      <c r="C142" s="211" t="s">
        <v>253</v>
      </c>
      <c r="D142" s="211" t="s">
        <v>201</v>
      </c>
      <c r="E142" s="212" t="s">
        <v>2301</v>
      </c>
      <c r="F142" s="213" t="s">
        <v>2302</v>
      </c>
      <c r="G142" s="214" t="s">
        <v>320</v>
      </c>
      <c r="H142" s="215">
        <v>23.16</v>
      </c>
      <c r="I142" s="216"/>
      <c r="J142" s="217">
        <f>ROUND(I142*H142,2)</f>
        <v>0</v>
      </c>
      <c r="K142" s="213" t="s">
        <v>35</v>
      </c>
      <c r="L142" s="49"/>
      <c r="M142" s="218" t="s">
        <v>35</v>
      </c>
      <c r="N142" s="219" t="s">
        <v>53</v>
      </c>
      <c r="O142" s="89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2" t="s">
        <v>206</v>
      </c>
      <c r="AT142" s="222" t="s">
        <v>201</v>
      </c>
      <c r="AU142" s="222" t="s">
        <v>92</v>
      </c>
      <c r="AY142" s="21" t="s">
        <v>197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1" t="s">
        <v>90</v>
      </c>
      <c r="BK142" s="223">
        <f>ROUND(I142*H142,2)</f>
        <v>0</v>
      </c>
      <c r="BL142" s="21" t="s">
        <v>206</v>
      </c>
      <c r="BM142" s="222" t="s">
        <v>304</v>
      </c>
    </row>
    <row r="143" s="2" customFormat="1">
      <c r="A143" s="43"/>
      <c r="B143" s="44"/>
      <c r="C143" s="45"/>
      <c r="D143" s="224" t="s">
        <v>209</v>
      </c>
      <c r="E143" s="45"/>
      <c r="F143" s="225" t="s">
        <v>2302</v>
      </c>
      <c r="G143" s="45"/>
      <c r="H143" s="45"/>
      <c r="I143" s="226"/>
      <c r="J143" s="45"/>
      <c r="K143" s="45"/>
      <c r="L143" s="49"/>
      <c r="M143" s="227"/>
      <c r="N143" s="228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209</v>
      </c>
      <c r="AU143" s="21" t="s">
        <v>92</v>
      </c>
    </row>
    <row r="144" s="13" customFormat="1">
      <c r="A144" s="13"/>
      <c r="B144" s="232"/>
      <c r="C144" s="233"/>
      <c r="D144" s="224" t="s">
        <v>232</v>
      </c>
      <c r="E144" s="242" t="s">
        <v>35</v>
      </c>
      <c r="F144" s="234" t="s">
        <v>2303</v>
      </c>
      <c r="G144" s="233"/>
      <c r="H144" s="235">
        <v>30.359999999999999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232</v>
      </c>
      <c r="AU144" s="241" t="s">
        <v>92</v>
      </c>
      <c r="AV144" s="13" t="s">
        <v>92</v>
      </c>
      <c r="AW144" s="13" t="s">
        <v>42</v>
      </c>
      <c r="AX144" s="13" t="s">
        <v>82</v>
      </c>
      <c r="AY144" s="241" t="s">
        <v>197</v>
      </c>
    </row>
    <row r="145" s="13" customFormat="1">
      <c r="A145" s="13"/>
      <c r="B145" s="232"/>
      <c r="C145" s="233"/>
      <c r="D145" s="224" t="s">
        <v>232</v>
      </c>
      <c r="E145" s="242" t="s">
        <v>35</v>
      </c>
      <c r="F145" s="234" t="s">
        <v>2304</v>
      </c>
      <c r="G145" s="233"/>
      <c r="H145" s="235">
        <v>-7.2000000000000002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232</v>
      </c>
      <c r="AU145" s="241" t="s">
        <v>92</v>
      </c>
      <c r="AV145" s="13" t="s">
        <v>92</v>
      </c>
      <c r="AW145" s="13" t="s">
        <v>42</v>
      </c>
      <c r="AX145" s="13" t="s">
        <v>82</v>
      </c>
      <c r="AY145" s="241" t="s">
        <v>197</v>
      </c>
    </row>
    <row r="146" s="14" customFormat="1">
      <c r="A146" s="14"/>
      <c r="B146" s="253"/>
      <c r="C146" s="254"/>
      <c r="D146" s="224" t="s">
        <v>232</v>
      </c>
      <c r="E146" s="255" t="s">
        <v>35</v>
      </c>
      <c r="F146" s="256" t="s">
        <v>355</v>
      </c>
      <c r="G146" s="254"/>
      <c r="H146" s="257">
        <v>23.16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232</v>
      </c>
      <c r="AU146" s="263" t="s">
        <v>92</v>
      </c>
      <c r="AV146" s="14" t="s">
        <v>206</v>
      </c>
      <c r="AW146" s="14" t="s">
        <v>42</v>
      </c>
      <c r="AX146" s="14" t="s">
        <v>90</v>
      </c>
      <c r="AY146" s="263" t="s">
        <v>197</v>
      </c>
    </row>
    <row r="147" s="2" customFormat="1" ht="24.15" customHeight="1">
      <c r="A147" s="43"/>
      <c r="B147" s="44"/>
      <c r="C147" s="211" t="s">
        <v>260</v>
      </c>
      <c r="D147" s="211" t="s">
        <v>201</v>
      </c>
      <c r="E147" s="212" t="s">
        <v>2305</v>
      </c>
      <c r="F147" s="213" t="s">
        <v>2306</v>
      </c>
      <c r="G147" s="214" t="s">
        <v>320</v>
      </c>
      <c r="H147" s="215">
        <v>23.16</v>
      </c>
      <c r="I147" s="216"/>
      <c r="J147" s="217">
        <f>ROUND(I147*H147,2)</f>
        <v>0</v>
      </c>
      <c r="K147" s="213" t="s">
        <v>35</v>
      </c>
      <c r="L147" s="49"/>
      <c r="M147" s="218" t="s">
        <v>35</v>
      </c>
      <c r="N147" s="219" t="s">
        <v>53</v>
      </c>
      <c r="O147" s="89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2" t="s">
        <v>206</v>
      </c>
      <c r="AT147" s="222" t="s">
        <v>201</v>
      </c>
      <c r="AU147" s="222" t="s">
        <v>92</v>
      </c>
      <c r="AY147" s="21" t="s">
        <v>197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21" t="s">
        <v>90</v>
      </c>
      <c r="BK147" s="223">
        <f>ROUND(I147*H147,2)</f>
        <v>0</v>
      </c>
      <c r="BL147" s="21" t="s">
        <v>206</v>
      </c>
      <c r="BM147" s="222" t="s">
        <v>317</v>
      </c>
    </row>
    <row r="148" s="2" customFormat="1">
      <c r="A148" s="43"/>
      <c r="B148" s="44"/>
      <c r="C148" s="45"/>
      <c r="D148" s="224" t="s">
        <v>209</v>
      </c>
      <c r="E148" s="45"/>
      <c r="F148" s="225" t="s">
        <v>2306</v>
      </c>
      <c r="G148" s="45"/>
      <c r="H148" s="45"/>
      <c r="I148" s="226"/>
      <c r="J148" s="45"/>
      <c r="K148" s="45"/>
      <c r="L148" s="49"/>
      <c r="M148" s="227"/>
      <c r="N148" s="228"/>
      <c r="O148" s="89"/>
      <c r="P148" s="89"/>
      <c r="Q148" s="89"/>
      <c r="R148" s="89"/>
      <c r="S148" s="89"/>
      <c r="T148" s="90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T148" s="21" t="s">
        <v>209</v>
      </c>
      <c r="AU148" s="21" t="s">
        <v>92</v>
      </c>
    </row>
    <row r="149" s="13" customFormat="1">
      <c r="A149" s="13"/>
      <c r="B149" s="232"/>
      <c r="C149" s="233"/>
      <c r="D149" s="224" t="s">
        <v>232</v>
      </c>
      <c r="E149" s="242" t="s">
        <v>35</v>
      </c>
      <c r="F149" s="234" t="s">
        <v>2303</v>
      </c>
      <c r="G149" s="233"/>
      <c r="H149" s="235">
        <v>30.359999999999999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232</v>
      </c>
      <c r="AU149" s="241" t="s">
        <v>92</v>
      </c>
      <c r="AV149" s="13" t="s">
        <v>92</v>
      </c>
      <c r="AW149" s="13" t="s">
        <v>42</v>
      </c>
      <c r="AX149" s="13" t="s">
        <v>82</v>
      </c>
      <c r="AY149" s="241" t="s">
        <v>197</v>
      </c>
    </row>
    <row r="150" s="13" customFormat="1">
      <c r="A150" s="13"/>
      <c r="B150" s="232"/>
      <c r="C150" s="233"/>
      <c r="D150" s="224" t="s">
        <v>232</v>
      </c>
      <c r="E150" s="242" t="s">
        <v>35</v>
      </c>
      <c r="F150" s="234" t="s">
        <v>2304</v>
      </c>
      <c r="G150" s="233"/>
      <c r="H150" s="235">
        <v>-7.2000000000000002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232</v>
      </c>
      <c r="AU150" s="241" t="s">
        <v>92</v>
      </c>
      <c r="AV150" s="13" t="s">
        <v>92</v>
      </c>
      <c r="AW150" s="13" t="s">
        <v>42</v>
      </c>
      <c r="AX150" s="13" t="s">
        <v>82</v>
      </c>
      <c r="AY150" s="241" t="s">
        <v>197</v>
      </c>
    </row>
    <row r="151" s="14" customFormat="1">
      <c r="A151" s="14"/>
      <c r="B151" s="253"/>
      <c r="C151" s="254"/>
      <c r="D151" s="224" t="s">
        <v>232</v>
      </c>
      <c r="E151" s="255" t="s">
        <v>35</v>
      </c>
      <c r="F151" s="256" t="s">
        <v>355</v>
      </c>
      <c r="G151" s="254"/>
      <c r="H151" s="257">
        <v>23.16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232</v>
      </c>
      <c r="AU151" s="263" t="s">
        <v>92</v>
      </c>
      <c r="AV151" s="14" t="s">
        <v>206</v>
      </c>
      <c r="AW151" s="14" t="s">
        <v>42</v>
      </c>
      <c r="AX151" s="14" t="s">
        <v>90</v>
      </c>
      <c r="AY151" s="263" t="s">
        <v>197</v>
      </c>
    </row>
    <row r="152" s="2" customFormat="1" ht="24.15" customHeight="1">
      <c r="A152" s="43"/>
      <c r="B152" s="44"/>
      <c r="C152" s="211" t="s">
        <v>266</v>
      </c>
      <c r="D152" s="211" t="s">
        <v>201</v>
      </c>
      <c r="E152" s="212" t="s">
        <v>2307</v>
      </c>
      <c r="F152" s="213" t="s">
        <v>2308</v>
      </c>
      <c r="G152" s="214" t="s">
        <v>320</v>
      </c>
      <c r="H152" s="215">
        <v>84.423000000000002</v>
      </c>
      <c r="I152" s="216"/>
      <c r="J152" s="217">
        <f>ROUND(I152*H152,2)</f>
        <v>0</v>
      </c>
      <c r="K152" s="213" t="s">
        <v>35</v>
      </c>
      <c r="L152" s="49"/>
      <c r="M152" s="218" t="s">
        <v>35</v>
      </c>
      <c r="N152" s="219" t="s">
        <v>53</v>
      </c>
      <c r="O152" s="8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2" t="s">
        <v>206</v>
      </c>
      <c r="AT152" s="222" t="s">
        <v>201</v>
      </c>
      <c r="AU152" s="222" t="s">
        <v>92</v>
      </c>
      <c r="AY152" s="21" t="s">
        <v>197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1" t="s">
        <v>90</v>
      </c>
      <c r="BK152" s="223">
        <f>ROUND(I152*H152,2)</f>
        <v>0</v>
      </c>
      <c r="BL152" s="21" t="s">
        <v>206</v>
      </c>
      <c r="BM152" s="222" t="s">
        <v>333</v>
      </c>
    </row>
    <row r="153" s="2" customFormat="1">
      <c r="A153" s="43"/>
      <c r="B153" s="44"/>
      <c r="C153" s="45"/>
      <c r="D153" s="224" t="s">
        <v>209</v>
      </c>
      <c r="E153" s="45"/>
      <c r="F153" s="225" t="s">
        <v>2308</v>
      </c>
      <c r="G153" s="45"/>
      <c r="H153" s="45"/>
      <c r="I153" s="226"/>
      <c r="J153" s="45"/>
      <c r="K153" s="45"/>
      <c r="L153" s="49"/>
      <c r="M153" s="227"/>
      <c r="N153" s="228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209</v>
      </c>
      <c r="AU153" s="21" t="s">
        <v>92</v>
      </c>
    </row>
    <row r="154" s="13" customFormat="1">
      <c r="A154" s="13"/>
      <c r="B154" s="232"/>
      <c r="C154" s="233"/>
      <c r="D154" s="224" t="s">
        <v>232</v>
      </c>
      <c r="E154" s="242" t="s">
        <v>35</v>
      </c>
      <c r="F154" s="234" t="s">
        <v>2283</v>
      </c>
      <c r="G154" s="233"/>
      <c r="H154" s="235">
        <v>57.517000000000003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232</v>
      </c>
      <c r="AU154" s="241" t="s">
        <v>92</v>
      </c>
      <c r="AV154" s="13" t="s">
        <v>92</v>
      </c>
      <c r="AW154" s="13" t="s">
        <v>42</v>
      </c>
      <c r="AX154" s="13" t="s">
        <v>82</v>
      </c>
      <c r="AY154" s="241" t="s">
        <v>197</v>
      </c>
    </row>
    <row r="155" s="13" customFormat="1">
      <c r="A155" s="13"/>
      <c r="B155" s="232"/>
      <c r="C155" s="233"/>
      <c r="D155" s="224" t="s">
        <v>232</v>
      </c>
      <c r="E155" s="242" t="s">
        <v>35</v>
      </c>
      <c r="F155" s="234" t="s">
        <v>2309</v>
      </c>
      <c r="G155" s="233"/>
      <c r="H155" s="235">
        <v>14.396000000000001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232</v>
      </c>
      <c r="AU155" s="241" t="s">
        <v>92</v>
      </c>
      <c r="AV155" s="13" t="s">
        <v>92</v>
      </c>
      <c r="AW155" s="13" t="s">
        <v>42</v>
      </c>
      <c r="AX155" s="13" t="s">
        <v>82</v>
      </c>
      <c r="AY155" s="241" t="s">
        <v>197</v>
      </c>
    </row>
    <row r="156" s="13" customFormat="1">
      <c r="A156" s="13"/>
      <c r="B156" s="232"/>
      <c r="C156" s="233"/>
      <c r="D156" s="224" t="s">
        <v>232</v>
      </c>
      <c r="E156" s="242" t="s">
        <v>35</v>
      </c>
      <c r="F156" s="234" t="s">
        <v>2285</v>
      </c>
      <c r="G156" s="233"/>
      <c r="H156" s="235">
        <v>12.51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232</v>
      </c>
      <c r="AU156" s="241" t="s">
        <v>92</v>
      </c>
      <c r="AV156" s="13" t="s">
        <v>92</v>
      </c>
      <c r="AW156" s="13" t="s">
        <v>42</v>
      </c>
      <c r="AX156" s="13" t="s">
        <v>82</v>
      </c>
      <c r="AY156" s="241" t="s">
        <v>197</v>
      </c>
    </row>
    <row r="157" s="14" customFormat="1">
      <c r="A157" s="14"/>
      <c r="B157" s="253"/>
      <c r="C157" s="254"/>
      <c r="D157" s="224" t="s">
        <v>232</v>
      </c>
      <c r="E157" s="255" t="s">
        <v>35</v>
      </c>
      <c r="F157" s="256" t="s">
        <v>355</v>
      </c>
      <c r="G157" s="254"/>
      <c r="H157" s="257">
        <v>84.423000000000016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232</v>
      </c>
      <c r="AU157" s="263" t="s">
        <v>92</v>
      </c>
      <c r="AV157" s="14" t="s">
        <v>206</v>
      </c>
      <c r="AW157" s="14" t="s">
        <v>42</v>
      </c>
      <c r="AX157" s="14" t="s">
        <v>90</v>
      </c>
      <c r="AY157" s="263" t="s">
        <v>197</v>
      </c>
    </row>
    <row r="158" s="2" customFormat="1" ht="21.75" customHeight="1">
      <c r="A158" s="43"/>
      <c r="B158" s="44"/>
      <c r="C158" s="211" t="s">
        <v>274</v>
      </c>
      <c r="D158" s="211" t="s">
        <v>201</v>
      </c>
      <c r="E158" s="212" t="s">
        <v>2310</v>
      </c>
      <c r="F158" s="213" t="s">
        <v>2311</v>
      </c>
      <c r="G158" s="214" t="s">
        <v>204</v>
      </c>
      <c r="H158" s="215">
        <v>1236.1199999999999</v>
      </c>
      <c r="I158" s="216"/>
      <c r="J158" s="217">
        <f>ROUND(I158*H158,2)</f>
        <v>0</v>
      </c>
      <c r="K158" s="213" t="s">
        <v>35</v>
      </c>
      <c r="L158" s="49"/>
      <c r="M158" s="218" t="s">
        <v>35</v>
      </c>
      <c r="N158" s="219" t="s">
        <v>53</v>
      </c>
      <c r="O158" s="89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2" t="s">
        <v>206</v>
      </c>
      <c r="AT158" s="222" t="s">
        <v>201</v>
      </c>
      <c r="AU158" s="222" t="s">
        <v>92</v>
      </c>
      <c r="AY158" s="21" t="s">
        <v>197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1" t="s">
        <v>90</v>
      </c>
      <c r="BK158" s="223">
        <f>ROUND(I158*H158,2)</f>
        <v>0</v>
      </c>
      <c r="BL158" s="21" t="s">
        <v>206</v>
      </c>
      <c r="BM158" s="222" t="s">
        <v>346</v>
      </c>
    </row>
    <row r="159" s="2" customFormat="1">
      <c r="A159" s="43"/>
      <c r="B159" s="44"/>
      <c r="C159" s="45"/>
      <c r="D159" s="224" t="s">
        <v>209</v>
      </c>
      <c r="E159" s="45"/>
      <c r="F159" s="225" t="s">
        <v>2311</v>
      </c>
      <c r="G159" s="45"/>
      <c r="H159" s="45"/>
      <c r="I159" s="226"/>
      <c r="J159" s="45"/>
      <c r="K159" s="45"/>
      <c r="L159" s="49"/>
      <c r="M159" s="227"/>
      <c r="N159" s="228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209</v>
      </c>
      <c r="AU159" s="21" t="s">
        <v>92</v>
      </c>
    </row>
    <row r="160" s="13" customFormat="1">
      <c r="A160" s="13"/>
      <c r="B160" s="232"/>
      <c r="C160" s="233"/>
      <c r="D160" s="224" t="s">
        <v>232</v>
      </c>
      <c r="E160" s="242" t="s">
        <v>35</v>
      </c>
      <c r="F160" s="234" t="s">
        <v>2312</v>
      </c>
      <c r="G160" s="233"/>
      <c r="H160" s="235">
        <v>757.79999999999995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232</v>
      </c>
      <c r="AU160" s="241" t="s">
        <v>92</v>
      </c>
      <c r="AV160" s="13" t="s">
        <v>92</v>
      </c>
      <c r="AW160" s="13" t="s">
        <v>42</v>
      </c>
      <c r="AX160" s="13" t="s">
        <v>82</v>
      </c>
      <c r="AY160" s="241" t="s">
        <v>197</v>
      </c>
    </row>
    <row r="161" s="13" customFormat="1">
      <c r="A161" s="13"/>
      <c r="B161" s="232"/>
      <c r="C161" s="233"/>
      <c r="D161" s="224" t="s">
        <v>232</v>
      </c>
      <c r="E161" s="242" t="s">
        <v>35</v>
      </c>
      <c r="F161" s="234" t="s">
        <v>2313</v>
      </c>
      <c r="G161" s="233"/>
      <c r="H161" s="235">
        <v>255.91999999999999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232</v>
      </c>
      <c r="AU161" s="241" t="s">
        <v>92</v>
      </c>
      <c r="AV161" s="13" t="s">
        <v>92</v>
      </c>
      <c r="AW161" s="13" t="s">
        <v>42</v>
      </c>
      <c r="AX161" s="13" t="s">
        <v>82</v>
      </c>
      <c r="AY161" s="241" t="s">
        <v>197</v>
      </c>
    </row>
    <row r="162" s="13" customFormat="1">
      <c r="A162" s="13"/>
      <c r="B162" s="232"/>
      <c r="C162" s="233"/>
      <c r="D162" s="224" t="s">
        <v>232</v>
      </c>
      <c r="E162" s="242" t="s">
        <v>35</v>
      </c>
      <c r="F162" s="234" t="s">
        <v>2314</v>
      </c>
      <c r="G162" s="233"/>
      <c r="H162" s="235">
        <v>222.40000000000001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232</v>
      </c>
      <c r="AU162" s="241" t="s">
        <v>92</v>
      </c>
      <c r="AV162" s="13" t="s">
        <v>92</v>
      </c>
      <c r="AW162" s="13" t="s">
        <v>42</v>
      </c>
      <c r="AX162" s="13" t="s">
        <v>82</v>
      </c>
      <c r="AY162" s="241" t="s">
        <v>197</v>
      </c>
    </row>
    <row r="163" s="14" customFormat="1">
      <c r="A163" s="14"/>
      <c r="B163" s="253"/>
      <c r="C163" s="254"/>
      <c r="D163" s="224" t="s">
        <v>232</v>
      </c>
      <c r="E163" s="255" t="s">
        <v>35</v>
      </c>
      <c r="F163" s="256" t="s">
        <v>355</v>
      </c>
      <c r="G163" s="254"/>
      <c r="H163" s="257">
        <v>1236.1199999999999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232</v>
      </c>
      <c r="AU163" s="263" t="s">
        <v>92</v>
      </c>
      <c r="AV163" s="14" t="s">
        <v>206</v>
      </c>
      <c r="AW163" s="14" t="s">
        <v>42</v>
      </c>
      <c r="AX163" s="14" t="s">
        <v>90</v>
      </c>
      <c r="AY163" s="263" t="s">
        <v>197</v>
      </c>
    </row>
    <row r="164" s="2" customFormat="1" ht="24.15" customHeight="1">
      <c r="A164" s="43"/>
      <c r="B164" s="44"/>
      <c r="C164" s="211" t="s">
        <v>8</v>
      </c>
      <c r="D164" s="211" t="s">
        <v>201</v>
      </c>
      <c r="E164" s="212" t="s">
        <v>2315</v>
      </c>
      <c r="F164" s="213" t="s">
        <v>2316</v>
      </c>
      <c r="G164" s="214" t="s">
        <v>204</v>
      </c>
      <c r="H164" s="215">
        <v>1236.1199999999999</v>
      </c>
      <c r="I164" s="216"/>
      <c r="J164" s="217">
        <f>ROUND(I164*H164,2)</f>
        <v>0</v>
      </c>
      <c r="K164" s="213" t="s">
        <v>35</v>
      </c>
      <c r="L164" s="49"/>
      <c r="M164" s="218" t="s">
        <v>35</v>
      </c>
      <c r="N164" s="219" t="s">
        <v>53</v>
      </c>
      <c r="O164" s="89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2" t="s">
        <v>206</v>
      </c>
      <c r="AT164" s="222" t="s">
        <v>201</v>
      </c>
      <c r="AU164" s="222" t="s">
        <v>92</v>
      </c>
      <c r="AY164" s="21" t="s">
        <v>197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1" t="s">
        <v>90</v>
      </c>
      <c r="BK164" s="223">
        <f>ROUND(I164*H164,2)</f>
        <v>0</v>
      </c>
      <c r="BL164" s="21" t="s">
        <v>206</v>
      </c>
      <c r="BM164" s="222" t="s">
        <v>363</v>
      </c>
    </row>
    <row r="165" s="2" customFormat="1">
      <c r="A165" s="43"/>
      <c r="B165" s="44"/>
      <c r="C165" s="45"/>
      <c r="D165" s="224" t="s">
        <v>209</v>
      </c>
      <c r="E165" s="45"/>
      <c r="F165" s="225" t="s">
        <v>2316</v>
      </c>
      <c r="G165" s="45"/>
      <c r="H165" s="45"/>
      <c r="I165" s="226"/>
      <c r="J165" s="45"/>
      <c r="K165" s="45"/>
      <c r="L165" s="49"/>
      <c r="M165" s="227"/>
      <c r="N165" s="228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209</v>
      </c>
      <c r="AU165" s="21" t="s">
        <v>92</v>
      </c>
    </row>
    <row r="166" s="13" customFormat="1">
      <c r="A166" s="13"/>
      <c r="B166" s="232"/>
      <c r="C166" s="233"/>
      <c r="D166" s="224" t="s">
        <v>232</v>
      </c>
      <c r="E166" s="242" t="s">
        <v>35</v>
      </c>
      <c r="F166" s="234" t="s">
        <v>2312</v>
      </c>
      <c r="G166" s="233"/>
      <c r="H166" s="235">
        <v>757.79999999999995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232</v>
      </c>
      <c r="AU166" s="241" t="s">
        <v>92</v>
      </c>
      <c r="AV166" s="13" t="s">
        <v>92</v>
      </c>
      <c r="AW166" s="13" t="s">
        <v>42</v>
      </c>
      <c r="AX166" s="13" t="s">
        <v>82</v>
      </c>
      <c r="AY166" s="241" t="s">
        <v>197</v>
      </c>
    </row>
    <row r="167" s="13" customFormat="1">
      <c r="A167" s="13"/>
      <c r="B167" s="232"/>
      <c r="C167" s="233"/>
      <c r="D167" s="224" t="s">
        <v>232</v>
      </c>
      <c r="E167" s="242" t="s">
        <v>35</v>
      </c>
      <c r="F167" s="234" t="s">
        <v>2313</v>
      </c>
      <c r="G167" s="233"/>
      <c r="H167" s="235">
        <v>255.91999999999999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232</v>
      </c>
      <c r="AU167" s="241" t="s">
        <v>92</v>
      </c>
      <c r="AV167" s="13" t="s">
        <v>92</v>
      </c>
      <c r="AW167" s="13" t="s">
        <v>42</v>
      </c>
      <c r="AX167" s="13" t="s">
        <v>82</v>
      </c>
      <c r="AY167" s="241" t="s">
        <v>197</v>
      </c>
    </row>
    <row r="168" s="13" customFormat="1">
      <c r="A168" s="13"/>
      <c r="B168" s="232"/>
      <c r="C168" s="233"/>
      <c r="D168" s="224" t="s">
        <v>232</v>
      </c>
      <c r="E168" s="242" t="s">
        <v>35</v>
      </c>
      <c r="F168" s="234" t="s">
        <v>2314</v>
      </c>
      <c r="G168" s="233"/>
      <c r="H168" s="235">
        <v>222.40000000000001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232</v>
      </c>
      <c r="AU168" s="241" t="s">
        <v>92</v>
      </c>
      <c r="AV168" s="13" t="s">
        <v>92</v>
      </c>
      <c r="AW168" s="13" t="s">
        <v>42</v>
      </c>
      <c r="AX168" s="13" t="s">
        <v>82</v>
      </c>
      <c r="AY168" s="241" t="s">
        <v>197</v>
      </c>
    </row>
    <row r="169" s="14" customFormat="1">
      <c r="A169" s="14"/>
      <c r="B169" s="253"/>
      <c r="C169" s="254"/>
      <c r="D169" s="224" t="s">
        <v>232</v>
      </c>
      <c r="E169" s="255" t="s">
        <v>35</v>
      </c>
      <c r="F169" s="256" t="s">
        <v>355</v>
      </c>
      <c r="G169" s="254"/>
      <c r="H169" s="257">
        <v>1236.1199999999999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232</v>
      </c>
      <c r="AU169" s="263" t="s">
        <v>92</v>
      </c>
      <c r="AV169" s="14" t="s">
        <v>206</v>
      </c>
      <c r="AW169" s="14" t="s">
        <v>42</v>
      </c>
      <c r="AX169" s="14" t="s">
        <v>90</v>
      </c>
      <c r="AY169" s="263" t="s">
        <v>197</v>
      </c>
    </row>
    <row r="170" s="2" customFormat="1" ht="33" customHeight="1">
      <c r="A170" s="43"/>
      <c r="B170" s="44"/>
      <c r="C170" s="211" t="s">
        <v>286</v>
      </c>
      <c r="D170" s="211" t="s">
        <v>201</v>
      </c>
      <c r="E170" s="212" t="s">
        <v>2317</v>
      </c>
      <c r="F170" s="213" t="s">
        <v>2318</v>
      </c>
      <c r="G170" s="214" t="s">
        <v>320</v>
      </c>
      <c r="H170" s="215">
        <v>451.90899999999999</v>
      </c>
      <c r="I170" s="216"/>
      <c r="J170" s="217">
        <f>ROUND(I170*H170,2)</f>
        <v>0</v>
      </c>
      <c r="K170" s="213" t="s">
        <v>35</v>
      </c>
      <c r="L170" s="49"/>
      <c r="M170" s="218" t="s">
        <v>35</v>
      </c>
      <c r="N170" s="219" t="s">
        <v>53</v>
      </c>
      <c r="O170" s="89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2" t="s">
        <v>206</v>
      </c>
      <c r="AT170" s="222" t="s">
        <v>201</v>
      </c>
      <c r="AU170" s="222" t="s">
        <v>92</v>
      </c>
      <c r="AY170" s="21" t="s">
        <v>197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1" t="s">
        <v>90</v>
      </c>
      <c r="BK170" s="223">
        <f>ROUND(I170*H170,2)</f>
        <v>0</v>
      </c>
      <c r="BL170" s="21" t="s">
        <v>206</v>
      </c>
      <c r="BM170" s="222" t="s">
        <v>378</v>
      </c>
    </row>
    <row r="171" s="2" customFormat="1">
      <c r="A171" s="43"/>
      <c r="B171" s="44"/>
      <c r="C171" s="45"/>
      <c r="D171" s="224" t="s">
        <v>209</v>
      </c>
      <c r="E171" s="45"/>
      <c r="F171" s="225" t="s">
        <v>2318</v>
      </c>
      <c r="G171" s="45"/>
      <c r="H171" s="45"/>
      <c r="I171" s="226"/>
      <c r="J171" s="45"/>
      <c r="K171" s="45"/>
      <c r="L171" s="49"/>
      <c r="M171" s="227"/>
      <c r="N171" s="228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209</v>
      </c>
      <c r="AU171" s="21" t="s">
        <v>92</v>
      </c>
    </row>
    <row r="172" s="13" customFormat="1">
      <c r="A172" s="13"/>
      <c r="B172" s="232"/>
      <c r="C172" s="233"/>
      <c r="D172" s="224" t="s">
        <v>232</v>
      </c>
      <c r="E172" s="242" t="s">
        <v>35</v>
      </c>
      <c r="F172" s="234" t="s">
        <v>2319</v>
      </c>
      <c r="G172" s="233"/>
      <c r="H172" s="235">
        <v>84.242999999999995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232</v>
      </c>
      <c r="AU172" s="241" t="s">
        <v>92</v>
      </c>
      <c r="AV172" s="13" t="s">
        <v>92</v>
      </c>
      <c r="AW172" s="13" t="s">
        <v>42</v>
      </c>
      <c r="AX172" s="13" t="s">
        <v>82</v>
      </c>
      <c r="AY172" s="241" t="s">
        <v>197</v>
      </c>
    </row>
    <row r="173" s="13" customFormat="1">
      <c r="A173" s="13"/>
      <c r="B173" s="232"/>
      <c r="C173" s="233"/>
      <c r="D173" s="224" t="s">
        <v>232</v>
      </c>
      <c r="E173" s="242" t="s">
        <v>35</v>
      </c>
      <c r="F173" s="234" t="s">
        <v>2320</v>
      </c>
      <c r="G173" s="233"/>
      <c r="H173" s="235">
        <v>344.50599999999997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232</v>
      </c>
      <c r="AU173" s="241" t="s">
        <v>92</v>
      </c>
      <c r="AV173" s="13" t="s">
        <v>92</v>
      </c>
      <c r="AW173" s="13" t="s">
        <v>42</v>
      </c>
      <c r="AX173" s="13" t="s">
        <v>82</v>
      </c>
      <c r="AY173" s="241" t="s">
        <v>197</v>
      </c>
    </row>
    <row r="174" s="13" customFormat="1">
      <c r="A174" s="13"/>
      <c r="B174" s="232"/>
      <c r="C174" s="233"/>
      <c r="D174" s="224" t="s">
        <v>232</v>
      </c>
      <c r="E174" s="242" t="s">
        <v>35</v>
      </c>
      <c r="F174" s="234" t="s">
        <v>2321</v>
      </c>
      <c r="G174" s="233"/>
      <c r="H174" s="235">
        <v>23.16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232</v>
      </c>
      <c r="AU174" s="241" t="s">
        <v>92</v>
      </c>
      <c r="AV174" s="13" t="s">
        <v>92</v>
      </c>
      <c r="AW174" s="13" t="s">
        <v>42</v>
      </c>
      <c r="AX174" s="13" t="s">
        <v>82</v>
      </c>
      <c r="AY174" s="241" t="s">
        <v>197</v>
      </c>
    </row>
    <row r="175" s="14" customFormat="1">
      <c r="A175" s="14"/>
      <c r="B175" s="253"/>
      <c r="C175" s="254"/>
      <c r="D175" s="224" t="s">
        <v>232</v>
      </c>
      <c r="E175" s="255" t="s">
        <v>35</v>
      </c>
      <c r="F175" s="256" t="s">
        <v>355</v>
      </c>
      <c r="G175" s="254"/>
      <c r="H175" s="257">
        <v>451.90899999999999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232</v>
      </c>
      <c r="AU175" s="263" t="s">
        <v>92</v>
      </c>
      <c r="AV175" s="14" t="s">
        <v>206</v>
      </c>
      <c r="AW175" s="14" t="s">
        <v>42</v>
      </c>
      <c r="AX175" s="14" t="s">
        <v>90</v>
      </c>
      <c r="AY175" s="263" t="s">
        <v>197</v>
      </c>
    </row>
    <row r="176" s="2" customFormat="1" ht="33" customHeight="1">
      <c r="A176" s="43"/>
      <c r="B176" s="44"/>
      <c r="C176" s="211" t="s">
        <v>292</v>
      </c>
      <c r="D176" s="211" t="s">
        <v>201</v>
      </c>
      <c r="E176" s="212" t="s">
        <v>2322</v>
      </c>
      <c r="F176" s="213" t="s">
        <v>2323</v>
      </c>
      <c r="G176" s="214" t="s">
        <v>320</v>
      </c>
      <c r="H176" s="215">
        <v>331.90899999999999</v>
      </c>
      <c r="I176" s="216"/>
      <c r="J176" s="217">
        <f>ROUND(I176*H176,2)</f>
        <v>0</v>
      </c>
      <c r="K176" s="213" t="s">
        <v>35</v>
      </c>
      <c r="L176" s="49"/>
      <c r="M176" s="218" t="s">
        <v>35</v>
      </c>
      <c r="N176" s="219" t="s">
        <v>53</v>
      </c>
      <c r="O176" s="89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2" t="s">
        <v>206</v>
      </c>
      <c r="AT176" s="222" t="s">
        <v>201</v>
      </c>
      <c r="AU176" s="222" t="s">
        <v>92</v>
      </c>
      <c r="AY176" s="21" t="s">
        <v>197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1" t="s">
        <v>90</v>
      </c>
      <c r="BK176" s="223">
        <f>ROUND(I176*H176,2)</f>
        <v>0</v>
      </c>
      <c r="BL176" s="21" t="s">
        <v>206</v>
      </c>
      <c r="BM176" s="222" t="s">
        <v>389</v>
      </c>
    </row>
    <row r="177" s="2" customFormat="1">
      <c r="A177" s="43"/>
      <c r="B177" s="44"/>
      <c r="C177" s="45"/>
      <c r="D177" s="224" t="s">
        <v>209</v>
      </c>
      <c r="E177" s="45"/>
      <c r="F177" s="225" t="s">
        <v>2323</v>
      </c>
      <c r="G177" s="45"/>
      <c r="H177" s="45"/>
      <c r="I177" s="226"/>
      <c r="J177" s="45"/>
      <c r="K177" s="45"/>
      <c r="L177" s="49"/>
      <c r="M177" s="227"/>
      <c r="N177" s="228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209</v>
      </c>
      <c r="AU177" s="21" t="s">
        <v>92</v>
      </c>
    </row>
    <row r="178" s="13" customFormat="1">
      <c r="A178" s="13"/>
      <c r="B178" s="232"/>
      <c r="C178" s="233"/>
      <c r="D178" s="224" t="s">
        <v>232</v>
      </c>
      <c r="E178" s="242" t="s">
        <v>35</v>
      </c>
      <c r="F178" s="234" t="s">
        <v>2319</v>
      </c>
      <c r="G178" s="233"/>
      <c r="H178" s="235">
        <v>84.242999999999995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232</v>
      </c>
      <c r="AU178" s="241" t="s">
        <v>92</v>
      </c>
      <c r="AV178" s="13" t="s">
        <v>92</v>
      </c>
      <c r="AW178" s="13" t="s">
        <v>42</v>
      </c>
      <c r="AX178" s="13" t="s">
        <v>82</v>
      </c>
      <c r="AY178" s="241" t="s">
        <v>197</v>
      </c>
    </row>
    <row r="179" s="13" customFormat="1">
      <c r="A179" s="13"/>
      <c r="B179" s="232"/>
      <c r="C179" s="233"/>
      <c r="D179" s="224" t="s">
        <v>232</v>
      </c>
      <c r="E179" s="242" t="s">
        <v>35</v>
      </c>
      <c r="F179" s="234" t="s">
        <v>2324</v>
      </c>
      <c r="G179" s="233"/>
      <c r="H179" s="235">
        <v>224.506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232</v>
      </c>
      <c r="AU179" s="241" t="s">
        <v>92</v>
      </c>
      <c r="AV179" s="13" t="s">
        <v>92</v>
      </c>
      <c r="AW179" s="13" t="s">
        <v>42</v>
      </c>
      <c r="AX179" s="13" t="s">
        <v>82</v>
      </c>
      <c r="AY179" s="241" t="s">
        <v>197</v>
      </c>
    </row>
    <row r="180" s="13" customFormat="1">
      <c r="A180" s="13"/>
      <c r="B180" s="232"/>
      <c r="C180" s="233"/>
      <c r="D180" s="224" t="s">
        <v>232</v>
      </c>
      <c r="E180" s="242" t="s">
        <v>35</v>
      </c>
      <c r="F180" s="234" t="s">
        <v>2321</v>
      </c>
      <c r="G180" s="233"/>
      <c r="H180" s="235">
        <v>23.16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232</v>
      </c>
      <c r="AU180" s="241" t="s">
        <v>92</v>
      </c>
      <c r="AV180" s="13" t="s">
        <v>92</v>
      </c>
      <c r="AW180" s="13" t="s">
        <v>42</v>
      </c>
      <c r="AX180" s="13" t="s">
        <v>82</v>
      </c>
      <c r="AY180" s="241" t="s">
        <v>197</v>
      </c>
    </row>
    <row r="181" s="14" customFormat="1">
      <c r="A181" s="14"/>
      <c r="B181" s="253"/>
      <c r="C181" s="254"/>
      <c r="D181" s="224" t="s">
        <v>232</v>
      </c>
      <c r="E181" s="255" t="s">
        <v>35</v>
      </c>
      <c r="F181" s="256" t="s">
        <v>355</v>
      </c>
      <c r="G181" s="254"/>
      <c r="H181" s="257">
        <v>331.90900000000005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232</v>
      </c>
      <c r="AU181" s="263" t="s">
        <v>92</v>
      </c>
      <c r="AV181" s="14" t="s">
        <v>206</v>
      </c>
      <c r="AW181" s="14" t="s">
        <v>42</v>
      </c>
      <c r="AX181" s="14" t="s">
        <v>90</v>
      </c>
      <c r="AY181" s="263" t="s">
        <v>197</v>
      </c>
    </row>
    <row r="182" s="2" customFormat="1" ht="24.15" customHeight="1">
      <c r="A182" s="43"/>
      <c r="B182" s="44"/>
      <c r="C182" s="211" t="s">
        <v>298</v>
      </c>
      <c r="D182" s="211" t="s">
        <v>201</v>
      </c>
      <c r="E182" s="212" t="s">
        <v>2325</v>
      </c>
      <c r="F182" s="213" t="s">
        <v>2326</v>
      </c>
      <c r="G182" s="214" t="s">
        <v>320</v>
      </c>
      <c r="H182" s="215">
        <v>451.90899999999999</v>
      </c>
      <c r="I182" s="216"/>
      <c r="J182" s="217">
        <f>ROUND(I182*H182,2)</f>
        <v>0</v>
      </c>
      <c r="K182" s="213" t="s">
        <v>35</v>
      </c>
      <c r="L182" s="49"/>
      <c r="M182" s="218" t="s">
        <v>35</v>
      </c>
      <c r="N182" s="219" t="s">
        <v>53</v>
      </c>
      <c r="O182" s="89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2" t="s">
        <v>206</v>
      </c>
      <c r="AT182" s="222" t="s">
        <v>201</v>
      </c>
      <c r="AU182" s="222" t="s">
        <v>92</v>
      </c>
      <c r="AY182" s="21" t="s">
        <v>197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1" t="s">
        <v>90</v>
      </c>
      <c r="BK182" s="223">
        <f>ROUND(I182*H182,2)</f>
        <v>0</v>
      </c>
      <c r="BL182" s="21" t="s">
        <v>206</v>
      </c>
      <c r="BM182" s="222" t="s">
        <v>406</v>
      </c>
    </row>
    <row r="183" s="2" customFormat="1">
      <c r="A183" s="43"/>
      <c r="B183" s="44"/>
      <c r="C183" s="45"/>
      <c r="D183" s="224" t="s">
        <v>209</v>
      </c>
      <c r="E183" s="45"/>
      <c r="F183" s="225" t="s">
        <v>2326</v>
      </c>
      <c r="G183" s="45"/>
      <c r="H183" s="45"/>
      <c r="I183" s="226"/>
      <c r="J183" s="45"/>
      <c r="K183" s="45"/>
      <c r="L183" s="49"/>
      <c r="M183" s="227"/>
      <c r="N183" s="228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209</v>
      </c>
      <c r="AU183" s="21" t="s">
        <v>92</v>
      </c>
    </row>
    <row r="184" s="13" customFormat="1">
      <c r="A184" s="13"/>
      <c r="B184" s="232"/>
      <c r="C184" s="233"/>
      <c r="D184" s="224" t="s">
        <v>232</v>
      </c>
      <c r="E184" s="242" t="s">
        <v>35</v>
      </c>
      <c r="F184" s="234" t="s">
        <v>2319</v>
      </c>
      <c r="G184" s="233"/>
      <c r="H184" s="235">
        <v>84.242999999999995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232</v>
      </c>
      <c r="AU184" s="241" t="s">
        <v>92</v>
      </c>
      <c r="AV184" s="13" t="s">
        <v>92</v>
      </c>
      <c r="AW184" s="13" t="s">
        <v>42</v>
      </c>
      <c r="AX184" s="13" t="s">
        <v>82</v>
      </c>
      <c r="AY184" s="241" t="s">
        <v>197</v>
      </c>
    </row>
    <row r="185" s="13" customFormat="1">
      <c r="A185" s="13"/>
      <c r="B185" s="232"/>
      <c r="C185" s="233"/>
      <c r="D185" s="224" t="s">
        <v>232</v>
      </c>
      <c r="E185" s="242" t="s">
        <v>35</v>
      </c>
      <c r="F185" s="234" t="s">
        <v>2320</v>
      </c>
      <c r="G185" s="233"/>
      <c r="H185" s="235">
        <v>344.50599999999997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232</v>
      </c>
      <c r="AU185" s="241" t="s">
        <v>92</v>
      </c>
      <c r="AV185" s="13" t="s">
        <v>92</v>
      </c>
      <c r="AW185" s="13" t="s">
        <v>42</v>
      </c>
      <c r="AX185" s="13" t="s">
        <v>82</v>
      </c>
      <c r="AY185" s="241" t="s">
        <v>197</v>
      </c>
    </row>
    <row r="186" s="13" customFormat="1">
      <c r="A186" s="13"/>
      <c r="B186" s="232"/>
      <c r="C186" s="233"/>
      <c r="D186" s="224" t="s">
        <v>232</v>
      </c>
      <c r="E186" s="242" t="s">
        <v>35</v>
      </c>
      <c r="F186" s="234" t="s">
        <v>2321</v>
      </c>
      <c r="G186" s="233"/>
      <c r="H186" s="235">
        <v>23.16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232</v>
      </c>
      <c r="AU186" s="241" t="s">
        <v>92</v>
      </c>
      <c r="AV186" s="13" t="s">
        <v>92</v>
      </c>
      <c r="AW186" s="13" t="s">
        <v>42</v>
      </c>
      <c r="AX186" s="13" t="s">
        <v>82</v>
      </c>
      <c r="AY186" s="241" t="s">
        <v>197</v>
      </c>
    </row>
    <row r="187" s="14" customFormat="1">
      <c r="A187" s="14"/>
      <c r="B187" s="253"/>
      <c r="C187" s="254"/>
      <c r="D187" s="224" t="s">
        <v>232</v>
      </c>
      <c r="E187" s="255" t="s">
        <v>35</v>
      </c>
      <c r="F187" s="256" t="s">
        <v>355</v>
      </c>
      <c r="G187" s="254"/>
      <c r="H187" s="257">
        <v>451.90899999999999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232</v>
      </c>
      <c r="AU187" s="263" t="s">
        <v>92</v>
      </c>
      <c r="AV187" s="14" t="s">
        <v>206</v>
      </c>
      <c r="AW187" s="14" t="s">
        <v>42</v>
      </c>
      <c r="AX187" s="14" t="s">
        <v>90</v>
      </c>
      <c r="AY187" s="263" t="s">
        <v>197</v>
      </c>
    </row>
    <row r="188" s="2" customFormat="1" ht="24.15" customHeight="1">
      <c r="A188" s="43"/>
      <c r="B188" s="44"/>
      <c r="C188" s="211" t="s">
        <v>304</v>
      </c>
      <c r="D188" s="211" t="s">
        <v>201</v>
      </c>
      <c r="E188" s="212" t="s">
        <v>2327</v>
      </c>
      <c r="F188" s="213" t="s">
        <v>2328</v>
      </c>
      <c r="G188" s="214" t="s">
        <v>320</v>
      </c>
      <c r="H188" s="215">
        <v>331.90899999999999</v>
      </c>
      <c r="I188" s="216"/>
      <c r="J188" s="217">
        <f>ROUND(I188*H188,2)</f>
        <v>0</v>
      </c>
      <c r="K188" s="213" t="s">
        <v>35</v>
      </c>
      <c r="L188" s="49"/>
      <c r="M188" s="218" t="s">
        <v>35</v>
      </c>
      <c r="N188" s="219" t="s">
        <v>53</v>
      </c>
      <c r="O188" s="89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2" t="s">
        <v>206</v>
      </c>
      <c r="AT188" s="222" t="s">
        <v>201</v>
      </c>
      <c r="AU188" s="222" t="s">
        <v>92</v>
      </c>
      <c r="AY188" s="21" t="s">
        <v>197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1" t="s">
        <v>90</v>
      </c>
      <c r="BK188" s="223">
        <f>ROUND(I188*H188,2)</f>
        <v>0</v>
      </c>
      <c r="BL188" s="21" t="s">
        <v>206</v>
      </c>
      <c r="BM188" s="222" t="s">
        <v>422</v>
      </c>
    </row>
    <row r="189" s="2" customFormat="1">
      <c r="A189" s="43"/>
      <c r="B189" s="44"/>
      <c r="C189" s="45"/>
      <c r="D189" s="224" t="s">
        <v>209</v>
      </c>
      <c r="E189" s="45"/>
      <c r="F189" s="225" t="s">
        <v>2328</v>
      </c>
      <c r="G189" s="45"/>
      <c r="H189" s="45"/>
      <c r="I189" s="226"/>
      <c r="J189" s="45"/>
      <c r="K189" s="45"/>
      <c r="L189" s="49"/>
      <c r="M189" s="227"/>
      <c r="N189" s="228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209</v>
      </c>
      <c r="AU189" s="21" t="s">
        <v>92</v>
      </c>
    </row>
    <row r="190" s="13" customFormat="1">
      <c r="A190" s="13"/>
      <c r="B190" s="232"/>
      <c r="C190" s="233"/>
      <c r="D190" s="224" t="s">
        <v>232</v>
      </c>
      <c r="E190" s="242" t="s">
        <v>35</v>
      </c>
      <c r="F190" s="234" t="s">
        <v>2319</v>
      </c>
      <c r="G190" s="233"/>
      <c r="H190" s="235">
        <v>84.242999999999995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232</v>
      </c>
      <c r="AU190" s="241" t="s">
        <v>92</v>
      </c>
      <c r="AV190" s="13" t="s">
        <v>92</v>
      </c>
      <c r="AW190" s="13" t="s">
        <v>42</v>
      </c>
      <c r="AX190" s="13" t="s">
        <v>82</v>
      </c>
      <c r="AY190" s="241" t="s">
        <v>197</v>
      </c>
    </row>
    <row r="191" s="13" customFormat="1">
      <c r="A191" s="13"/>
      <c r="B191" s="232"/>
      <c r="C191" s="233"/>
      <c r="D191" s="224" t="s">
        <v>232</v>
      </c>
      <c r="E191" s="242" t="s">
        <v>35</v>
      </c>
      <c r="F191" s="234" t="s">
        <v>2324</v>
      </c>
      <c r="G191" s="233"/>
      <c r="H191" s="235">
        <v>224.506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232</v>
      </c>
      <c r="AU191" s="241" t="s">
        <v>92</v>
      </c>
      <c r="AV191" s="13" t="s">
        <v>92</v>
      </c>
      <c r="AW191" s="13" t="s">
        <v>42</v>
      </c>
      <c r="AX191" s="13" t="s">
        <v>82</v>
      </c>
      <c r="AY191" s="241" t="s">
        <v>197</v>
      </c>
    </row>
    <row r="192" s="13" customFormat="1">
      <c r="A192" s="13"/>
      <c r="B192" s="232"/>
      <c r="C192" s="233"/>
      <c r="D192" s="224" t="s">
        <v>232</v>
      </c>
      <c r="E192" s="242" t="s">
        <v>35</v>
      </c>
      <c r="F192" s="234" t="s">
        <v>2321</v>
      </c>
      <c r="G192" s="233"/>
      <c r="H192" s="235">
        <v>23.16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232</v>
      </c>
      <c r="AU192" s="241" t="s">
        <v>92</v>
      </c>
      <c r="AV192" s="13" t="s">
        <v>92</v>
      </c>
      <c r="AW192" s="13" t="s">
        <v>42</v>
      </c>
      <c r="AX192" s="13" t="s">
        <v>82</v>
      </c>
      <c r="AY192" s="241" t="s">
        <v>197</v>
      </c>
    </row>
    <row r="193" s="14" customFormat="1">
      <c r="A193" s="14"/>
      <c r="B193" s="253"/>
      <c r="C193" s="254"/>
      <c r="D193" s="224" t="s">
        <v>232</v>
      </c>
      <c r="E193" s="255" t="s">
        <v>35</v>
      </c>
      <c r="F193" s="256" t="s">
        <v>355</v>
      </c>
      <c r="G193" s="254"/>
      <c r="H193" s="257">
        <v>331.90900000000005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232</v>
      </c>
      <c r="AU193" s="263" t="s">
        <v>92</v>
      </c>
      <c r="AV193" s="14" t="s">
        <v>206</v>
      </c>
      <c r="AW193" s="14" t="s">
        <v>42</v>
      </c>
      <c r="AX193" s="14" t="s">
        <v>90</v>
      </c>
      <c r="AY193" s="263" t="s">
        <v>197</v>
      </c>
    </row>
    <row r="194" s="2" customFormat="1" ht="33" customHeight="1">
      <c r="A194" s="43"/>
      <c r="B194" s="44"/>
      <c r="C194" s="211" t="s">
        <v>311</v>
      </c>
      <c r="D194" s="211" t="s">
        <v>201</v>
      </c>
      <c r="E194" s="212" t="s">
        <v>281</v>
      </c>
      <c r="F194" s="213" t="s">
        <v>282</v>
      </c>
      <c r="G194" s="214" t="s">
        <v>269</v>
      </c>
      <c r="H194" s="215">
        <v>672.29600000000005</v>
      </c>
      <c r="I194" s="216"/>
      <c r="J194" s="217">
        <f>ROUND(I194*H194,2)</f>
        <v>0</v>
      </c>
      <c r="K194" s="213" t="s">
        <v>35</v>
      </c>
      <c r="L194" s="49"/>
      <c r="M194" s="218" t="s">
        <v>35</v>
      </c>
      <c r="N194" s="219" t="s">
        <v>53</v>
      </c>
      <c r="O194" s="89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2" t="s">
        <v>206</v>
      </c>
      <c r="AT194" s="222" t="s">
        <v>201</v>
      </c>
      <c r="AU194" s="222" t="s">
        <v>92</v>
      </c>
      <c r="AY194" s="21" t="s">
        <v>197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1" t="s">
        <v>90</v>
      </c>
      <c r="BK194" s="223">
        <f>ROUND(I194*H194,2)</f>
        <v>0</v>
      </c>
      <c r="BL194" s="21" t="s">
        <v>206</v>
      </c>
      <c r="BM194" s="222" t="s">
        <v>440</v>
      </c>
    </row>
    <row r="195" s="2" customFormat="1">
      <c r="A195" s="43"/>
      <c r="B195" s="44"/>
      <c r="C195" s="45"/>
      <c r="D195" s="224" t="s">
        <v>209</v>
      </c>
      <c r="E195" s="45"/>
      <c r="F195" s="225" t="s">
        <v>282</v>
      </c>
      <c r="G195" s="45"/>
      <c r="H195" s="45"/>
      <c r="I195" s="226"/>
      <c r="J195" s="45"/>
      <c r="K195" s="45"/>
      <c r="L195" s="49"/>
      <c r="M195" s="227"/>
      <c r="N195" s="228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T195" s="21" t="s">
        <v>209</v>
      </c>
      <c r="AU195" s="21" t="s">
        <v>92</v>
      </c>
    </row>
    <row r="196" s="13" customFormat="1">
      <c r="A196" s="13"/>
      <c r="B196" s="232"/>
      <c r="C196" s="233"/>
      <c r="D196" s="224" t="s">
        <v>232</v>
      </c>
      <c r="E196" s="242" t="s">
        <v>35</v>
      </c>
      <c r="F196" s="234" t="s">
        <v>2329</v>
      </c>
      <c r="G196" s="233"/>
      <c r="H196" s="235">
        <v>318.27600000000001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232</v>
      </c>
      <c r="AU196" s="241" t="s">
        <v>92</v>
      </c>
      <c r="AV196" s="13" t="s">
        <v>92</v>
      </c>
      <c r="AW196" s="13" t="s">
        <v>42</v>
      </c>
      <c r="AX196" s="13" t="s">
        <v>82</v>
      </c>
      <c r="AY196" s="241" t="s">
        <v>197</v>
      </c>
    </row>
    <row r="197" s="13" customFormat="1">
      <c r="A197" s="13"/>
      <c r="B197" s="232"/>
      <c r="C197" s="233"/>
      <c r="D197" s="224" t="s">
        <v>232</v>
      </c>
      <c r="E197" s="242" t="s">
        <v>35</v>
      </c>
      <c r="F197" s="234" t="s">
        <v>2330</v>
      </c>
      <c r="G197" s="233"/>
      <c r="H197" s="235">
        <v>63.979999999999997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232</v>
      </c>
      <c r="AU197" s="241" t="s">
        <v>92</v>
      </c>
      <c r="AV197" s="13" t="s">
        <v>92</v>
      </c>
      <c r="AW197" s="13" t="s">
        <v>42</v>
      </c>
      <c r="AX197" s="13" t="s">
        <v>82</v>
      </c>
      <c r="AY197" s="241" t="s">
        <v>197</v>
      </c>
    </row>
    <row r="198" s="13" customFormat="1">
      <c r="A198" s="13"/>
      <c r="B198" s="232"/>
      <c r="C198" s="233"/>
      <c r="D198" s="224" t="s">
        <v>232</v>
      </c>
      <c r="E198" s="242" t="s">
        <v>35</v>
      </c>
      <c r="F198" s="234" t="s">
        <v>2331</v>
      </c>
      <c r="G198" s="233"/>
      <c r="H198" s="235">
        <v>50.039999999999999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232</v>
      </c>
      <c r="AU198" s="241" t="s">
        <v>92</v>
      </c>
      <c r="AV198" s="13" t="s">
        <v>92</v>
      </c>
      <c r="AW198" s="13" t="s">
        <v>42</v>
      </c>
      <c r="AX198" s="13" t="s">
        <v>82</v>
      </c>
      <c r="AY198" s="241" t="s">
        <v>197</v>
      </c>
    </row>
    <row r="199" s="13" customFormat="1">
      <c r="A199" s="13"/>
      <c r="B199" s="232"/>
      <c r="C199" s="233"/>
      <c r="D199" s="224" t="s">
        <v>232</v>
      </c>
      <c r="E199" s="242" t="s">
        <v>35</v>
      </c>
      <c r="F199" s="234" t="s">
        <v>2332</v>
      </c>
      <c r="G199" s="233"/>
      <c r="H199" s="235">
        <v>240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232</v>
      </c>
      <c r="AU199" s="241" t="s">
        <v>92</v>
      </c>
      <c r="AV199" s="13" t="s">
        <v>92</v>
      </c>
      <c r="AW199" s="13" t="s">
        <v>42</v>
      </c>
      <c r="AX199" s="13" t="s">
        <v>82</v>
      </c>
      <c r="AY199" s="241" t="s">
        <v>197</v>
      </c>
    </row>
    <row r="200" s="14" customFormat="1">
      <c r="A200" s="14"/>
      <c r="B200" s="253"/>
      <c r="C200" s="254"/>
      <c r="D200" s="224" t="s">
        <v>232</v>
      </c>
      <c r="E200" s="255" t="s">
        <v>35</v>
      </c>
      <c r="F200" s="256" t="s">
        <v>355</v>
      </c>
      <c r="G200" s="254"/>
      <c r="H200" s="257">
        <v>672.29600000000005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232</v>
      </c>
      <c r="AU200" s="263" t="s">
        <v>92</v>
      </c>
      <c r="AV200" s="14" t="s">
        <v>206</v>
      </c>
      <c r="AW200" s="14" t="s">
        <v>42</v>
      </c>
      <c r="AX200" s="14" t="s">
        <v>90</v>
      </c>
      <c r="AY200" s="263" t="s">
        <v>197</v>
      </c>
    </row>
    <row r="201" s="2" customFormat="1" ht="16.5" customHeight="1">
      <c r="A201" s="43"/>
      <c r="B201" s="44"/>
      <c r="C201" s="211" t="s">
        <v>317</v>
      </c>
      <c r="D201" s="211" t="s">
        <v>201</v>
      </c>
      <c r="E201" s="212" t="s">
        <v>2333</v>
      </c>
      <c r="F201" s="213" t="s">
        <v>2334</v>
      </c>
      <c r="G201" s="214" t="s">
        <v>320</v>
      </c>
      <c r="H201" s="215">
        <v>336.14800000000002</v>
      </c>
      <c r="I201" s="216"/>
      <c r="J201" s="217">
        <f>ROUND(I201*H201,2)</f>
        <v>0</v>
      </c>
      <c r="K201" s="213" t="s">
        <v>35</v>
      </c>
      <c r="L201" s="49"/>
      <c r="M201" s="218" t="s">
        <v>35</v>
      </c>
      <c r="N201" s="219" t="s">
        <v>53</v>
      </c>
      <c r="O201" s="89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2" t="s">
        <v>206</v>
      </c>
      <c r="AT201" s="222" t="s">
        <v>201</v>
      </c>
      <c r="AU201" s="222" t="s">
        <v>92</v>
      </c>
      <c r="AY201" s="21" t="s">
        <v>197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1" t="s">
        <v>90</v>
      </c>
      <c r="BK201" s="223">
        <f>ROUND(I201*H201,2)</f>
        <v>0</v>
      </c>
      <c r="BL201" s="21" t="s">
        <v>206</v>
      </c>
      <c r="BM201" s="222" t="s">
        <v>452</v>
      </c>
    </row>
    <row r="202" s="2" customFormat="1">
      <c r="A202" s="43"/>
      <c r="B202" s="44"/>
      <c r="C202" s="45"/>
      <c r="D202" s="224" t="s">
        <v>209</v>
      </c>
      <c r="E202" s="45"/>
      <c r="F202" s="225" t="s">
        <v>2334</v>
      </c>
      <c r="G202" s="45"/>
      <c r="H202" s="45"/>
      <c r="I202" s="226"/>
      <c r="J202" s="45"/>
      <c r="K202" s="45"/>
      <c r="L202" s="49"/>
      <c r="M202" s="227"/>
      <c r="N202" s="228"/>
      <c r="O202" s="89"/>
      <c r="P202" s="89"/>
      <c r="Q202" s="89"/>
      <c r="R202" s="89"/>
      <c r="S202" s="89"/>
      <c r="T202" s="9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T202" s="21" t="s">
        <v>209</v>
      </c>
      <c r="AU202" s="21" t="s">
        <v>92</v>
      </c>
    </row>
    <row r="203" s="13" customFormat="1">
      <c r="A203" s="13"/>
      <c r="B203" s="232"/>
      <c r="C203" s="233"/>
      <c r="D203" s="224" t="s">
        <v>232</v>
      </c>
      <c r="E203" s="242" t="s">
        <v>35</v>
      </c>
      <c r="F203" s="234" t="s">
        <v>2335</v>
      </c>
      <c r="G203" s="233"/>
      <c r="H203" s="235">
        <v>159.13800000000001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232</v>
      </c>
      <c r="AU203" s="241" t="s">
        <v>92</v>
      </c>
      <c r="AV203" s="13" t="s">
        <v>92</v>
      </c>
      <c r="AW203" s="13" t="s">
        <v>42</v>
      </c>
      <c r="AX203" s="13" t="s">
        <v>82</v>
      </c>
      <c r="AY203" s="241" t="s">
        <v>197</v>
      </c>
    </row>
    <row r="204" s="13" customFormat="1">
      <c r="A204" s="13"/>
      <c r="B204" s="232"/>
      <c r="C204" s="233"/>
      <c r="D204" s="224" t="s">
        <v>232</v>
      </c>
      <c r="E204" s="242" t="s">
        <v>35</v>
      </c>
      <c r="F204" s="234" t="s">
        <v>2336</v>
      </c>
      <c r="G204" s="233"/>
      <c r="H204" s="235">
        <v>31.989999999999998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232</v>
      </c>
      <c r="AU204" s="241" t="s">
        <v>92</v>
      </c>
      <c r="AV204" s="13" t="s">
        <v>92</v>
      </c>
      <c r="AW204" s="13" t="s">
        <v>42</v>
      </c>
      <c r="AX204" s="13" t="s">
        <v>82</v>
      </c>
      <c r="AY204" s="241" t="s">
        <v>197</v>
      </c>
    </row>
    <row r="205" s="13" customFormat="1">
      <c r="A205" s="13"/>
      <c r="B205" s="232"/>
      <c r="C205" s="233"/>
      <c r="D205" s="224" t="s">
        <v>232</v>
      </c>
      <c r="E205" s="242" t="s">
        <v>35</v>
      </c>
      <c r="F205" s="234" t="s">
        <v>2337</v>
      </c>
      <c r="G205" s="233"/>
      <c r="H205" s="235">
        <v>25.02</v>
      </c>
      <c r="I205" s="236"/>
      <c r="J205" s="233"/>
      <c r="K205" s="233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232</v>
      </c>
      <c r="AU205" s="241" t="s">
        <v>92</v>
      </c>
      <c r="AV205" s="13" t="s">
        <v>92</v>
      </c>
      <c r="AW205" s="13" t="s">
        <v>42</v>
      </c>
      <c r="AX205" s="13" t="s">
        <v>82</v>
      </c>
      <c r="AY205" s="241" t="s">
        <v>197</v>
      </c>
    </row>
    <row r="206" s="13" customFormat="1">
      <c r="A206" s="13"/>
      <c r="B206" s="232"/>
      <c r="C206" s="233"/>
      <c r="D206" s="224" t="s">
        <v>232</v>
      </c>
      <c r="E206" s="242" t="s">
        <v>35</v>
      </c>
      <c r="F206" s="234" t="s">
        <v>858</v>
      </c>
      <c r="G206" s="233"/>
      <c r="H206" s="235">
        <v>120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232</v>
      </c>
      <c r="AU206" s="241" t="s">
        <v>92</v>
      </c>
      <c r="AV206" s="13" t="s">
        <v>92</v>
      </c>
      <c r="AW206" s="13" t="s">
        <v>42</v>
      </c>
      <c r="AX206" s="13" t="s">
        <v>82</v>
      </c>
      <c r="AY206" s="241" t="s">
        <v>197</v>
      </c>
    </row>
    <row r="207" s="14" customFormat="1">
      <c r="A207" s="14"/>
      <c r="B207" s="253"/>
      <c r="C207" s="254"/>
      <c r="D207" s="224" t="s">
        <v>232</v>
      </c>
      <c r="E207" s="255" t="s">
        <v>35</v>
      </c>
      <c r="F207" s="256" t="s">
        <v>355</v>
      </c>
      <c r="G207" s="254"/>
      <c r="H207" s="257">
        <v>336.14800000000002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232</v>
      </c>
      <c r="AU207" s="263" t="s">
        <v>92</v>
      </c>
      <c r="AV207" s="14" t="s">
        <v>206</v>
      </c>
      <c r="AW207" s="14" t="s">
        <v>42</v>
      </c>
      <c r="AX207" s="14" t="s">
        <v>90</v>
      </c>
      <c r="AY207" s="263" t="s">
        <v>197</v>
      </c>
    </row>
    <row r="208" s="2" customFormat="1" ht="24.15" customHeight="1">
      <c r="A208" s="43"/>
      <c r="B208" s="44"/>
      <c r="C208" s="211" t="s">
        <v>327</v>
      </c>
      <c r="D208" s="211" t="s">
        <v>201</v>
      </c>
      <c r="E208" s="212" t="s">
        <v>2338</v>
      </c>
      <c r="F208" s="213" t="s">
        <v>2339</v>
      </c>
      <c r="G208" s="214" t="s">
        <v>320</v>
      </c>
      <c r="H208" s="215">
        <v>390.209</v>
      </c>
      <c r="I208" s="216"/>
      <c r="J208" s="217">
        <f>ROUND(I208*H208,2)</f>
        <v>0</v>
      </c>
      <c r="K208" s="213" t="s">
        <v>35</v>
      </c>
      <c r="L208" s="49"/>
      <c r="M208" s="218" t="s">
        <v>35</v>
      </c>
      <c r="N208" s="219" t="s">
        <v>53</v>
      </c>
      <c r="O208" s="89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2" t="s">
        <v>206</v>
      </c>
      <c r="AT208" s="222" t="s">
        <v>201</v>
      </c>
      <c r="AU208" s="222" t="s">
        <v>92</v>
      </c>
      <c r="AY208" s="21" t="s">
        <v>197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21" t="s">
        <v>90</v>
      </c>
      <c r="BK208" s="223">
        <f>ROUND(I208*H208,2)</f>
        <v>0</v>
      </c>
      <c r="BL208" s="21" t="s">
        <v>206</v>
      </c>
      <c r="BM208" s="222" t="s">
        <v>469</v>
      </c>
    </row>
    <row r="209" s="2" customFormat="1">
      <c r="A209" s="43"/>
      <c r="B209" s="44"/>
      <c r="C209" s="45"/>
      <c r="D209" s="224" t="s">
        <v>209</v>
      </c>
      <c r="E209" s="45"/>
      <c r="F209" s="225" t="s">
        <v>2339</v>
      </c>
      <c r="G209" s="45"/>
      <c r="H209" s="45"/>
      <c r="I209" s="226"/>
      <c r="J209" s="45"/>
      <c r="K209" s="45"/>
      <c r="L209" s="49"/>
      <c r="M209" s="227"/>
      <c r="N209" s="228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209</v>
      </c>
      <c r="AU209" s="21" t="s">
        <v>92</v>
      </c>
    </row>
    <row r="210" s="2" customFormat="1">
      <c r="A210" s="43"/>
      <c r="B210" s="44"/>
      <c r="C210" s="45"/>
      <c r="D210" s="224" t="s">
        <v>219</v>
      </c>
      <c r="E210" s="45"/>
      <c r="F210" s="231" t="s">
        <v>2340</v>
      </c>
      <c r="G210" s="45"/>
      <c r="H210" s="45"/>
      <c r="I210" s="226"/>
      <c r="J210" s="45"/>
      <c r="K210" s="45"/>
      <c r="L210" s="49"/>
      <c r="M210" s="227"/>
      <c r="N210" s="228"/>
      <c r="O210" s="89"/>
      <c r="P210" s="89"/>
      <c r="Q210" s="89"/>
      <c r="R210" s="89"/>
      <c r="S210" s="89"/>
      <c r="T210" s="90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T210" s="21" t="s">
        <v>219</v>
      </c>
      <c r="AU210" s="21" t="s">
        <v>92</v>
      </c>
    </row>
    <row r="211" s="13" customFormat="1">
      <c r="A211" s="13"/>
      <c r="B211" s="232"/>
      <c r="C211" s="233"/>
      <c r="D211" s="224" t="s">
        <v>232</v>
      </c>
      <c r="E211" s="242" t="s">
        <v>35</v>
      </c>
      <c r="F211" s="234" t="s">
        <v>2341</v>
      </c>
      <c r="G211" s="233"/>
      <c r="H211" s="235">
        <v>331.90899999999999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232</v>
      </c>
      <c r="AU211" s="241" t="s">
        <v>92</v>
      </c>
      <c r="AV211" s="13" t="s">
        <v>92</v>
      </c>
      <c r="AW211" s="13" t="s">
        <v>42</v>
      </c>
      <c r="AX211" s="13" t="s">
        <v>82</v>
      </c>
      <c r="AY211" s="241" t="s">
        <v>197</v>
      </c>
    </row>
    <row r="212" s="13" customFormat="1">
      <c r="A212" s="13"/>
      <c r="B212" s="232"/>
      <c r="C212" s="233"/>
      <c r="D212" s="224" t="s">
        <v>232</v>
      </c>
      <c r="E212" s="242" t="s">
        <v>35</v>
      </c>
      <c r="F212" s="234" t="s">
        <v>2342</v>
      </c>
      <c r="G212" s="233"/>
      <c r="H212" s="235">
        <v>331.90899999999999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232</v>
      </c>
      <c r="AU212" s="241" t="s">
        <v>92</v>
      </c>
      <c r="AV212" s="13" t="s">
        <v>92</v>
      </c>
      <c r="AW212" s="13" t="s">
        <v>42</v>
      </c>
      <c r="AX212" s="13" t="s">
        <v>82</v>
      </c>
      <c r="AY212" s="241" t="s">
        <v>197</v>
      </c>
    </row>
    <row r="213" s="16" customFormat="1">
      <c r="A213" s="16"/>
      <c r="B213" s="280"/>
      <c r="C213" s="281"/>
      <c r="D213" s="224" t="s">
        <v>232</v>
      </c>
      <c r="E213" s="282" t="s">
        <v>35</v>
      </c>
      <c r="F213" s="283" t="s">
        <v>2291</v>
      </c>
      <c r="G213" s="281"/>
      <c r="H213" s="284">
        <v>663.81799999999998</v>
      </c>
      <c r="I213" s="285"/>
      <c r="J213" s="281"/>
      <c r="K213" s="281"/>
      <c r="L213" s="286"/>
      <c r="M213" s="287"/>
      <c r="N213" s="288"/>
      <c r="O213" s="288"/>
      <c r="P213" s="288"/>
      <c r="Q213" s="288"/>
      <c r="R213" s="288"/>
      <c r="S213" s="288"/>
      <c r="T213" s="289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0" t="s">
        <v>232</v>
      </c>
      <c r="AU213" s="290" t="s">
        <v>92</v>
      </c>
      <c r="AV213" s="16" t="s">
        <v>207</v>
      </c>
      <c r="AW213" s="16" t="s">
        <v>42</v>
      </c>
      <c r="AX213" s="16" t="s">
        <v>82</v>
      </c>
      <c r="AY213" s="290" t="s">
        <v>197</v>
      </c>
    </row>
    <row r="214" s="13" customFormat="1">
      <c r="A214" s="13"/>
      <c r="B214" s="232"/>
      <c r="C214" s="233"/>
      <c r="D214" s="224" t="s">
        <v>232</v>
      </c>
      <c r="E214" s="242" t="s">
        <v>35</v>
      </c>
      <c r="F214" s="234" t="s">
        <v>2343</v>
      </c>
      <c r="G214" s="233"/>
      <c r="H214" s="235">
        <v>-227.55000000000001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232</v>
      </c>
      <c r="AU214" s="241" t="s">
        <v>92</v>
      </c>
      <c r="AV214" s="13" t="s">
        <v>92</v>
      </c>
      <c r="AW214" s="13" t="s">
        <v>42</v>
      </c>
      <c r="AX214" s="13" t="s">
        <v>82</v>
      </c>
      <c r="AY214" s="241" t="s">
        <v>197</v>
      </c>
    </row>
    <row r="215" s="16" customFormat="1">
      <c r="A215" s="16"/>
      <c r="B215" s="280"/>
      <c r="C215" s="281"/>
      <c r="D215" s="224" t="s">
        <v>232</v>
      </c>
      <c r="E215" s="282" t="s">
        <v>35</v>
      </c>
      <c r="F215" s="283" t="s">
        <v>2291</v>
      </c>
      <c r="G215" s="281"/>
      <c r="H215" s="284">
        <v>-227.55000000000001</v>
      </c>
      <c r="I215" s="285"/>
      <c r="J215" s="281"/>
      <c r="K215" s="281"/>
      <c r="L215" s="286"/>
      <c r="M215" s="287"/>
      <c r="N215" s="288"/>
      <c r="O215" s="288"/>
      <c r="P215" s="288"/>
      <c r="Q215" s="288"/>
      <c r="R215" s="288"/>
      <c r="S215" s="288"/>
      <c r="T215" s="289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0" t="s">
        <v>232</v>
      </c>
      <c r="AU215" s="290" t="s">
        <v>92</v>
      </c>
      <c r="AV215" s="16" t="s">
        <v>207</v>
      </c>
      <c r="AW215" s="16" t="s">
        <v>42</v>
      </c>
      <c r="AX215" s="16" t="s">
        <v>82</v>
      </c>
      <c r="AY215" s="290" t="s">
        <v>197</v>
      </c>
    </row>
    <row r="216" s="13" customFormat="1">
      <c r="A216" s="13"/>
      <c r="B216" s="232"/>
      <c r="C216" s="233"/>
      <c r="D216" s="224" t="s">
        <v>232</v>
      </c>
      <c r="E216" s="242" t="s">
        <v>35</v>
      </c>
      <c r="F216" s="234" t="s">
        <v>2344</v>
      </c>
      <c r="G216" s="233"/>
      <c r="H216" s="235">
        <v>-46.058999999999998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232</v>
      </c>
      <c r="AU216" s="241" t="s">
        <v>92</v>
      </c>
      <c r="AV216" s="13" t="s">
        <v>92</v>
      </c>
      <c r="AW216" s="13" t="s">
        <v>42</v>
      </c>
      <c r="AX216" s="13" t="s">
        <v>82</v>
      </c>
      <c r="AY216" s="241" t="s">
        <v>197</v>
      </c>
    </row>
    <row r="217" s="16" customFormat="1">
      <c r="A217" s="16"/>
      <c r="B217" s="280"/>
      <c r="C217" s="281"/>
      <c r="D217" s="224" t="s">
        <v>232</v>
      </c>
      <c r="E217" s="282" t="s">
        <v>35</v>
      </c>
      <c r="F217" s="283" t="s">
        <v>2291</v>
      </c>
      <c r="G217" s="281"/>
      <c r="H217" s="284">
        <v>-46.058999999999998</v>
      </c>
      <c r="I217" s="285"/>
      <c r="J217" s="281"/>
      <c r="K217" s="281"/>
      <c r="L217" s="286"/>
      <c r="M217" s="287"/>
      <c r="N217" s="288"/>
      <c r="O217" s="288"/>
      <c r="P217" s="288"/>
      <c r="Q217" s="288"/>
      <c r="R217" s="288"/>
      <c r="S217" s="288"/>
      <c r="T217" s="289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90" t="s">
        <v>232</v>
      </c>
      <c r="AU217" s="290" t="s">
        <v>92</v>
      </c>
      <c r="AV217" s="16" t="s">
        <v>207</v>
      </c>
      <c r="AW217" s="16" t="s">
        <v>42</v>
      </c>
      <c r="AX217" s="16" t="s">
        <v>82</v>
      </c>
      <c r="AY217" s="290" t="s">
        <v>197</v>
      </c>
    </row>
    <row r="218" s="14" customFormat="1">
      <c r="A218" s="14"/>
      <c r="B218" s="253"/>
      <c r="C218" s="254"/>
      <c r="D218" s="224" t="s">
        <v>232</v>
      </c>
      <c r="E218" s="255" t="s">
        <v>35</v>
      </c>
      <c r="F218" s="256" t="s">
        <v>355</v>
      </c>
      <c r="G218" s="254"/>
      <c r="H218" s="257">
        <v>390.20899999999995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232</v>
      </c>
      <c r="AU218" s="263" t="s">
        <v>92</v>
      </c>
      <c r="AV218" s="14" t="s">
        <v>206</v>
      </c>
      <c r="AW218" s="14" t="s">
        <v>42</v>
      </c>
      <c r="AX218" s="14" t="s">
        <v>90</v>
      </c>
      <c r="AY218" s="263" t="s">
        <v>197</v>
      </c>
    </row>
    <row r="219" s="2" customFormat="1" ht="24.15" customHeight="1">
      <c r="A219" s="43"/>
      <c r="B219" s="44"/>
      <c r="C219" s="211" t="s">
        <v>333</v>
      </c>
      <c r="D219" s="211" t="s">
        <v>201</v>
      </c>
      <c r="E219" s="212" t="s">
        <v>1078</v>
      </c>
      <c r="F219" s="213" t="s">
        <v>1079</v>
      </c>
      <c r="G219" s="214" t="s">
        <v>320</v>
      </c>
      <c r="H219" s="215">
        <v>289.36500000000001</v>
      </c>
      <c r="I219" s="216"/>
      <c r="J219" s="217">
        <f>ROUND(I219*H219,2)</f>
        <v>0</v>
      </c>
      <c r="K219" s="213" t="s">
        <v>35</v>
      </c>
      <c r="L219" s="49"/>
      <c r="M219" s="218" t="s">
        <v>35</v>
      </c>
      <c r="N219" s="219" t="s">
        <v>53</v>
      </c>
      <c r="O219" s="89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2" t="s">
        <v>206</v>
      </c>
      <c r="AT219" s="222" t="s">
        <v>201</v>
      </c>
      <c r="AU219" s="222" t="s">
        <v>92</v>
      </c>
      <c r="AY219" s="21" t="s">
        <v>197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21" t="s">
        <v>90</v>
      </c>
      <c r="BK219" s="223">
        <f>ROUND(I219*H219,2)</f>
        <v>0</v>
      </c>
      <c r="BL219" s="21" t="s">
        <v>206</v>
      </c>
      <c r="BM219" s="222" t="s">
        <v>481</v>
      </c>
    </row>
    <row r="220" s="2" customFormat="1">
      <c r="A220" s="43"/>
      <c r="B220" s="44"/>
      <c r="C220" s="45"/>
      <c r="D220" s="224" t="s">
        <v>209</v>
      </c>
      <c r="E220" s="45"/>
      <c r="F220" s="225" t="s">
        <v>1079</v>
      </c>
      <c r="G220" s="45"/>
      <c r="H220" s="45"/>
      <c r="I220" s="226"/>
      <c r="J220" s="45"/>
      <c r="K220" s="45"/>
      <c r="L220" s="49"/>
      <c r="M220" s="227"/>
      <c r="N220" s="228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209</v>
      </c>
      <c r="AU220" s="21" t="s">
        <v>92</v>
      </c>
    </row>
    <row r="221" s="2" customFormat="1">
      <c r="A221" s="43"/>
      <c r="B221" s="44"/>
      <c r="C221" s="45"/>
      <c r="D221" s="224" t="s">
        <v>219</v>
      </c>
      <c r="E221" s="45"/>
      <c r="F221" s="231" t="s">
        <v>2340</v>
      </c>
      <c r="G221" s="45"/>
      <c r="H221" s="45"/>
      <c r="I221" s="226"/>
      <c r="J221" s="45"/>
      <c r="K221" s="45"/>
      <c r="L221" s="49"/>
      <c r="M221" s="227"/>
      <c r="N221" s="228"/>
      <c r="O221" s="89"/>
      <c r="P221" s="89"/>
      <c r="Q221" s="89"/>
      <c r="R221" s="89"/>
      <c r="S221" s="89"/>
      <c r="T221" s="90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T221" s="21" t="s">
        <v>219</v>
      </c>
      <c r="AU221" s="21" t="s">
        <v>92</v>
      </c>
    </row>
    <row r="222" s="13" customFormat="1">
      <c r="A222" s="13"/>
      <c r="B222" s="232"/>
      <c r="C222" s="233"/>
      <c r="D222" s="224" t="s">
        <v>232</v>
      </c>
      <c r="E222" s="242" t="s">
        <v>35</v>
      </c>
      <c r="F222" s="234" t="s">
        <v>2335</v>
      </c>
      <c r="G222" s="233"/>
      <c r="H222" s="235">
        <v>159.13800000000001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232</v>
      </c>
      <c r="AU222" s="241" t="s">
        <v>92</v>
      </c>
      <c r="AV222" s="13" t="s">
        <v>92</v>
      </c>
      <c r="AW222" s="13" t="s">
        <v>42</v>
      </c>
      <c r="AX222" s="13" t="s">
        <v>82</v>
      </c>
      <c r="AY222" s="241" t="s">
        <v>197</v>
      </c>
    </row>
    <row r="223" s="13" customFormat="1">
      <c r="A223" s="13"/>
      <c r="B223" s="232"/>
      <c r="C223" s="233"/>
      <c r="D223" s="224" t="s">
        <v>232</v>
      </c>
      <c r="E223" s="242" t="s">
        <v>35</v>
      </c>
      <c r="F223" s="234" t="s">
        <v>2336</v>
      </c>
      <c r="G223" s="233"/>
      <c r="H223" s="235">
        <v>31.989999999999998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232</v>
      </c>
      <c r="AU223" s="241" t="s">
        <v>92</v>
      </c>
      <c r="AV223" s="13" t="s">
        <v>92</v>
      </c>
      <c r="AW223" s="13" t="s">
        <v>42</v>
      </c>
      <c r="AX223" s="13" t="s">
        <v>82</v>
      </c>
      <c r="AY223" s="241" t="s">
        <v>197</v>
      </c>
    </row>
    <row r="224" s="13" customFormat="1">
      <c r="A224" s="13"/>
      <c r="B224" s="232"/>
      <c r="C224" s="233"/>
      <c r="D224" s="224" t="s">
        <v>232</v>
      </c>
      <c r="E224" s="242" t="s">
        <v>35</v>
      </c>
      <c r="F224" s="234" t="s">
        <v>2337</v>
      </c>
      <c r="G224" s="233"/>
      <c r="H224" s="235">
        <v>25.02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232</v>
      </c>
      <c r="AU224" s="241" t="s">
        <v>92</v>
      </c>
      <c r="AV224" s="13" t="s">
        <v>92</v>
      </c>
      <c r="AW224" s="13" t="s">
        <v>42</v>
      </c>
      <c r="AX224" s="13" t="s">
        <v>82</v>
      </c>
      <c r="AY224" s="241" t="s">
        <v>197</v>
      </c>
    </row>
    <row r="225" s="16" customFormat="1">
      <c r="A225" s="16"/>
      <c r="B225" s="280"/>
      <c r="C225" s="281"/>
      <c r="D225" s="224" t="s">
        <v>232</v>
      </c>
      <c r="E225" s="282" t="s">
        <v>35</v>
      </c>
      <c r="F225" s="283" t="s">
        <v>2291</v>
      </c>
      <c r="G225" s="281"/>
      <c r="H225" s="284">
        <v>216.14800000000003</v>
      </c>
      <c r="I225" s="285"/>
      <c r="J225" s="281"/>
      <c r="K225" s="281"/>
      <c r="L225" s="286"/>
      <c r="M225" s="287"/>
      <c r="N225" s="288"/>
      <c r="O225" s="288"/>
      <c r="P225" s="288"/>
      <c r="Q225" s="288"/>
      <c r="R225" s="288"/>
      <c r="S225" s="288"/>
      <c r="T225" s="289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90" t="s">
        <v>232</v>
      </c>
      <c r="AU225" s="290" t="s">
        <v>92</v>
      </c>
      <c r="AV225" s="16" t="s">
        <v>207</v>
      </c>
      <c r="AW225" s="16" t="s">
        <v>42</v>
      </c>
      <c r="AX225" s="16" t="s">
        <v>82</v>
      </c>
      <c r="AY225" s="290" t="s">
        <v>197</v>
      </c>
    </row>
    <row r="226" s="13" customFormat="1">
      <c r="A226" s="13"/>
      <c r="B226" s="232"/>
      <c r="C226" s="233"/>
      <c r="D226" s="224" t="s">
        <v>232</v>
      </c>
      <c r="E226" s="242" t="s">
        <v>35</v>
      </c>
      <c r="F226" s="234" t="s">
        <v>2345</v>
      </c>
      <c r="G226" s="233"/>
      <c r="H226" s="235">
        <v>-23.795000000000002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232</v>
      </c>
      <c r="AU226" s="241" t="s">
        <v>92</v>
      </c>
      <c r="AV226" s="13" t="s">
        <v>92</v>
      </c>
      <c r="AW226" s="13" t="s">
        <v>42</v>
      </c>
      <c r="AX226" s="13" t="s">
        <v>82</v>
      </c>
      <c r="AY226" s="241" t="s">
        <v>197</v>
      </c>
    </row>
    <row r="227" s="13" customFormat="1">
      <c r="A227" s="13"/>
      <c r="B227" s="232"/>
      <c r="C227" s="233"/>
      <c r="D227" s="224" t="s">
        <v>232</v>
      </c>
      <c r="E227" s="242" t="s">
        <v>35</v>
      </c>
      <c r="F227" s="234" t="s">
        <v>2346</v>
      </c>
      <c r="G227" s="233"/>
      <c r="H227" s="235">
        <v>-2.0089999999999999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232</v>
      </c>
      <c r="AU227" s="241" t="s">
        <v>92</v>
      </c>
      <c r="AV227" s="13" t="s">
        <v>92</v>
      </c>
      <c r="AW227" s="13" t="s">
        <v>42</v>
      </c>
      <c r="AX227" s="13" t="s">
        <v>82</v>
      </c>
      <c r="AY227" s="241" t="s">
        <v>197</v>
      </c>
    </row>
    <row r="228" s="13" customFormat="1">
      <c r="A228" s="13"/>
      <c r="B228" s="232"/>
      <c r="C228" s="233"/>
      <c r="D228" s="224" t="s">
        <v>232</v>
      </c>
      <c r="E228" s="242" t="s">
        <v>35</v>
      </c>
      <c r="F228" s="234" t="s">
        <v>2347</v>
      </c>
      <c r="G228" s="233"/>
      <c r="H228" s="235">
        <v>-0.97899999999999998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232</v>
      </c>
      <c r="AU228" s="241" t="s">
        <v>92</v>
      </c>
      <c r="AV228" s="13" t="s">
        <v>92</v>
      </c>
      <c r="AW228" s="13" t="s">
        <v>42</v>
      </c>
      <c r="AX228" s="13" t="s">
        <v>82</v>
      </c>
      <c r="AY228" s="241" t="s">
        <v>197</v>
      </c>
    </row>
    <row r="229" s="13" customFormat="1">
      <c r="A229" s="13"/>
      <c r="B229" s="232"/>
      <c r="C229" s="233"/>
      <c r="D229" s="224" t="s">
        <v>232</v>
      </c>
      <c r="E229" s="242" t="s">
        <v>35</v>
      </c>
      <c r="F229" s="234" t="s">
        <v>2348</v>
      </c>
      <c r="G229" s="233"/>
      <c r="H229" s="235">
        <v>100</v>
      </c>
      <c r="I229" s="236"/>
      <c r="J229" s="233"/>
      <c r="K229" s="233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232</v>
      </c>
      <c r="AU229" s="241" t="s">
        <v>92</v>
      </c>
      <c r="AV229" s="13" t="s">
        <v>92</v>
      </c>
      <c r="AW229" s="13" t="s">
        <v>42</v>
      </c>
      <c r="AX229" s="13" t="s">
        <v>82</v>
      </c>
      <c r="AY229" s="241" t="s">
        <v>197</v>
      </c>
    </row>
    <row r="230" s="14" customFormat="1">
      <c r="A230" s="14"/>
      <c r="B230" s="253"/>
      <c r="C230" s="254"/>
      <c r="D230" s="224" t="s">
        <v>232</v>
      </c>
      <c r="E230" s="255" t="s">
        <v>35</v>
      </c>
      <c r="F230" s="256" t="s">
        <v>355</v>
      </c>
      <c r="G230" s="254"/>
      <c r="H230" s="257">
        <v>289.36500000000001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232</v>
      </c>
      <c r="AU230" s="263" t="s">
        <v>92</v>
      </c>
      <c r="AV230" s="14" t="s">
        <v>206</v>
      </c>
      <c r="AW230" s="14" t="s">
        <v>42</v>
      </c>
      <c r="AX230" s="14" t="s">
        <v>90</v>
      </c>
      <c r="AY230" s="263" t="s">
        <v>197</v>
      </c>
    </row>
    <row r="231" s="2" customFormat="1" ht="16.5" customHeight="1">
      <c r="A231" s="43"/>
      <c r="B231" s="44"/>
      <c r="C231" s="243" t="s">
        <v>7</v>
      </c>
      <c r="D231" s="243" t="s">
        <v>305</v>
      </c>
      <c r="E231" s="244" t="s">
        <v>2349</v>
      </c>
      <c r="F231" s="245" t="s">
        <v>2350</v>
      </c>
      <c r="G231" s="246" t="s">
        <v>269</v>
      </c>
      <c r="H231" s="247">
        <v>578.73000000000002</v>
      </c>
      <c r="I231" s="248"/>
      <c r="J231" s="249">
        <f>ROUND(I231*H231,2)</f>
        <v>0</v>
      </c>
      <c r="K231" s="245" t="s">
        <v>35</v>
      </c>
      <c r="L231" s="250"/>
      <c r="M231" s="251" t="s">
        <v>35</v>
      </c>
      <c r="N231" s="252" t="s">
        <v>53</v>
      </c>
      <c r="O231" s="89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2" t="s">
        <v>253</v>
      </c>
      <c r="AT231" s="222" t="s">
        <v>305</v>
      </c>
      <c r="AU231" s="222" t="s">
        <v>92</v>
      </c>
      <c r="AY231" s="21" t="s">
        <v>197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21" t="s">
        <v>90</v>
      </c>
      <c r="BK231" s="223">
        <f>ROUND(I231*H231,2)</f>
        <v>0</v>
      </c>
      <c r="BL231" s="21" t="s">
        <v>206</v>
      </c>
      <c r="BM231" s="222" t="s">
        <v>29</v>
      </c>
    </row>
    <row r="232" s="2" customFormat="1">
      <c r="A232" s="43"/>
      <c r="B232" s="44"/>
      <c r="C232" s="45"/>
      <c r="D232" s="224" t="s">
        <v>209</v>
      </c>
      <c r="E232" s="45"/>
      <c r="F232" s="225" t="s">
        <v>2350</v>
      </c>
      <c r="G232" s="45"/>
      <c r="H232" s="45"/>
      <c r="I232" s="226"/>
      <c r="J232" s="45"/>
      <c r="K232" s="45"/>
      <c r="L232" s="49"/>
      <c r="M232" s="227"/>
      <c r="N232" s="228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209</v>
      </c>
      <c r="AU232" s="21" t="s">
        <v>92</v>
      </c>
    </row>
    <row r="233" s="13" customFormat="1">
      <c r="A233" s="13"/>
      <c r="B233" s="232"/>
      <c r="C233" s="233"/>
      <c r="D233" s="224" t="s">
        <v>232</v>
      </c>
      <c r="E233" s="242" t="s">
        <v>35</v>
      </c>
      <c r="F233" s="234" t="s">
        <v>2351</v>
      </c>
      <c r="G233" s="233"/>
      <c r="H233" s="235">
        <v>378.73000000000002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232</v>
      </c>
      <c r="AU233" s="241" t="s">
        <v>92</v>
      </c>
      <c r="AV233" s="13" t="s">
        <v>92</v>
      </c>
      <c r="AW233" s="13" t="s">
        <v>42</v>
      </c>
      <c r="AX233" s="13" t="s">
        <v>82</v>
      </c>
      <c r="AY233" s="241" t="s">
        <v>197</v>
      </c>
    </row>
    <row r="234" s="13" customFormat="1">
      <c r="A234" s="13"/>
      <c r="B234" s="232"/>
      <c r="C234" s="233"/>
      <c r="D234" s="224" t="s">
        <v>232</v>
      </c>
      <c r="E234" s="242" t="s">
        <v>35</v>
      </c>
      <c r="F234" s="234" t="s">
        <v>2352</v>
      </c>
      <c r="G234" s="233"/>
      <c r="H234" s="235">
        <v>200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232</v>
      </c>
      <c r="AU234" s="241" t="s">
        <v>92</v>
      </c>
      <c r="AV234" s="13" t="s">
        <v>92</v>
      </c>
      <c r="AW234" s="13" t="s">
        <v>42</v>
      </c>
      <c r="AX234" s="13" t="s">
        <v>82</v>
      </c>
      <c r="AY234" s="241" t="s">
        <v>197</v>
      </c>
    </row>
    <row r="235" s="14" customFormat="1">
      <c r="A235" s="14"/>
      <c r="B235" s="253"/>
      <c r="C235" s="254"/>
      <c r="D235" s="224" t="s">
        <v>232</v>
      </c>
      <c r="E235" s="255" t="s">
        <v>35</v>
      </c>
      <c r="F235" s="256" t="s">
        <v>355</v>
      </c>
      <c r="G235" s="254"/>
      <c r="H235" s="257">
        <v>578.73000000000002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232</v>
      </c>
      <c r="AU235" s="263" t="s">
        <v>92</v>
      </c>
      <c r="AV235" s="14" t="s">
        <v>206</v>
      </c>
      <c r="AW235" s="14" t="s">
        <v>42</v>
      </c>
      <c r="AX235" s="14" t="s">
        <v>90</v>
      </c>
      <c r="AY235" s="263" t="s">
        <v>197</v>
      </c>
    </row>
    <row r="236" s="2" customFormat="1" ht="24.15" customHeight="1">
      <c r="A236" s="43"/>
      <c r="B236" s="44"/>
      <c r="C236" s="211" t="s">
        <v>346</v>
      </c>
      <c r="D236" s="211" t="s">
        <v>201</v>
      </c>
      <c r="E236" s="212" t="s">
        <v>2353</v>
      </c>
      <c r="F236" s="213" t="s">
        <v>2354</v>
      </c>
      <c r="G236" s="214" t="s">
        <v>204</v>
      </c>
      <c r="H236" s="215">
        <v>470.80000000000001</v>
      </c>
      <c r="I236" s="216"/>
      <c r="J236" s="217">
        <f>ROUND(I236*H236,2)</f>
        <v>0</v>
      </c>
      <c r="K236" s="213" t="s">
        <v>205</v>
      </c>
      <c r="L236" s="49"/>
      <c r="M236" s="218" t="s">
        <v>35</v>
      </c>
      <c r="N236" s="219" t="s">
        <v>53</v>
      </c>
      <c r="O236" s="89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R236" s="222" t="s">
        <v>206</v>
      </c>
      <c r="AT236" s="222" t="s">
        <v>201</v>
      </c>
      <c r="AU236" s="222" t="s">
        <v>92</v>
      </c>
      <c r="AY236" s="21" t="s">
        <v>197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21" t="s">
        <v>90</v>
      </c>
      <c r="BK236" s="223">
        <f>ROUND(I236*H236,2)</f>
        <v>0</v>
      </c>
      <c r="BL236" s="21" t="s">
        <v>206</v>
      </c>
      <c r="BM236" s="222" t="s">
        <v>2355</v>
      </c>
    </row>
    <row r="237" s="2" customFormat="1">
      <c r="A237" s="43"/>
      <c r="B237" s="44"/>
      <c r="C237" s="45"/>
      <c r="D237" s="224" t="s">
        <v>209</v>
      </c>
      <c r="E237" s="45"/>
      <c r="F237" s="225" t="s">
        <v>2356</v>
      </c>
      <c r="G237" s="45"/>
      <c r="H237" s="45"/>
      <c r="I237" s="226"/>
      <c r="J237" s="45"/>
      <c r="K237" s="45"/>
      <c r="L237" s="49"/>
      <c r="M237" s="227"/>
      <c r="N237" s="228"/>
      <c r="O237" s="89"/>
      <c r="P237" s="89"/>
      <c r="Q237" s="89"/>
      <c r="R237" s="89"/>
      <c r="S237" s="89"/>
      <c r="T237" s="90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T237" s="21" t="s">
        <v>209</v>
      </c>
      <c r="AU237" s="21" t="s">
        <v>92</v>
      </c>
    </row>
    <row r="238" s="2" customFormat="1">
      <c r="A238" s="43"/>
      <c r="B238" s="44"/>
      <c r="C238" s="45"/>
      <c r="D238" s="229" t="s">
        <v>211</v>
      </c>
      <c r="E238" s="45"/>
      <c r="F238" s="230" t="s">
        <v>2357</v>
      </c>
      <c r="G238" s="45"/>
      <c r="H238" s="45"/>
      <c r="I238" s="226"/>
      <c r="J238" s="45"/>
      <c r="K238" s="45"/>
      <c r="L238" s="49"/>
      <c r="M238" s="227"/>
      <c r="N238" s="228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211</v>
      </c>
      <c r="AU238" s="21" t="s">
        <v>92</v>
      </c>
    </row>
    <row r="239" s="2" customFormat="1">
      <c r="A239" s="43"/>
      <c r="B239" s="44"/>
      <c r="C239" s="45"/>
      <c r="D239" s="224" t="s">
        <v>219</v>
      </c>
      <c r="E239" s="45"/>
      <c r="F239" s="231" t="s">
        <v>2358</v>
      </c>
      <c r="G239" s="45"/>
      <c r="H239" s="45"/>
      <c r="I239" s="226"/>
      <c r="J239" s="45"/>
      <c r="K239" s="45"/>
      <c r="L239" s="49"/>
      <c r="M239" s="227"/>
      <c r="N239" s="228"/>
      <c r="O239" s="89"/>
      <c r="P239" s="89"/>
      <c r="Q239" s="89"/>
      <c r="R239" s="89"/>
      <c r="S239" s="89"/>
      <c r="T239" s="90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T239" s="21" t="s">
        <v>219</v>
      </c>
      <c r="AU239" s="21" t="s">
        <v>92</v>
      </c>
    </row>
    <row r="240" s="13" customFormat="1">
      <c r="A240" s="13"/>
      <c r="B240" s="232"/>
      <c r="C240" s="233"/>
      <c r="D240" s="224" t="s">
        <v>232</v>
      </c>
      <c r="E240" s="242" t="s">
        <v>35</v>
      </c>
      <c r="F240" s="234" t="s">
        <v>2359</v>
      </c>
      <c r="G240" s="233"/>
      <c r="H240" s="235">
        <v>370.80000000000001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232</v>
      </c>
      <c r="AU240" s="241" t="s">
        <v>92</v>
      </c>
      <c r="AV240" s="13" t="s">
        <v>92</v>
      </c>
      <c r="AW240" s="13" t="s">
        <v>42</v>
      </c>
      <c r="AX240" s="13" t="s">
        <v>82</v>
      </c>
      <c r="AY240" s="241" t="s">
        <v>197</v>
      </c>
    </row>
    <row r="241" s="13" customFormat="1">
      <c r="A241" s="13"/>
      <c r="B241" s="232"/>
      <c r="C241" s="233"/>
      <c r="D241" s="224" t="s">
        <v>232</v>
      </c>
      <c r="E241" s="242" t="s">
        <v>35</v>
      </c>
      <c r="F241" s="234" t="s">
        <v>2348</v>
      </c>
      <c r="G241" s="233"/>
      <c r="H241" s="235">
        <v>100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232</v>
      </c>
      <c r="AU241" s="241" t="s">
        <v>92</v>
      </c>
      <c r="AV241" s="13" t="s">
        <v>92</v>
      </c>
      <c r="AW241" s="13" t="s">
        <v>42</v>
      </c>
      <c r="AX241" s="13" t="s">
        <v>82</v>
      </c>
      <c r="AY241" s="241" t="s">
        <v>197</v>
      </c>
    </row>
    <row r="242" s="14" customFormat="1">
      <c r="A242" s="14"/>
      <c r="B242" s="253"/>
      <c r="C242" s="254"/>
      <c r="D242" s="224" t="s">
        <v>232</v>
      </c>
      <c r="E242" s="255" t="s">
        <v>35</v>
      </c>
      <c r="F242" s="256" t="s">
        <v>355</v>
      </c>
      <c r="G242" s="254"/>
      <c r="H242" s="257">
        <v>470.80000000000001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232</v>
      </c>
      <c r="AU242" s="263" t="s">
        <v>92</v>
      </c>
      <c r="AV242" s="14" t="s">
        <v>206</v>
      </c>
      <c r="AW242" s="14" t="s">
        <v>42</v>
      </c>
      <c r="AX242" s="14" t="s">
        <v>90</v>
      </c>
      <c r="AY242" s="263" t="s">
        <v>197</v>
      </c>
    </row>
    <row r="243" s="12" customFormat="1" ht="22.8" customHeight="1">
      <c r="A243" s="12"/>
      <c r="B243" s="195"/>
      <c r="C243" s="196"/>
      <c r="D243" s="197" t="s">
        <v>81</v>
      </c>
      <c r="E243" s="209" t="s">
        <v>206</v>
      </c>
      <c r="F243" s="209" t="s">
        <v>2360</v>
      </c>
      <c r="G243" s="196"/>
      <c r="H243" s="196"/>
      <c r="I243" s="199"/>
      <c r="J243" s="210">
        <f>BK243</f>
        <v>0</v>
      </c>
      <c r="K243" s="196"/>
      <c r="L243" s="201"/>
      <c r="M243" s="202"/>
      <c r="N243" s="203"/>
      <c r="O243" s="203"/>
      <c r="P243" s="204">
        <f>SUM(P244:P249)</f>
        <v>0</v>
      </c>
      <c r="Q243" s="203"/>
      <c r="R243" s="204">
        <f>SUM(R244:R249)</f>
        <v>0</v>
      </c>
      <c r="S243" s="203"/>
      <c r="T243" s="205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6" t="s">
        <v>90</v>
      </c>
      <c r="AT243" s="207" t="s">
        <v>81</v>
      </c>
      <c r="AU243" s="207" t="s">
        <v>90</v>
      </c>
      <c r="AY243" s="206" t="s">
        <v>197</v>
      </c>
      <c r="BK243" s="208">
        <f>SUM(BK244:BK249)</f>
        <v>0</v>
      </c>
    </row>
    <row r="244" s="2" customFormat="1" ht="16.5" customHeight="1">
      <c r="A244" s="43"/>
      <c r="B244" s="44"/>
      <c r="C244" s="211" t="s">
        <v>356</v>
      </c>
      <c r="D244" s="211" t="s">
        <v>201</v>
      </c>
      <c r="E244" s="212" t="s">
        <v>2361</v>
      </c>
      <c r="F244" s="213" t="s">
        <v>2362</v>
      </c>
      <c r="G244" s="214" t="s">
        <v>320</v>
      </c>
      <c r="H244" s="215">
        <v>46.058999999999998</v>
      </c>
      <c r="I244" s="216"/>
      <c r="J244" s="217">
        <f>ROUND(I244*H244,2)</f>
        <v>0</v>
      </c>
      <c r="K244" s="213" t="s">
        <v>35</v>
      </c>
      <c r="L244" s="49"/>
      <c r="M244" s="218" t="s">
        <v>35</v>
      </c>
      <c r="N244" s="219" t="s">
        <v>53</v>
      </c>
      <c r="O244" s="89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R244" s="222" t="s">
        <v>206</v>
      </c>
      <c r="AT244" s="222" t="s">
        <v>201</v>
      </c>
      <c r="AU244" s="222" t="s">
        <v>92</v>
      </c>
      <c r="AY244" s="21" t="s">
        <v>197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21" t="s">
        <v>90</v>
      </c>
      <c r="BK244" s="223">
        <f>ROUND(I244*H244,2)</f>
        <v>0</v>
      </c>
      <c r="BL244" s="21" t="s">
        <v>206</v>
      </c>
      <c r="BM244" s="222" t="s">
        <v>523</v>
      </c>
    </row>
    <row r="245" s="2" customFormat="1">
      <c r="A245" s="43"/>
      <c r="B245" s="44"/>
      <c r="C245" s="45"/>
      <c r="D245" s="224" t="s">
        <v>209</v>
      </c>
      <c r="E245" s="45"/>
      <c r="F245" s="225" t="s">
        <v>2362</v>
      </c>
      <c r="G245" s="45"/>
      <c r="H245" s="45"/>
      <c r="I245" s="226"/>
      <c r="J245" s="45"/>
      <c r="K245" s="45"/>
      <c r="L245" s="49"/>
      <c r="M245" s="227"/>
      <c r="N245" s="228"/>
      <c r="O245" s="89"/>
      <c r="P245" s="89"/>
      <c r="Q245" s="89"/>
      <c r="R245" s="89"/>
      <c r="S245" s="89"/>
      <c r="T245" s="90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T245" s="21" t="s">
        <v>209</v>
      </c>
      <c r="AU245" s="21" t="s">
        <v>92</v>
      </c>
    </row>
    <row r="246" s="13" customFormat="1">
      <c r="A246" s="13"/>
      <c r="B246" s="232"/>
      <c r="C246" s="233"/>
      <c r="D246" s="224" t="s">
        <v>232</v>
      </c>
      <c r="E246" s="242" t="s">
        <v>35</v>
      </c>
      <c r="F246" s="234" t="s">
        <v>2363</v>
      </c>
      <c r="G246" s="233"/>
      <c r="H246" s="235">
        <v>34.100999999999999</v>
      </c>
      <c r="I246" s="236"/>
      <c r="J246" s="233"/>
      <c r="K246" s="233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232</v>
      </c>
      <c r="AU246" s="241" t="s">
        <v>92</v>
      </c>
      <c r="AV246" s="13" t="s">
        <v>92</v>
      </c>
      <c r="AW246" s="13" t="s">
        <v>42</v>
      </c>
      <c r="AX246" s="13" t="s">
        <v>82</v>
      </c>
      <c r="AY246" s="241" t="s">
        <v>197</v>
      </c>
    </row>
    <row r="247" s="13" customFormat="1">
      <c r="A247" s="13"/>
      <c r="B247" s="232"/>
      <c r="C247" s="233"/>
      <c r="D247" s="224" t="s">
        <v>232</v>
      </c>
      <c r="E247" s="242" t="s">
        <v>35</v>
      </c>
      <c r="F247" s="234" t="s">
        <v>2364</v>
      </c>
      <c r="G247" s="233"/>
      <c r="H247" s="235">
        <v>6.3979999999999997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232</v>
      </c>
      <c r="AU247" s="241" t="s">
        <v>92</v>
      </c>
      <c r="AV247" s="13" t="s">
        <v>92</v>
      </c>
      <c r="AW247" s="13" t="s">
        <v>42</v>
      </c>
      <c r="AX247" s="13" t="s">
        <v>82</v>
      </c>
      <c r="AY247" s="241" t="s">
        <v>197</v>
      </c>
    </row>
    <row r="248" s="13" customFormat="1">
      <c r="A248" s="13"/>
      <c r="B248" s="232"/>
      <c r="C248" s="233"/>
      <c r="D248" s="224" t="s">
        <v>232</v>
      </c>
      <c r="E248" s="242" t="s">
        <v>35</v>
      </c>
      <c r="F248" s="234" t="s">
        <v>2365</v>
      </c>
      <c r="G248" s="233"/>
      <c r="H248" s="235">
        <v>5.5599999999999996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232</v>
      </c>
      <c r="AU248" s="241" t="s">
        <v>92</v>
      </c>
      <c r="AV248" s="13" t="s">
        <v>92</v>
      </c>
      <c r="AW248" s="13" t="s">
        <v>42</v>
      </c>
      <c r="AX248" s="13" t="s">
        <v>82</v>
      </c>
      <c r="AY248" s="241" t="s">
        <v>197</v>
      </c>
    </row>
    <row r="249" s="14" customFormat="1">
      <c r="A249" s="14"/>
      <c r="B249" s="253"/>
      <c r="C249" s="254"/>
      <c r="D249" s="224" t="s">
        <v>232</v>
      </c>
      <c r="E249" s="255" t="s">
        <v>35</v>
      </c>
      <c r="F249" s="256" t="s">
        <v>355</v>
      </c>
      <c r="G249" s="254"/>
      <c r="H249" s="257">
        <v>46.058999999999998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232</v>
      </c>
      <c r="AU249" s="263" t="s">
        <v>92</v>
      </c>
      <c r="AV249" s="14" t="s">
        <v>206</v>
      </c>
      <c r="AW249" s="14" t="s">
        <v>42</v>
      </c>
      <c r="AX249" s="14" t="s">
        <v>90</v>
      </c>
      <c r="AY249" s="263" t="s">
        <v>197</v>
      </c>
    </row>
    <row r="250" s="12" customFormat="1" ht="22.8" customHeight="1">
      <c r="A250" s="12"/>
      <c r="B250" s="195"/>
      <c r="C250" s="196"/>
      <c r="D250" s="197" t="s">
        <v>81</v>
      </c>
      <c r="E250" s="209" t="s">
        <v>253</v>
      </c>
      <c r="F250" s="209" t="s">
        <v>451</v>
      </c>
      <c r="G250" s="196"/>
      <c r="H250" s="196"/>
      <c r="I250" s="199"/>
      <c r="J250" s="210">
        <f>BK250</f>
        <v>0</v>
      </c>
      <c r="K250" s="196"/>
      <c r="L250" s="201"/>
      <c r="M250" s="202"/>
      <c r="N250" s="203"/>
      <c r="O250" s="203"/>
      <c r="P250" s="204">
        <f>SUM(P251:P438)</f>
        <v>0</v>
      </c>
      <c r="Q250" s="203"/>
      <c r="R250" s="204">
        <f>SUM(R251:R438)</f>
        <v>0.29999999999999999</v>
      </c>
      <c r="S250" s="203"/>
      <c r="T250" s="205">
        <f>SUM(T251:T438)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6" t="s">
        <v>90</v>
      </c>
      <c r="AT250" s="207" t="s">
        <v>81</v>
      </c>
      <c r="AU250" s="207" t="s">
        <v>90</v>
      </c>
      <c r="AY250" s="206" t="s">
        <v>197</v>
      </c>
      <c r="BK250" s="208">
        <f>SUM(BK251:BK438)</f>
        <v>0</v>
      </c>
    </row>
    <row r="251" s="2" customFormat="1" ht="24.15" customHeight="1">
      <c r="A251" s="43"/>
      <c r="B251" s="44"/>
      <c r="C251" s="211" t="s">
        <v>363</v>
      </c>
      <c r="D251" s="211" t="s">
        <v>201</v>
      </c>
      <c r="E251" s="212" t="s">
        <v>2366</v>
      </c>
      <c r="F251" s="213" t="s">
        <v>2367</v>
      </c>
      <c r="G251" s="214" t="s">
        <v>409</v>
      </c>
      <c r="H251" s="215">
        <v>55.600000000000001</v>
      </c>
      <c r="I251" s="216"/>
      <c r="J251" s="217">
        <f>ROUND(I251*H251,2)</f>
        <v>0</v>
      </c>
      <c r="K251" s="213" t="s">
        <v>35</v>
      </c>
      <c r="L251" s="49"/>
      <c r="M251" s="218" t="s">
        <v>35</v>
      </c>
      <c r="N251" s="219" t="s">
        <v>53</v>
      </c>
      <c r="O251" s="89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R251" s="222" t="s">
        <v>206</v>
      </c>
      <c r="AT251" s="222" t="s">
        <v>201</v>
      </c>
      <c r="AU251" s="222" t="s">
        <v>92</v>
      </c>
      <c r="AY251" s="21" t="s">
        <v>197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1" t="s">
        <v>90</v>
      </c>
      <c r="BK251" s="223">
        <f>ROUND(I251*H251,2)</f>
        <v>0</v>
      </c>
      <c r="BL251" s="21" t="s">
        <v>206</v>
      </c>
      <c r="BM251" s="222" t="s">
        <v>545</v>
      </c>
    </row>
    <row r="252" s="2" customFormat="1">
      <c r="A252" s="43"/>
      <c r="B252" s="44"/>
      <c r="C252" s="45"/>
      <c r="D252" s="224" t="s">
        <v>209</v>
      </c>
      <c r="E252" s="45"/>
      <c r="F252" s="225" t="s">
        <v>2367</v>
      </c>
      <c r="G252" s="45"/>
      <c r="H252" s="45"/>
      <c r="I252" s="226"/>
      <c r="J252" s="45"/>
      <c r="K252" s="45"/>
      <c r="L252" s="49"/>
      <c r="M252" s="227"/>
      <c r="N252" s="228"/>
      <c r="O252" s="89"/>
      <c r="P252" s="89"/>
      <c r="Q252" s="89"/>
      <c r="R252" s="89"/>
      <c r="S252" s="89"/>
      <c r="T252" s="90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T252" s="21" t="s">
        <v>209</v>
      </c>
      <c r="AU252" s="21" t="s">
        <v>92</v>
      </c>
    </row>
    <row r="253" s="13" customFormat="1">
      <c r="A253" s="13"/>
      <c r="B253" s="232"/>
      <c r="C253" s="233"/>
      <c r="D253" s="224" t="s">
        <v>232</v>
      </c>
      <c r="E253" s="242" t="s">
        <v>35</v>
      </c>
      <c r="F253" s="234" t="s">
        <v>2368</v>
      </c>
      <c r="G253" s="233"/>
      <c r="H253" s="235">
        <v>55.600000000000001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232</v>
      </c>
      <c r="AU253" s="241" t="s">
        <v>92</v>
      </c>
      <c r="AV253" s="13" t="s">
        <v>92</v>
      </c>
      <c r="AW253" s="13" t="s">
        <v>42</v>
      </c>
      <c r="AX253" s="13" t="s">
        <v>82</v>
      </c>
      <c r="AY253" s="241" t="s">
        <v>197</v>
      </c>
    </row>
    <row r="254" s="14" customFormat="1">
      <c r="A254" s="14"/>
      <c r="B254" s="253"/>
      <c r="C254" s="254"/>
      <c r="D254" s="224" t="s">
        <v>232</v>
      </c>
      <c r="E254" s="255" t="s">
        <v>35</v>
      </c>
      <c r="F254" s="256" t="s">
        <v>355</v>
      </c>
      <c r="G254" s="254"/>
      <c r="H254" s="257">
        <v>55.600000000000001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232</v>
      </c>
      <c r="AU254" s="263" t="s">
        <v>92</v>
      </c>
      <c r="AV254" s="14" t="s">
        <v>206</v>
      </c>
      <c r="AW254" s="14" t="s">
        <v>42</v>
      </c>
      <c r="AX254" s="14" t="s">
        <v>90</v>
      </c>
      <c r="AY254" s="263" t="s">
        <v>197</v>
      </c>
    </row>
    <row r="255" s="2" customFormat="1" ht="24.15" customHeight="1">
      <c r="A255" s="43"/>
      <c r="B255" s="44"/>
      <c r="C255" s="243" t="s">
        <v>370</v>
      </c>
      <c r="D255" s="243" t="s">
        <v>305</v>
      </c>
      <c r="E255" s="244" t="s">
        <v>2369</v>
      </c>
      <c r="F255" s="245" t="s">
        <v>2370</v>
      </c>
      <c r="G255" s="246" t="s">
        <v>409</v>
      </c>
      <c r="H255" s="247">
        <v>57.268000000000001</v>
      </c>
      <c r="I255" s="248"/>
      <c r="J255" s="249">
        <f>ROUND(I255*H255,2)</f>
        <v>0</v>
      </c>
      <c r="K255" s="245" t="s">
        <v>35</v>
      </c>
      <c r="L255" s="250"/>
      <c r="M255" s="251" t="s">
        <v>35</v>
      </c>
      <c r="N255" s="252" t="s">
        <v>53</v>
      </c>
      <c r="O255" s="89"/>
      <c r="P255" s="220">
        <f>O255*H255</f>
        <v>0</v>
      </c>
      <c r="Q255" s="220">
        <v>0</v>
      </c>
      <c r="R255" s="220">
        <f>Q255*H255</f>
        <v>0</v>
      </c>
      <c r="S255" s="220">
        <v>0</v>
      </c>
      <c r="T255" s="221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2" t="s">
        <v>253</v>
      </c>
      <c r="AT255" s="222" t="s">
        <v>305</v>
      </c>
      <c r="AU255" s="222" t="s">
        <v>92</v>
      </c>
      <c r="AY255" s="21" t="s">
        <v>197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21" t="s">
        <v>90</v>
      </c>
      <c r="BK255" s="223">
        <f>ROUND(I255*H255,2)</f>
        <v>0</v>
      </c>
      <c r="BL255" s="21" t="s">
        <v>206</v>
      </c>
      <c r="BM255" s="222" t="s">
        <v>563</v>
      </c>
    </row>
    <row r="256" s="2" customFormat="1">
      <c r="A256" s="43"/>
      <c r="B256" s="44"/>
      <c r="C256" s="45"/>
      <c r="D256" s="224" t="s">
        <v>209</v>
      </c>
      <c r="E256" s="45"/>
      <c r="F256" s="225" t="s">
        <v>2370</v>
      </c>
      <c r="G256" s="45"/>
      <c r="H256" s="45"/>
      <c r="I256" s="226"/>
      <c r="J256" s="45"/>
      <c r="K256" s="45"/>
      <c r="L256" s="49"/>
      <c r="M256" s="227"/>
      <c r="N256" s="228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209</v>
      </c>
      <c r="AU256" s="21" t="s">
        <v>92</v>
      </c>
    </row>
    <row r="257" s="13" customFormat="1">
      <c r="A257" s="13"/>
      <c r="B257" s="232"/>
      <c r="C257" s="233"/>
      <c r="D257" s="224" t="s">
        <v>232</v>
      </c>
      <c r="E257" s="242" t="s">
        <v>35</v>
      </c>
      <c r="F257" s="234" t="s">
        <v>2371</v>
      </c>
      <c r="G257" s="233"/>
      <c r="H257" s="235">
        <v>57.268000000000001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232</v>
      </c>
      <c r="AU257" s="241" t="s">
        <v>92</v>
      </c>
      <c r="AV257" s="13" t="s">
        <v>92</v>
      </c>
      <c r="AW257" s="13" t="s">
        <v>42</v>
      </c>
      <c r="AX257" s="13" t="s">
        <v>82</v>
      </c>
      <c r="AY257" s="241" t="s">
        <v>197</v>
      </c>
    </row>
    <row r="258" s="14" customFormat="1">
      <c r="A258" s="14"/>
      <c r="B258" s="253"/>
      <c r="C258" s="254"/>
      <c r="D258" s="224" t="s">
        <v>232</v>
      </c>
      <c r="E258" s="255" t="s">
        <v>35</v>
      </c>
      <c r="F258" s="256" t="s">
        <v>355</v>
      </c>
      <c r="G258" s="254"/>
      <c r="H258" s="257">
        <v>57.268000000000001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232</v>
      </c>
      <c r="AU258" s="263" t="s">
        <v>92</v>
      </c>
      <c r="AV258" s="14" t="s">
        <v>206</v>
      </c>
      <c r="AW258" s="14" t="s">
        <v>42</v>
      </c>
      <c r="AX258" s="14" t="s">
        <v>90</v>
      </c>
      <c r="AY258" s="263" t="s">
        <v>197</v>
      </c>
    </row>
    <row r="259" s="2" customFormat="1" ht="24.15" customHeight="1">
      <c r="A259" s="43"/>
      <c r="B259" s="44"/>
      <c r="C259" s="211" t="s">
        <v>378</v>
      </c>
      <c r="D259" s="211" t="s">
        <v>201</v>
      </c>
      <c r="E259" s="212" t="s">
        <v>2372</v>
      </c>
      <c r="F259" s="213" t="s">
        <v>2373</v>
      </c>
      <c r="G259" s="214" t="s">
        <v>409</v>
      </c>
      <c r="H259" s="215">
        <v>63.979999999999997</v>
      </c>
      <c r="I259" s="216"/>
      <c r="J259" s="217">
        <f>ROUND(I259*H259,2)</f>
        <v>0</v>
      </c>
      <c r="K259" s="213" t="s">
        <v>35</v>
      </c>
      <c r="L259" s="49"/>
      <c r="M259" s="218" t="s">
        <v>35</v>
      </c>
      <c r="N259" s="219" t="s">
        <v>53</v>
      </c>
      <c r="O259" s="89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2" t="s">
        <v>206</v>
      </c>
      <c r="AT259" s="222" t="s">
        <v>201</v>
      </c>
      <c r="AU259" s="222" t="s">
        <v>92</v>
      </c>
      <c r="AY259" s="21" t="s">
        <v>197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21" t="s">
        <v>90</v>
      </c>
      <c r="BK259" s="223">
        <f>ROUND(I259*H259,2)</f>
        <v>0</v>
      </c>
      <c r="BL259" s="21" t="s">
        <v>206</v>
      </c>
      <c r="BM259" s="222" t="s">
        <v>580</v>
      </c>
    </row>
    <row r="260" s="2" customFormat="1">
      <c r="A260" s="43"/>
      <c r="B260" s="44"/>
      <c r="C260" s="45"/>
      <c r="D260" s="224" t="s">
        <v>209</v>
      </c>
      <c r="E260" s="45"/>
      <c r="F260" s="225" t="s">
        <v>2373</v>
      </c>
      <c r="G260" s="45"/>
      <c r="H260" s="45"/>
      <c r="I260" s="226"/>
      <c r="J260" s="45"/>
      <c r="K260" s="45"/>
      <c r="L260" s="49"/>
      <c r="M260" s="227"/>
      <c r="N260" s="228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T260" s="21" t="s">
        <v>209</v>
      </c>
      <c r="AU260" s="21" t="s">
        <v>92</v>
      </c>
    </row>
    <row r="261" s="13" customFormat="1">
      <c r="A261" s="13"/>
      <c r="B261" s="232"/>
      <c r="C261" s="233"/>
      <c r="D261" s="224" t="s">
        <v>232</v>
      </c>
      <c r="E261" s="242" t="s">
        <v>35</v>
      </c>
      <c r="F261" s="234" t="s">
        <v>2374</v>
      </c>
      <c r="G261" s="233"/>
      <c r="H261" s="235">
        <v>63.979999999999997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232</v>
      </c>
      <c r="AU261" s="241" t="s">
        <v>92</v>
      </c>
      <c r="AV261" s="13" t="s">
        <v>92</v>
      </c>
      <c r="AW261" s="13" t="s">
        <v>42</v>
      </c>
      <c r="AX261" s="13" t="s">
        <v>82</v>
      </c>
      <c r="AY261" s="241" t="s">
        <v>197</v>
      </c>
    </row>
    <row r="262" s="14" customFormat="1">
      <c r="A262" s="14"/>
      <c r="B262" s="253"/>
      <c r="C262" s="254"/>
      <c r="D262" s="224" t="s">
        <v>232</v>
      </c>
      <c r="E262" s="255" t="s">
        <v>35</v>
      </c>
      <c r="F262" s="256" t="s">
        <v>355</v>
      </c>
      <c r="G262" s="254"/>
      <c r="H262" s="257">
        <v>63.979999999999997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232</v>
      </c>
      <c r="AU262" s="263" t="s">
        <v>92</v>
      </c>
      <c r="AV262" s="14" t="s">
        <v>206</v>
      </c>
      <c r="AW262" s="14" t="s">
        <v>42</v>
      </c>
      <c r="AX262" s="14" t="s">
        <v>90</v>
      </c>
      <c r="AY262" s="263" t="s">
        <v>197</v>
      </c>
    </row>
    <row r="263" s="2" customFormat="1" ht="24.15" customHeight="1">
      <c r="A263" s="43"/>
      <c r="B263" s="44"/>
      <c r="C263" s="243" t="s">
        <v>383</v>
      </c>
      <c r="D263" s="243" t="s">
        <v>305</v>
      </c>
      <c r="E263" s="244" t="s">
        <v>2375</v>
      </c>
      <c r="F263" s="245" t="s">
        <v>2376</v>
      </c>
      <c r="G263" s="246" t="s">
        <v>409</v>
      </c>
      <c r="H263" s="247">
        <v>65.899000000000001</v>
      </c>
      <c r="I263" s="248"/>
      <c r="J263" s="249">
        <f>ROUND(I263*H263,2)</f>
        <v>0</v>
      </c>
      <c r="K263" s="245" t="s">
        <v>35</v>
      </c>
      <c r="L263" s="250"/>
      <c r="M263" s="251" t="s">
        <v>35</v>
      </c>
      <c r="N263" s="252" t="s">
        <v>53</v>
      </c>
      <c r="O263" s="89"/>
      <c r="P263" s="220">
        <f>O263*H263</f>
        <v>0</v>
      </c>
      <c r="Q263" s="220">
        <v>0</v>
      </c>
      <c r="R263" s="220">
        <f>Q263*H263</f>
        <v>0</v>
      </c>
      <c r="S263" s="220">
        <v>0</v>
      </c>
      <c r="T263" s="221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2" t="s">
        <v>253</v>
      </c>
      <c r="AT263" s="222" t="s">
        <v>305</v>
      </c>
      <c r="AU263" s="222" t="s">
        <v>92</v>
      </c>
      <c r="AY263" s="21" t="s">
        <v>197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21" t="s">
        <v>90</v>
      </c>
      <c r="BK263" s="223">
        <f>ROUND(I263*H263,2)</f>
        <v>0</v>
      </c>
      <c r="BL263" s="21" t="s">
        <v>206</v>
      </c>
      <c r="BM263" s="222" t="s">
        <v>587</v>
      </c>
    </row>
    <row r="264" s="2" customFormat="1">
      <c r="A264" s="43"/>
      <c r="B264" s="44"/>
      <c r="C264" s="45"/>
      <c r="D264" s="224" t="s">
        <v>209</v>
      </c>
      <c r="E264" s="45"/>
      <c r="F264" s="225" t="s">
        <v>2376</v>
      </c>
      <c r="G264" s="45"/>
      <c r="H264" s="45"/>
      <c r="I264" s="226"/>
      <c r="J264" s="45"/>
      <c r="K264" s="45"/>
      <c r="L264" s="49"/>
      <c r="M264" s="227"/>
      <c r="N264" s="228"/>
      <c r="O264" s="89"/>
      <c r="P264" s="89"/>
      <c r="Q264" s="89"/>
      <c r="R264" s="89"/>
      <c r="S264" s="89"/>
      <c r="T264" s="90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T264" s="21" t="s">
        <v>209</v>
      </c>
      <c r="AU264" s="21" t="s">
        <v>92</v>
      </c>
    </row>
    <row r="265" s="13" customFormat="1">
      <c r="A265" s="13"/>
      <c r="B265" s="232"/>
      <c r="C265" s="233"/>
      <c r="D265" s="224" t="s">
        <v>232</v>
      </c>
      <c r="E265" s="242" t="s">
        <v>35</v>
      </c>
      <c r="F265" s="234" t="s">
        <v>2377</v>
      </c>
      <c r="G265" s="233"/>
      <c r="H265" s="235">
        <v>65.899000000000001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232</v>
      </c>
      <c r="AU265" s="241" t="s">
        <v>92</v>
      </c>
      <c r="AV265" s="13" t="s">
        <v>92</v>
      </c>
      <c r="AW265" s="13" t="s">
        <v>42</v>
      </c>
      <c r="AX265" s="13" t="s">
        <v>82</v>
      </c>
      <c r="AY265" s="241" t="s">
        <v>197</v>
      </c>
    </row>
    <row r="266" s="14" customFormat="1">
      <c r="A266" s="14"/>
      <c r="B266" s="253"/>
      <c r="C266" s="254"/>
      <c r="D266" s="224" t="s">
        <v>232</v>
      </c>
      <c r="E266" s="255" t="s">
        <v>35</v>
      </c>
      <c r="F266" s="256" t="s">
        <v>355</v>
      </c>
      <c r="G266" s="254"/>
      <c r="H266" s="257">
        <v>65.899000000000001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232</v>
      </c>
      <c r="AU266" s="263" t="s">
        <v>92</v>
      </c>
      <c r="AV266" s="14" t="s">
        <v>206</v>
      </c>
      <c r="AW266" s="14" t="s">
        <v>42</v>
      </c>
      <c r="AX266" s="14" t="s">
        <v>90</v>
      </c>
      <c r="AY266" s="263" t="s">
        <v>197</v>
      </c>
    </row>
    <row r="267" s="2" customFormat="1" ht="24.15" customHeight="1">
      <c r="A267" s="43"/>
      <c r="B267" s="44"/>
      <c r="C267" s="211" t="s">
        <v>389</v>
      </c>
      <c r="D267" s="211" t="s">
        <v>201</v>
      </c>
      <c r="E267" s="212" t="s">
        <v>2378</v>
      </c>
      <c r="F267" s="213" t="s">
        <v>2379</v>
      </c>
      <c r="G267" s="214" t="s">
        <v>409</v>
      </c>
      <c r="H267" s="215">
        <v>181.65000000000001</v>
      </c>
      <c r="I267" s="216"/>
      <c r="J267" s="217">
        <f>ROUND(I267*H267,2)</f>
        <v>0</v>
      </c>
      <c r="K267" s="213" t="s">
        <v>35</v>
      </c>
      <c r="L267" s="49"/>
      <c r="M267" s="218" t="s">
        <v>35</v>
      </c>
      <c r="N267" s="219" t="s">
        <v>53</v>
      </c>
      <c r="O267" s="89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R267" s="222" t="s">
        <v>206</v>
      </c>
      <c r="AT267" s="222" t="s">
        <v>201</v>
      </c>
      <c r="AU267" s="222" t="s">
        <v>92</v>
      </c>
      <c r="AY267" s="21" t="s">
        <v>197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21" t="s">
        <v>90</v>
      </c>
      <c r="BK267" s="223">
        <f>ROUND(I267*H267,2)</f>
        <v>0</v>
      </c>
      <c r="BL267" s="21" t="s">
        <v>206</v>
      </c>
      <c r="BM267" s="222" t="s">
        <v>593</v>
      </c>
    </row>
    <row r="268" s="2" customFormat="1">
      <c r="A268" s="43"/>
      <c r="B268" s="44"/>
      <c r="C268" s="45"/>
      <c r="D268" s="224" t="s">
        <v>209</v>
      </c>
      <c r="E268" s="45"/>
      <c r="F268" s="225" t="s">
        <v>2379</v>
      </c>
      <c r="G268" s="45"/>
      <c r="H268" s="45"/>
      <c r="I268" s="226"/>
      <c r="J268" s="45"/>
      <c r="K268" s="45"/>
      <c r="L268" s="49"/>
      <c r="M268" s="227"/>
      <c r="N268" s="228"/>
      <c r="O268" s="89"/>
      <c r="P268" s="89"/>
      <c r="Q268" s="89"/>
      <c r="R268" s="89"/>
      <c r="S268" s="89"/>
      <c r="T268" s="90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T268" s="21" t="s">
        <v>209</v>
      </c>
      <c r="AU268" s="21" t="s">
        <v>92</v>
      </c>
    </row>
    <row r="269" s="13" customFormat="1">
      <c r="A269" s="13"/>
      <c r="B269" s="232"/>
      <c r="C269" s="233"/>
      <c r="D269" s="224" t="s">
        <v>232</v>
      </c>
      <c r="E269" s="242" t="s">
        <v>35</v>
      </c>
      <c r="F269" s="234" t="s">
        <v>2380</v>
      </c>
      <c r="G269" s="233"/>
      <c r="H269" s="235">
        <v>189.44999999999999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232</v>
      </c>
      <c r="AU269" s="241" t="s">
        <v>92</v>
      </c>
      <c r="AV269" s="13" t="s">
        <v>92</v>
      </c>
      <c r="AW269" s="13" t="s">
        <v>42</v>
      </c>
      <c r="AX269" s="13" t="s">
        <v>82</v>
      </c>
      <c r="AY269" s="241" t="s">
        <v>197</v>
      </c>
    </row>
    <row r="270" s="13" customFormat="1">
      <c r="A270" s="13"/>
      <c r="B270" s="232"/>
      <c r="C270" s="233"/>
      <c r="D270" s="224" t="s">
        <v>232</v>
      </c>
      <c r="E270" s="242" t="s">
        <v>35</v>
      </c>
      <c r="F270" s="234" t="s">
        <v>2381</v>
      </c>
      <c r="G270" s="233"/>
      <c r="H270" s="235">
        <v>-7.7999999999999998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232</v>
      </c>
      <c r="AU270" s="241" t="s">
        <v>92</v>
      </c>
      <c r="AV270" s="13" t="s">
        <v>92</v>
      </c>
      <c r="AW270" s="13" t="s">
        <v>42</v>
      </c>
      <c r="AX270" s="13" t="s">
        <v>82</v>
      </c>
      <c r="AY270" s="241" t="s">
        <v>197</v>
      </c>
    </row>
    <row r="271" s="14" customFormat="1">
      <c r="A271" s="14"/>
      <c r="B271" s="253"/>
      <c r="C271" s="254"/>
      <c r="D271" s="224" t="s">
        <v>232</v>
      </c>
      <c r="E271" s="255" t="s">
        <v>35</v>
      </c>
      <c r="F271" s="256" t="s">
        <v>355</v>
      </c>
      <c r="G271" s="254"/>
      <c r="H271" s="257">
        <v>181.64999999999998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232</v>
      </c>
      <c r="AU271" s="263" t="s">
        <v>92</v>
      </c>
      <c r="AV271" s="14" t="s">
        <v>206</v>
      </c>
      <c r="AW271" s="14" t="s">
        <v>42</v>
      </c>
      <c r="AX271" s="14" t="s">
        <v>90</v>
      </c>
      <c r="AY271" s="263" t="s">
        <v>197</v>
      </c>
    </row>
    <row r="272" s="2" customFormat="1" ht="24.15" customHeight="1">
      <c r="A272" s="43"/>
      <c r="B272" s="44"/>
      <c r="C272" s="243" t="s">
        <v>399</v>
      </c>
      <c r="D272" s="243" t="s">
        <v>305</v>
      </c>
      <c r="E272" s="244" t="s">
        <v>2382</v>
      </c>
      <c r="F272" s="245" t="s">
        <v>2383</v>
      </c>
      <c r="G272" s="246" t="s">
        <v>409</v>
      </c>
      <c r="H272" s="247">
        <v>187.09999999999999</v>
      </c>
      <c r="I272" s="248"/>
      <c r="J272" s="249">
        <f>ROUND(I272*H272,2)</f>
        <v>0</v>
      </c>
      <c r="K272" s="245" t="s">
        <v>35</v>
      </c>
      <c r="L272" s="250"/>
      <c r="M272" s="251" t="s">
        <v>35</v>
      </c>
      <c r="N272" s="252" t="s">
        <v>53</v>
      </c>
      <c r="O272" s="89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R272" s="222" t="s">
        <v>253</v>
      </c>
      <c r="AT272" s="222" t="s">
        <v>305</v>
      </c>
      <c r="AU272" s="222" t="s">
        <v>92</v>
      </c>
      <c r="AY272" s="21" t="s">
        <v>197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21" t="s">
        <v>90</v>
      </c>
      <c r="BK272" s="223">
        <f>ROUND(I272*H272,2)</f>
        <v>0</v>
      </c>
      <c r="BL272" s="21" t="s">
        <v>206</v>
      </c>
      <c r="BM272" s="222" t="s">
        <v>607</v>
      </c>
    </row>
    <row r="273" s="2" customFormat="1">
      <c r="A273" s="43"/>
      <c r="B273" s="44"/>
      <c r="C273" s="45"/>
      <c r="D273" s="224" t="s">
        <v>209</v>
      </c>
      <c r="E273" s="45"/>
      <c r="F273" s="225" t="s">
        <v>2383</v>
      </c>
      <c r="G273" s="45"/>
      <c r="H273" s="45"/>
      <c r="I273" s="226"/>
      <c r="J273" s="45"/>
      <c r="K273" s="45"/>
      <c r="L273" s="49"/>
      <c r="M273" s="227"/>
      <c r="N273" s="228"/>
      <c r="O273" s="89"/>
      <c r="P273" s="89"/>
      <c r="Q273" s="89"/>
      <c r="R273" s="89"/>
      <c r="S273" s="89"/>
      <c r="T273" s="9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T273" s="21" t="s">
        <v>209</v>
      </c>
      <c r="AU273" s="21" t="s">
        <v>92</v>
      </c>
    </row>
    <row r="274" s="13" customFormat="1">
      <c r="A274" s="13"/>
      <c r="B274" s="232"/>
      <c r="C274" s="233"/>
      <c r="D274" s="224" t="s">
        <v>232</v>
      </c>
      <c r="E274" s="242" t="s">
        <v>35</v>
      </c>
      <c r="F274" s="234" t="s">
        <v>2384</v>
      </c>
      <c r="G274" s="233"/>
      <c r="H274" s="235">
        <v>187.09999999999999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232</v>
      </c>
      <c r="AU274" s="241" t="s">
        <v>92</v>
      </c>
      <c r="AV274" s="13" t="s">
        <v>92</v>
      </c>
      <c r="AW274" s="13" t="s">
        <v>42</v>
      </c>
      <c r="AX274" s="13" t="s">
        <v>82</v>
      </c>
      <c r="AY274" s="241" t="s">
        <v>197</v>
      </c>
    </row>
    <row r="275" s="14" customFormat="1">
      <c r="A275" s="14"/>
      <c r="B275" s="253"/>
      <c r="C275" s="254"/>
      <c r="D275" s="224" t="s">
        <v>232</v>
      </c>
      <c r="E275" s="255" t="s">
        <v>35</v>
      </c>
      <c r="F275" s="256" t="s">
        <v>355</v>
      </c>
      <c r="G275" s="254"/>
      <c r="H275" s="257">
        <v>187.09999999999999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232</v>
      </c>
      <c r="AU275" s="263" t="s">
        <v>92</v>
      </c>
      <c r="AV275" s="14" t="s">
        <v>206</v>
      </c>
      <c r="AW275" s="14" t="s">
        <v>42</v>
      </c>
      <c r="AX275" s="14" t="s">
        <v>90</v>
      </c>
      <c r="AY275" s="263" t="s">
        <v>197</v>
      </c>
    </row>
    <row r="276" s="2" customFormat="1" ht="33" customHeight="1">
      <c r="A276" s="43"/>
      <c r="B276" s="44"/>
      <c r="C276" s="211" t="s">
        <v>406</v>
      </c>
      <c r="D276" s="211" t="s">
        <v>201</v>
      </c>
      <c r="E276" s="212" t="s">
        <v>2385</v>
      </c>
      <c r="F276" s="213" t="s">
        <v>2386</v>
      </c>
      <c r="G276" s="214" t="s">
        <v>215</v>
      </c>
      <c r="H276" s="215">
        <v>158</v>
      </c>
      <c r="I276" s="216"/>
      <c r="J276" s="217">
        <f>ROUND(I276*H276,2)</f>
        <v>0</v>
      </c>
      <c r="K276" s="213" t="s">
        <v>35</v>
      </c>
      <c r="L276" s="49"/>
      <c r="M276" s="218" t="s">
        <v>35</v>
      </c>
      <c r="N276" s="219" t="s">
        <v>53</v>
      </c>
      <c r="O276" s="89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R276" s="222" t="s">
        <v>206</v>
      </c>
      <c r="AT276" s="222" t="s">
        <v>201</v>
      </c>
      <c r="AU276" s="222" t="s">
        <v>92</v>
      </c>
      <c r="AY276" s="21" t="s">
        <v>197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21" t="s">
        <v>90</v>
      </c>
      <c r="BK276" s="223">
        <f>ROUND(I276*H276,2)</f>
        <v>0</v>
      </c>
      <c r="BL276" s="21" t="s">
        <v>206</v>
      </c>
      <c r="BM276" s="222" t="s">
        <v>613</v>
      </c>
    </row>
    <row r="277" s="2" customFormat="1">
      <c r="A277" s="43"/>
      <c r="B277" s="44"/>
      <c r="C277" s="45"/>
      <c r="D277" s="224" t="s">
        <v>209</v>
      </c>
      <c r="E277" s="45"/>
      <c r="F277" s="225" t="s">
        <v>2386</v>
      </c>
      <c r="G277" s="45"/>
      <c r="H277" s="45"/>
      <c r="I277" s="226"/>
      <c r="J277" s="45"/>
      <c r="K277" s="45"/>
      <c r="L277" s="49"/>
      <c r="M277" s="227"/>
      <c r="N277" s="228"/>
      <c r="O277" s="89"/>
      <c r="P277" s="89"/>
      <c r="Q277" s="89"/>
      <c r="R277" s="89"/>
      <c r="S277" s="89"/>
      <c r="T277" s="90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T277" s="21" t="s">
        <v>209</v>
      </c>
      <c r="AU277" s="21" t="s">
        <v>92</v>
      </c>
    </row>
    <row r="278" s="13" customFormat="1">
      <c r="A278" s="13"/>
      <c r="B278" s="232"/>
      <c r="C278" s="233"/>
      <c r="D278" s="224" t="s">
        <v>232</v>
      </c>
      <c r="E278" s="242" t="s">
        <v>35</v>
      </c>
      <c r="F278" s="234" t="s">
        <v>2387</v>
      </c>
      <c r="G278" s="233"/>
      <c r="H278" s="235">
        <v>104</v>
      </c>
      <c r="I278" s="236"/>
      <c r="J278" s="233"/>
      <c r="K278" s="233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232</v>
      </c>
      <c r="AU278" s="241" t="s">
        <v>92</v>
      </c>
      <c r="AV278" s="13" t="s">
        <v>92</v>
      </c>
      <c r="AW278" s="13" t="s">
        <v>42</v>
      </c>
      <c r="AX278" s="13" t="s">
        <v>82</v>
      </c>
      <c r="AY278" s="241" t="s">
        <v>197</v>
      </c>
    </row>
    <row r="279" s="13" customFormat="1">
      <c r="A279" s="13"/>
      <c r="B279" s="232"/>
      <c r="C279" s="233"/>
      <c r="D279" s="224" t="s">
        <v>232</v>
      </c>
      <c r="E279" s="242" t="s">
        <v>35</v>
      </c>
      <c r="F279" s="234" t="s">
        <v>2388</v>
      </c>
      <c r="G279" s="233"/>
      <c r="H279" s="235">
        <v>27</v>
      </c>
      <c r="I279" s="236"/>
      <c r="J279" s="233"/>
      <c r="K279" s="233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232</v>
      </c>
      <c r="AU279" s="241" t="s">
        <v>92</v>
      </c>
      <c r="AV279" s="13" t="s">
        <v>92</v>
      </c>
      <c r="AW279" s="13" t="s">
        <v>42</v>
      </c>
      <c r="AX279" s="13" t="s">
        <v>82</v>
      </c>
      <c r="AY279" s="241" t="s">
        <v>197</v>
      </c>
    </row>
    <row r="280" s="13" customFormat="1">
      <c r="A280" s="13"/>
      <c r="B280" s="232"/>
      <c r="C280" s="233"/>
      <c r="D280" s="224" t="s">
        <v>232</v>
      </c>
      <c r="E280" s="242" t="s">
        <v>35</v>
      </c>
      <c r="F280" s="234" t="s">
        <v>2389</v>
      </c>
      <c r="G280" s="233"/>
      <c r="H280" s="235">
        <v>27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232</v>
      </c>
      <c r="AU280" s="241" t="s">
        <v>92</v>
      </c>
      <c r="AV280" s="13" t="s">
        <v>92</v>
      </c>
      <c r="AW280" s="13" t="s">
        <v>42</v>
      </c>
      <c r="AX280" s="13" t="s">
        <v>82</v>
      </c>
      <c r="AY280" s="241" t="s">
        <v>197</v>
      </c>
    </row>
    <row r="281" s="14" customFormat="1">
      <c r="A281" s="14"/>
      <c r="B281" s="253"/>
      <c r="C281" s="254"/>
      <c r="D281" s="224" t="s">
        <v>232</v>
      </c>
      <c r="E281" s="255" t="s">
        <v>35</v>
      </c>
      <c r="F281" s="256" t="s">
        <v>355</v>
      </c>
      <c r="G281" s="254"/>
      <c r="H281" s="257">
        <v>158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232</v>
      </c>
      <c r="AU281" s="263" t="s">
        <v>92</v>
      </c>
      <c r="AV281" s="14" t="s">
        <v>206</v>
      </c>
      <c r="AW281" s="14" t="s">
        <v>42</v>
      </c>
      <c r="AX281" s="14" t="s">
        <v>90</v>
      </c>
      <c r="AY281" s="263" t="s">
        <v>197</v>
      </c>
    </row>
    <row r="282" s="2" customFormat="1" ht="24.15" customHeight="1">
      <c r="A282" s="43"/>
      <c r="B282" s="44"/>
      <c r="C282" s="243" t="s">
        <v>415</v>
      </c>
      <c r="D282" s="243" t="s">
        <v>305</v>
      </c>
      <c r="E282" s="244" t="s">
        <v>2390</v>
      </c>
      <c r="F282" s="245" t="s">
        <v>2391</v>
      </c>
      <c r="G282" s="246" t="s">
        <v>215</v>
      </c>
      <c r="H282" s="247">
        <v>104</v>
      </c>
      <c r="I282" s="248"/>
      <c r="J282" s="249">
        <f>ROUND(I282*H282,2)</f>
        <v>0</v>
      </c>
      <c r="K282" s="245" t="s">
        <v>35</v>
      </c>
      <c r="L282" s="250"/>
      <c r="M282" s="251" t="s">
        <v>35</v>
      </c>
      <c r="N282" s="252" t="s">
        <v>53</v>
      </c>
      <c r="O282" s="89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R282" s="222" t="s">
        <v>253</v>
      </c>
      <c r="AT282" s="222" t="s">
        <v>305</v>
      </c>
      <c r="AU282" s="222" t="s">
        <v>92</v>
      </c>
      <c r="AY282" s="21" t="s">
        <v>197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21" t="s">
        <v>90</v>
      </c>
      <c r="BK282" s="223">
        <f>ROUND(I282*H282,2)</f>
        <v>0</v>
      </c>
      <c r="BL282" s="21" t="s">
        <v>206</v>
      </c>
      <c r="BM282" s="222" t="s">
        <v>621</v>
      </c>
    </row>
    <row r="283" s="2" customFormat="1">
      <c r="A283" s="43"/>
      <c r="B283" s="44"/>
      <c r="C283" s="45"/>
      <c r="D283" s="224" t="s">
        <v>209</v>
      </c>
      <c r="E283" s="45"/>
      <c r="F283" s="225" t="s">
        <v>2391</v>
      </c>
      <c r="G283" s="45"/>
      <c r="H283" s="45"/>
      <c r="I283" s="226"/>
      <c r="J283" s="45"/>
      <c r="K283" s="45"/>
      <c r="L283" s="49"/>
      <c r="M283" s="227"/>
      <c r="N283" s="228"/>
      <c r="O283" s="89"/>
      <c r="P283" s="89"/>
      <c r="Q283" s="89"/>
      <c r="R283" s="89"/>
      <c r="S283" s="89"/>
      <c r="T283" s="90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T283" s="21" t="s">
        <v>209</v>
      </c>
      <c r="AU283" s="21" t="s">
        <v>92</v>
      </c>
    </row>
    <row r="284" s="13" customFormat="1">
      <c r="A284" s="13"/>
      <c r="B284" s="232"/>
      <c r="C284" s="233"/>
      <c r="D284" s="224" t="s">
        <v>232</v>
      </c>
      <c r="E284" s="242" t="s">
        <v>35</v>
      </c>
      <c r="F284" s="234" t="s">
        <v>2392</v>
      </c>
      <c r="G284" s="233"/>
      <c r="H284" s="235">
        <v>23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232</v>
      </c>
      <c r="AU284" s="241" t="s">
        <v>92</v>
      </c>
      <c r="AV284" s="13" t="s">
        <v>92</v>
      </c>
      <c r="AW284" s="13" t="s">
        <v>42</v>
      </c>
      <c r="AX284" s="13" t="s">
        <v>82</v>
      </c>
      <c r="AY284" s="241" t="s">
        <v>197</v>
      </c>
    </row>
    <row r="285" s="13" customFormat="1">
      <c r="A285" s="13"/>
      <c r="B285" s="232"/>
      <c r="C285" s="233"/>
      <c r="D285" s="224" t="s">
        <v>232</v>
      </c>
      <c r="E285" s="242" t="s">
        <v>35</v>
      </c>
      <c r="F285" s="234" t="s">
        <v>2393</v>
      </c>
      <c r="G285" s="233"/>
      <c r="H285" s="235">
        <v>46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232</v>
      </c>
      <c r="AU285" s="241" t="s">
        <v>92</v>
      </c>
      <c r="AV285" s="13" t="s">
        <v>92</v>
      </c>
      <c r="AW285" s="13" t="s">
        <v>42</v>
      </c>
      <c r="AX285" s="13" t="s">
        <v>82</v>
      </c>
      <c r="AY285" s="241" t="s">
        <v>197</v>
      </c>
    </row>
    <row r="286" s="13" customFormat="1">
      <c r="A286" s="13"/>
      <c r="B286" s="232"/>
      <c r="C286" s="233"/>
      <c r="D286" s="224" t="s">
        <v>232</v>
      </c>
      <c r="E286" s="242" t="s">
        <v>35</v>
      </c>
      <c r="F286" s="234" t="s">
        <v>2394</v>
      </c>
      <c r="G286" s="233"/>
      <c r="H286" s="235">
        <v>7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232</v>
      </c>
      <c r="AU286" s="241" t="s">
        <v>92</v>
      </c>
      <c r="AV286" s="13" t="s">
        <v>92</v>
      </c>
      <c r="AW286" s="13" t="s">
        <v>42</v>
      </c>
      <c r="AX286" s="13" t="s">
        <v>82</v>
      </c>
      <c r="AY286" s="241" t="s">
        <v>197</v>
      </c>
    </row>
    <row r="287" s="13" customFormat="1">
      <c r="A287" s="13"/>
      <c r="B287" s="232"/>
      <c r="C287" s="233"/>
      <c r="D287" s="224" t="s">
        <v>232</v>
      </c>
      <c r="E287" s="242" t="s">
        <v>35</v>
      </c>
      <c r="F287" s="234" t="s">
        <v>2395</v>
      </c>
      <c r="G287" s="233"/>
      <c r="H287" s="235">
        <v>28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232</v>
      </c>
      <c r="AU287" s="241" t="s">
        <v>92</v>
      </c>
      <c r="AV287" s="13" t="s">
        <v>92</v>
      </c>
      <c r="AW287" s="13" t="s">
        <v>42</v>
      </c>
      <c r="AX287" s="13" t="s">
        <v>82</v>
      </c>
      <c r="AY287" s="241" t="s">
        <v>197</v>
      </c>
    </row>
    <row r="288" s="14" customFormat="1">
      <c r="A288" s="14"/>
      <c r="B288" s="253"/>
      <c r="C288" s="254"/>
      <c r="D288" s="224" t="s">
        <v>232</v>
      </c>
      <c r="E288" s="255" t="s">
        <v>35</v>
      </c>
      <c r="F288" s="256" t="s">
        <v>355</v>
      </c>
      <c r="G288" s="254"/>
      <c r="H288" s="257">
        <v>104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232</v>
      </c>
      <c r="AU288" s="263" t="s">
        <v>92</v>
      </c>
      <c r="AV288" s="14" t="s">
        <v>206</v>
      </c>
      <c r="AW288" s="14" t="s">
        <v>42</v>
      </c>
      <c r="AX288" s="14" t="s">
        <v>90</v>
      </c>
      <c r="AY288" s="263" t="s">
        <v>197</v>
      </c>
    </row>
    <row r="289" s="2" customFormat="1" ht="24.15" customHeight="1">
      <c r="A289" s="43"/>
      <c r="B289" s="44"/>
      <c r="C289" s="243" t="s">
        <v>422</v>
      </c>
      <c r="D289" s="243" t="s">
        <v>305</v>
      </c>
      <c r="E289" s="244" t="s">
        <v>2396</v>
      </c>
      <c r="F289" s="245" t="s">
        <v>2397</v>
      </c>
      <c r="G289" s="246" t="s">
        <v>215</v>
      </c>
      <c r="H289" s="247">
        <v>27</v>
      </c>
      <c r="I289" s="248"/>
      <c r="J289" s="249">
        <f>ROUND(I289*H289,2)</f>
        <v>0</v>
      </c>
      <c r="K289" s="245" t="s">
        <v>35</v>
      </c>
      <c r="L289" s="250"/>
      <c r="M289" s="251" t="s">
        <v>35</v>
      </c>
      <c r="N289" s="252" t="s">
        <v>53</v>
      </c>
      <c r="O289" s="89"/>
      <c r="P289" s="220">
        <f>O289*H289</f>
        <v>0</v>
      </c>
      <c r="Q289" s="220">
        <v>0</v>
      </c>
      <c r="R289" s="220">
        <f>Q289*H289</f>
        <v>0</v>
      </c>
      <c r="S289" s="220">
        <v>0</v>
      </c>
      <c r="T289" s="221">
        <f>S289*H289</f>
        <v>0</v>
      </c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R289" s="222" t="s">
        <v>253</v>
      </c>
      <c r="AT289" s="222" t="s">
        <v>305</v>
      </c>
      <c r="AU289" s="222" t="s">
        <v>92</v>
      </c>
      <c r="AY289" s="21" t="s">
        <v>197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21" t="s">
        <v>90</v>
      </c>
      <c r="BK289" s="223">
        <f>ROUND(I289*H289,2)</f>
        <v>0</v>
      </c>
      <c r="BL289" s="21" t="s">
        <v>206</v>
      </c>
      <c r="BM289" s="222" t="s">
        <v>625</v>
      </c>
    </row>
    <row r="290" s="2" customFormat="1">
      <c r="A290" s="43"/>
      <c r="B290" s="44"/>
      <c r="C290" s="45"/>
      <c r="D290" s="224" t="s">
        <v>209</v>
      </c>
      <c r="E290" s="45"/>
      <c r="F290" s="225" t="s">
        <v>2397</v>
      </c>
      <c r="G290" s="45"/>
      <c r="H290" s="45"/>
      <c r="I290" s="226"/>
      <c r="J290" s="45"/>
      <c r="K290" s="45"/>
      <c r="L290" s="49"/>
      <c r="M290" s="227"/>
      <c r="N290" s="228"/>
      <c r="O290" s="89"/>
      <c r="P290" s="89"/>
      <c r="Q290" s="89"/>
      <c r="R290" s="89"/>
      <c r="S290" s="89"/>
      <c r="T290" s="90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T290" s="21" t="s">
        <v>209</v>
      </c>
      <c r="AU290" s="21" t="s">
        <v>92</v>
      </c>
    </row>
    <row r="291" s="13" customFormat="1">
      <c r="A291" s="13"/>
      <c r="B291" s="232"/>
      <c r="C291" s="233"/>
      <c r="D291" s="224" t="s">
        <v>232</v>
      </c>
      <c r="E291" s="242" t="s">
        <v>35</v>
      </c>
      <c r="F291" s="234" t="s">
        <v>2398</v>
      </c>
      <c r="G291" s="233"/>
      <c r="H291" s="235">
        <v>27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232</v>
      </c>
      <c r="AU291" s="241" t="s">
        <v>92</v>
      </c>
      <c r="AV291" s="13" t="s">
        <v>92</v>
      </c>
      <c r="AW291" s="13" t="s">
        <v>42</v>
      </c>
      <c r="AX291" s="13" t="s">
        <v>82</v>
      </c>
      <c r="AY291" s="241" t="s">
        <v>197</v>
      </c>
    </row>
    <row r="292" s="14" customFormat="1">
      <c r="A292" s="14"/>
      <c r="B292" s="253"/>
      <c r="C292" s="254"/>
      <c r="D292" s="224" t="s">
        <v>232</v>
      </c>
      <c r="E292" s="255" t="s">
        <v>35</v>
      </c>
      <c r="F292" s="256" t="s">
        <v>355</v>
      </c>
      <c r="G292" s="254"/>
      <c r="H292" s="257">
        <v>27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232</v>
      </c>
      <c r="AU292" s="263" t="s">
        <v>92</v>
      </c>
      <c r="AV292" s="14" t="s">
        <v>206</v>
      </c>
      <c r="AW292" s="14" t="s">
        <v>42</v>
      </c>
      <c r="AX292" s="14" t="s">
        <v>90</v>
      </c>
      <c r="AY292" s="263" t="s">
        <v>197</v>
      </c>
    </row>
    <row r="293" s="2" customFormat="1" ht="24.15" customHeight="1">
      <c r="A293" s="43"/>
      <c r="B293" s="44"/>
      <c r="C293" s="243" t="s">
        <v>432</v>
      </c>
      <c r="D293" s="243" t="s">
        <v>305</v>
      </c>
      <c r="E293" s="244" t="s">
        <v>2399</v>
      </c>
      <c r="F293" s="245" t="s">
        <v>2400</v>
      </c>
      <c r="G293" s="246" t="s">
        <v>215</v>
      </c>
      <c r="H293" s="247">
        <v>27</v>
      </c>
      <c r="I293" s="248"/>
      <c r="J293" s="249">
        <f>ROUND(I293*H293,2)</f>
        <v>0</v>
      </c>
      <c r="K293" s="245" t="s">
        <v>35</v>
      </c>
      <c r="L293" s="250"/>
      <c r="M293" s="251" t="s">
        <v>35</v>
      </c>
      <c r="N293" s="252" t="s">
        <v>53</v>
      </c>
      <c r="O293" s="89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R293" s="222" t="s">
        <v>253</v>
      </c>
      <c r="AT293" s="222" t="s">
        <v>305</v>
      </c>
      <c r="AU293" s="222" t="s">
        <v>92</v>
      </c>
      <c r="AY293" s="21" t="s">
        <v>197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21" t="s">
        <v>90</v>
      </c>
      <c r="BK293" s="223">
        <f>ROUND(I293*H293,2)</f>
        <v>0</v>
      </c>
      <c r="BL293" s="21" t="s">
        <v>206</v>
      </c>
      <c r="BM293" s="222" t="s">
        <v>630</v>
      </c>
    </row>
    <row r="294" s="2" customFormat="1">
      <c r="A294" s="43"/>
      <c r="B294" s="44"/>
      <c r="C294" s="45"/>
      <c r="D294" s="224" t="s">
        <v>209</v>
      </c>
      <c r="E294" s="45"/>
      <c r="F294" s="225" t="s">
        <v>2400</v>
      </c>
      <c r="G294" s="45"/>
      <c r="H294" s="45"/>
      <c r="I294" s="226"/>
      <c r="J294" s="45"/>
      <c r="K294" s="45"/>
      <c r="L294" s="49"/>
      <c r="M294" s="227"/>
      <c r="N294" s="228"/>
      <c r="O294" s="89"/>
      <c r="P294" s="89"/>
      <c r="Q294" s="89"/>
      <c r="R294" s="89"/>
      <c r="S294" s="89"/>
      <c r="T294" s="90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T294" s="21" t="s">
        <v>209</v>
      </c>
      <c r="AU294" s="21" t="s">
        <v>92</v>
      </c>
    </row>
    <row r="295" s="13" customFormat="1">
      <c r="A295" s="13"/>
      <c r="B295" s="232"/>
      <c r="C295" s="233"/>
      <c r="D295" s="224" t="s">
        <v>232</v>
      </c>
      <c r="E295" s="242" t="s">
        <v>35</v>
      </c>
      <c r="F295" s="234" t="s">
        <v>2398</v>
      </c>
      <c r="G295" s="233"/>
      <c r="H295" s="235">
        <v>27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232</v>
      </c>
      <c r="AU295" s="241" t="s">
        <v>92</v>
      </c>
      <c r="AV295" s="13" t="s">
        <v>92</v>
      </c>
      <c r="AW295" s="13" t="s">
        <v>42</v>
      </c>
      <c r="AX295" s="13" t="s">
        <v>82</v>
      </c>
      <c r="AY295" s="241" t="s">
        <v>197</v>
      </c>
    </row>
    <row r="296" s="14" customFormat="1">
      <c r="A296" s="14"/>
      <c r="B296" s="253"/>
      <c r="C296" s="254"/>
      <c r="D296" s="224" t="s">
        <v>232</v>
      </c>
      <c r="E296" s="255" t="s">
        <v>35</v>
      </c>
      <c r="F296" s="256" t="s">
        <v>355</v>
      </c>
      <c r="G296" s="254"/>
      <c r="H296" s="257">
        <v>27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232</v>
      </c>
      <c r="AU296" s="263" t="s">
        <v>92</v>
      </c>
      <c r="AV296" s="14" t="s">
        <v>206</v>
      </c>
      <c r="AW296" s="14" t="s">
        <v>42</v>
      </c>
      <c r="AX296" s="14" t="s">
        <v>90</v>
      </c>
      <c r="AY296" s="263" t="s">
        <v>197</v>
      </c>
    </row>
    <row r="297" s="2" customFormat="1" ht="33" customHeight="1">
      <c r="A297" s="43"/>
      <c r="B297" s="44"/>
      <c r="C297" s="211" t="s">
        <v>440</v>
      </c>
      <c r="D297" s="211" t="s">
        <v>201</v>
      </c>
      <c r="E297" s="212" t="s">
        <v>2401</v>
      </c>
      <c r="F297" s="213" t="s">
        <v>2402</v>
      </c>
      <c r="G297" s="214" t="s">
        <v>215</v>
      </c>
      <c r="H297" s="215">
        <v>35</v>
      </c>
      <c r="I297" s="216"/>
      <c r="J297" s="217">
        <f>ROUND(I297*H297,2)</f>
        <v>0</v>
      </c>
      <c r="K297" s="213" t="s">
        <v>35</v>
      </c>
      <c r="L297" s="49"/>
      <c r="M297" s="218" t="s">
        <v>35</v>
      </c>
      <c r="N297" s="219" t="s">
        <v>53</v>
      </c>
      <c r="O297" s="89"/>
      <c r="P297" s="220">
        <f>O297*H297</f>
        <v>0</v>
      </c>
      <c r="Q297" s="220">
        <v>0</v>
      </c>
      <c r="R297" s="220">
        <f>Q297*H297</f>
        <v>0</v>
      </c>
      <c r="S297" s="220">
        <v>0</v>
      </c>
      <c r="T297" s="221">
        <f>S297*H297</f>
        <v>0</v>
      </c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R297" s="222" t="s">
        <v>206</v>
      </c>
      <c r="AT297" s="222" t="s">
        <v>201</v>
      </c>
      <c r="AU297" s="222" t="s">
        <v>92</v>
      </c>
      <c r="AY297" s="21" t="s">
        <v>197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21" t="s">
        <v>90</v>
      </c>
      <c r="BK297" s="223">
        <f>ROUND(I297*H297,2)</f>
        <v>0</v>
      </c>
      <c r="BL297" s="21" t="s">
        <v>206</v>
      </c>
      <c r="BM297" s="222" t="s">
        <v>639</v>
      </c>
    </row>
    <row r="298" s="2" customFormat="1">
      <c r="A298" s="43"/>
      <c r="B298" s="44"/>
      <c r="C298" s="45"/>
      <c r="D298" s="224" t="s">
        <v>209</v>
      </c>
      <c r="E298" s="45"/>
      <c r="F298" s="225" t="s">
        <v>2402</v>
      </c>
      <c r="G298" s="45"/>
      <c r="H298" s="45"/>
      <c r="I298" s="226"/>
      <c r="J298" s="45"/>
      <c r="K298" s="45"/>
      <c r="L298" s="49"/>
      <c r="M298" s="227"/>
      <c r="N298" s="228"/>
      <c r="O298" s="89"/>
      <c r="P298" s="89"/>
      <c r="Q298" s="89"/>
      <c r="R298" s="89"/>
      <c r="S298" s="89"/>
      <c r="T298" s="90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T298" s="21" t="s">
        <v>209</v>
      </c>
      <c r="AU298" s="21" t="s">
        <v>92</v>
      </c>
    </row>
    <row r="299" s="13" customFormat="1">
      <c r="A299" s="13"/>
      <c r="B299" s="232"/>
      <c r="C299" s="233"/>
      <c r="D299" s="224" t="s">
        <v>232</v>
      </c>
      <c r="E299" s="242" t="s">
        <v>35</v>
      </c>
      <c r="F299" s="234" t="s">
        <v>2403</v>
      </c>
      <c r="G299" s="233"/>
      <c r="H299" s="235">
        <v>5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232</v>
      </c>
      <c r="AU299" s="241" t="s">
        <v>92</v>
      </c>
      <c r="AV299" s="13" t="s">
        <v>92</v>
      </c>
      <c r="AW299" s="13" t="s">
        <v>42</v>
      </c>
      <c r="AX299" s="13" t="s">
        <v>82</v>
      </c>
      <c r="AY299" s="241" t="s">
        <v>197</v>
      </c>
    </row>
    <row r="300" s="13" customFormat="1">
      <c r="A300" s="13"/>
      <c r="B300" s="232"/>
      <c r="C300" s="233"/>
      <c r="D300" s="224" t="s">
        <v>232</v>
      </c>
      <c r="E300" s="242" t="s">
        <v>35</v>
      </c>
      <c r="F300" s="234" t="s">
        <v>2404</v>
      </c>
      <c r="G300" s="233"/>
      <c r="H300" s="235">
        <v>28</v>
      </c>
      <c r="I300" s="236"/>
      <c r="J300" s="233"/>
      <c r="K300" s="233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232</v>
      </c>
      <c r="AU300" s="241" t="s">
        <v>92</v>
      </c>
      <c r="AV300" s="13" t="s">
        <v>92</v>
      </c>
      <c r="AW300" s="13" t="s">
        <v>42</v>
      </c>
      <c r="AX300" s="13" t="s">
        <v>82</v>
      </c>
      <c r="AY300" s="241" t="s">
        <v>197</v>
      </c>
    </row>
    <row r="301" s="13" customFormat="1">
      <c r="A301" s="13"/>
      <c r="B301" s="232"/>
      <c r="C301" s="233"/>
      <c r="D301" s="224" t="s">
        <v>232</v>
      </c>
      <c r="E301" s="242" t="s">
        <v>35</v>
      </c>
      <c r="F301" s="234" t="s">
        <v>2405</v>
      </c>
      <c r="G301" s="233"/>
      <c r="H301" s="235">
        <v>2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232</v>
      </c>
      <c r="AU301" s="241" t="s">
        <v>92</v>
      </c>
      <c r="AV301" s="13" t="s">
        <v>92</v>
      </c>
      <c r="AW301" s="13" t="s">
        <v>42</v>
      </c>
      <c r="AX301" s="13" t="s">
        <v>82</v>
      </c>
      <c r="AY301" s="241" t="s">
        <v>197</v>
      </c>
    </row>
    <row r="302" s="14" customFormat="1">
      <c r="A302" s="14"/>
      <c r="B302" s="253"/>
      <c r="C302" s="254"/>
      <c r="D302" s="224" t="s">
        <v>232</v>
      </c>
      <c r="E302" s="255" t="s">
        <v>35</v>
      </c>
      <c r="F302" s="256" t="s">
        <v>355</v>
      </c>
      <c r="G302" s="254"/>
      <c r="H302" s="257">
        <v>35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232</v>
      </c>
      <c r="AU302" s="263" t="s">
        <v>92</v>
      </c>
      <c r="AV302" s="14" t="s">
        <v>206</v>
      </c>
      <c r="AW302" s="14" t="s">
        <v>42</v>
      </c>
      <c r="AX302" s="14" t="s">
        <v>90</v>
      </c>
      <c r="AY302" s="263" t="s">
        <v>197</v>
      </c>
    </row>
    <row r="303" s="2" customFormat="1" ht="24.15" customHeight="1">
      <c r="A303" s="43"/>
      <c r="B303" s="44"/>
      <c r="C303" s="243" t="s">
        <v>447</v>
      </c>
      <c r="D303" s="243" t="s">
        <v>305</v>
      </c>
      <c r="E303" s="244" t="s">
        <v>2406</v>
      </c>
      <c r="F303" s="245" t="s">
        <v>2407</v>
      </c>
      <c r="G303" s="246" t="s">
        <v>215</v>
      </c>
      <c r="H303" s="247">
        <v>35</v>
      </c>
      <c r="I303" s="248"/>
      <c r="J303" s="249">
        <f>ROUND(I303*H303,2)</f>
        <v>0</v>
      </c>
      <c r="K303" s="245" t="s">
        <v>35</v>
      </c>
      <c r="L303" s="250"/>
      <c r="M303" s="251" t="s">
        <v>35</v>
      </c>
      <c r="N303" s="252" t="s">
        <v>53</v>
      </c>
      <c r="O303" s="89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R303" s="222" t="s">
        <v>253</v>
      </c>
      <c r="AT303" s="222" t="s">
        <v>305</v>
      </c>
      <c r="AU303" s="222" t="s">
        <v>92</v>
      </c>
      <c r="AY303" s="21" t="s">
        <v>197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21" t="s">
        <v>90</v>
      </c>
      <c r="BK303" s="223">
        <f>ROUND(I303*H303,2)</f>
        <v>0</v>
      </c>
      <c r="BL303" s="21" t="s">
        <v>206</v>
      </c>
      <c r="BM303" s="222" t="s">
        <v>654</v>
      </c>
    </row>
    <row r="304" s="2" customFormat="1">
      <c r="A304" s="43"/>
      <c r="B304" s="44"/>
      <c r="C304" s="45"/>
      <c r="D304" s="224" t="s">
        <v>209</v>
      </c>
      <c r="E304" s="45"/>
      <c r="F304" s="225" t="s">
        <v>2407</v>
      </c>
      <c r="G304" s="45"/>
      <c r="H304" s="45"/>
      <c r="I304" s="226"/>
      <c r="J304" s="45"/>
      <c r="K304" s="45"/>
      <c r="L304" s="49"/>
      <c r="M304" s="227"/>
      <c r="N304" s="228"/>
      <c r="O304" s="89"/>
      <c r="P304" s="89"/>
      <c r="Q304" s="89"/>
      <c r="R304" s="89"/>
      <c r="S304" s="89"/>
      <c r="T304" s="90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T304" s="21" t="s">
        <v>209</v>
      </c>
      <c r="AU304" s="21" t="s">
        <v>92</v>
      </c>
    </row>
    <row r="305" s="13" customFormat="1">
      <c r="A305" s="13"/>
      <c r="B305" s="232"/>
      <c r="C305" s="233"/>
      <c r="D305" s="224" t="s">
        <v>232</v>
      </c>
      <c r="E305" s="242" t="s">
        <v>35</v>
      </c>
      <c r="F305" s="234" t="s">
        <v>2403</v>
      </c>
      <c r="G305" s="233"/>
      <c r="H305" s="235">
        <v>5</v>
      </c>
      <c r="I305" s="236"/>
      <c r="J305" s="233"/>
      <c r="K305" s="233"/>
      <c r="L305" s="237"/>
      <c r="M305" s="238"/>
      <c r="N305" s="239"/>
      <c r="O305" s="239"/>
      <c r="P305" s="239"/>
      <c r="Q305" s="239"/>
      <c r="R305" s="239"/>
      <c r="S305" s="239"/>
      <c r="T305" s="24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1" t="s">
        <v>232</v>
      </c>
      <c r="AU305" s="241" t="s">
        <v>92</v>
      </c>
      <c r="AV305" s="13" t="s">
        <v>92</v>
      </c>
      <c r="AW305" s="13" t="s">
        <v>42</v>
      </c>
      <c r="AX305" s="13" t="s">
        <v>82</v>
      </c>
      <c r="AY305" s="241" t="s">
        <v>197</v>
      </c>
    </row>
    <row r="306" s="13" customFormat="1">
      <c r="A306" s="13"/>
      <c r="B306" s="232"/>
      <c r="C306" s="233"/>
      <c r="D306" s="224" t="s">
        <v>232</v>
      </c>
      <c r="E306" s="242" t="s">
        <v>35</v>
      </c>
      <c r="F306" s="234" t="s">
        <v>2404</v>
      </c>
      <c r="G306" s="233"/>
      <c r="H306" s="235">
        <v>28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232</v>
      </c>
      <c r="AU306" s="241" t="s">
        <v>92</v>
      </c>
      <c r="AV306" s="13" t="s">
        <v>92</v>
      </c>
      <c r="AW306" s="13" t="s">
        <v>42</v>
      </c>
      <c r="AX306" s="13" t="s">
        <v>82</v>
      </c>
      <c r="AY306" s="241" t="s">
        <v>197</v>
      </c>
    </row>
    <row r="307" s="13" customFormat="1">
      <c r="A307" s="13"/>
      <c r="B307" s="232"/>
      <c r="C307" s="233"/>
      <c r="D307" s="224" t="s">
        <v>232</v>
      </c>
      <c r="E307" s="242" t="s">
        <v>35</v>
      </c>
      <c r="F307" s="234" t="s">
        <v>2405</v>
      </c>
      <c r="G307" s="233"/>
      <c r="H307" s="235">
        <v>2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232</v>
      </c>
      <c r="AU307" s="241" t="s">
        <v>92</v>
      </c>
      <c r="AV307" s="13" t="s">
        <v>92</v>
      </c>
      <c r="AW307" s="13" t="s">
        <v>42</v>
      </c>
      <c r="AX307" s="13" t="s">
        <v>82</v>
      </c>
      <c r="AY307" s="241" t="s">
        <v>197</v>
      </c>
    </row>
    <row r="308" s="14" customFormat="1">
      <c r="A308" s="14"/>
      <c r="B308" s="253"/>
      <c r="C308" s="254"/>
      <c r="D308" s="224" t="s">
        <v>232</v>
      </c>
      <c r="E308" s="255" t="s">
        <v>35</v>
      </c>
      <c r="F308" s="256" t="s">
        <v>355</v>
      </c>
      <c r="G308" s="254"/>
      <c r="H308" s="257">
        <v>35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232</v>
      </c>
      <c r="AU308" s="263" t="s">
        <v>92</v>
      </c>
      <c r="AV308" s="14" t="s">
        <v>206</v>
      </c>
      <c r="AW308" s="14" t="s">
        <v>42</v>
      </c>
      <c r="AX308" s="14" t="s">
        <v>90</v>
      </c>
      <c r="AY308" s="263" t="s">
        <v>197</v>
      </c>
    </row>
    <row r="309" s="2" customFormat="1" ht="33" customHeight="1">
      <c r="A309" s="43"/>
      <c r="B309" s="44"/>
      <c r="C309" s="211" t="s">
        <v>452</v>
      </c>
      <c r="D309" s="211" t="s">
        <v>201</v>
      </c>
      <c r="E309" s="212" t="s">
        <v>2408</v>
      </c>
      <c r="F309" s="213" t="s">
        <v>2409</v>
      </c>
      <c r="G309" s="214" t="s">
        <v>215</v>
      </c>
      <c r="H309" s="215">
        <v>5</v>
      </c>
      <c r="I309" s="216"/>
      <c r="J309" s="217">
        <f>ROUND(I309*H309,2)</f>
        <v>0</v>
      </c>
      <c r="K309" s="213" t="s">
        <v>35</v>
      </c>
      <c r="L309" s="49"/>
      <c r="M309" s="218" t="s">
        <v>35</v>
      </c>
      <c r="N309" s="219" t="s">
        <v>53</v>
      </c>
      <c r="O309" s="89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R309" s="222" t="s">
        <v>206</v>
      </c>
      <c r="AT309" s="222" t="s">
        <v>201</v>
      </c>
      <c r="AU309" s="222" t="s">
        <v>92</v>
      </c>
      <c r="AY309" s="21" t="s">
        <v>197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21" t="s">
        <v>90</v>
      </c>
      <c r="BK309" s="223">
        <f>ROUND(I309*H309,2)</f>
        <v>0</v>
      </c>
      <c r="BL309" s="21" t="s">
        <v>206</v>
      </c>
      <c r="BM309" s="222" t="s">
        <v>658</v>
      </c>
    </row>
    <row r="310" s="2" customFormat="1">
      <c r="A310" s="43"/>
      <c r="B310" s="44"/>
      <c r="C310" s="45"/>
      <c r="D310" s="224" t="s">
        <v>209</v>
      </c>
      <c r="E310" s="45"/>
      <c r="F310" s="225" t="s">
        <v>2409</v>
      </c>
      <c r="G310" s="45"/>
      <c r="H310" s="45"/>
      <c r="I310" s="226"/>
      <c r="J310" s="45"/>
      <c r="K310" s="45"/>
      <c r="L310" s="49"/>
      <c r="M310" s="227"/>
      <c r="N310" s="228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T310" s="21" t="s">
        <v>209</v>
      </c>
      <c r="AU310" s="21" t="s">
        <v>92</v>
      </c>
    </row>
    <row r="311" s="13" customFormat="1">
      <c r="A311" s="13"/>
      <c r="B311" s="232"/>
      <c r="C311" s="233"/>
      <c r="D311" s="224" t="s">
        <v>232</v>
      </c>
      <c r="E311" s="242" t="s">
        <v>35</v>
      </c>
      <c r="F311" s="234" t="s">
        <v>2410</v>
      </c>
      <c r="G311" s="233"/>
      <c r="H311" s="235">
        <v>5</v>
      </c>
      <c r="I311" s="236"/>
      <c r="J311" s="233"/>
      <c r="K311" s="233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232</v>
      </c>
      <c r="AU311" s="241" t="s">
        <v>92</v>
      </c>
      <c r="AV311" s="13" t="s">
        <v>92</v>
      </c>
      <c r="AW311" s="13" t="s">
        <v>42</v>
      </c>
      <c r="AX311" s="13" t="s">
        <v>82</v>
      </c>
      <c r="AY311" s="241" t="s">
        <v>197</v>
      </c>
    </row>
    <row r="312" s="14" customFormat="1">
      <c r="A312" s="14"/>
      <c r="B312" s="253"/>
      <c r="C312" s="254"/>
      <c r="D312" s="224" t="s">
        <v>232</v>
      </c>
      <c r="E312" s="255" t="s">
        <v>35</v>
      </c>
      <c r="F312" s="256" t="s">
        <v>355</v>
      </c>
      <c r="G312" s="254"/>
      <c r="H312" s="257">
        <v>5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232</v>
      </c>
      <c r="AU312" s="263" t="s">
        <v>92</v>
      </c>
      <c r="AV312" s="14" t="s">
        <v>206</v>
      </c>
      <c r="AW312" s="14" t="s">
        <v>42</v>
      </c>
      <c r="AX312" s="14" t="s">
        <v>90</v>
      </c>
      <c r="AY312" s="263" t="s">
        <v>197</v>
      </c>
    </row>
    <row r="313" s="2" customFormat="1" ht="24.15" customHeight="1">
      <c r="A313" s="43"/>
      <c r="B313" s="44"/>
      <c r="C313" s="243" t="s">
        <v>461</v>
      </c>
      <c r="D313" s="243" t="s">
        <v>305</v>
      </c>
      <c r="E313" s="244" t="s">
        <v>2411</v>
      </c>
      <c r="F313" s="245" t="s">
        <v>2412</v>
      </c>
      <c r="G313" s="246" t="s">
        <v>215</v>
      </c>
      <c r="H313" s="247">
        <v>5</v>
      </c>
      <c r="I313" s="248"/>
      <c r="J313" s="249">
        <f>ROUND(I313*H313,2)</f>
        <v>0</v>
      </c>
      <c r="K313" s="245" t="s">
        <v>35</v>
      </c>
      <c r="L313" s="250"/>
      <c r="M313" s="251" t="s">
        <v>35</v>
      </c>
      <c r="N313" s="252" t="s">
        <v>53</v>
      </c>
      <c r="O313" s="89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2" t="s">
        <v>253</v>
      </c>
      <c r="AT313" s="222" t="s">
        <v>305</v>
      </c>
      <c r="AU313" s="222" t="s">
        <v>92</v>
      </c>
      <c r="AY313" s="21" t="s">
        <v>197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21" t="s">
        <v>90</v>
      </c>
      <c r="BK313" s="223">
        <f>ROUND(I313*H313,2)</f>
        <v>0</v>
      </c>
      <c r="BL313" s="21" t="s">
        <v>206</v>
      </c>
      <c r="BM313" s="222" t="s">
        <v>667</v>
      </c>
    </row>
    <row r="314" s="2" customFormat="1">
      <c r="A314" s="43"/>
      <c r="B314" s="44"/>
      <c r="C314" s="45"/>
      <c r="D314" s="224" t="s">
        <v>209</v>
      </c>
      <c r="E314" s="45"/>
      <c r="F314" s="225" t="s">
        <v>2412</v>
      </c>
      <c r="G314" s="45"/>
      <c r="H314" s="45"/>
      <c r="I314" s="226"/>
      <c r="J314" s="45"/>
      <c r="K314" s="45"/>
      <c r="L314" s="49"/>
      <c r="M314" s="227"/>
      <c r="N314" s="228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209</v>
      </c>
      <c r="AU314" s="21" t="s">
        <v>92</v>
      </c>
    </row>
    <row r="315" s="13" customFormat="1">
      <c r="A315" s="13"/>
      <c r="B315" s="232"/>
      <c r="C315" s="233"/>
      <c r="D315" s="224" t="s">
        <v>232</v>
      </c>
      <c r="E315" s="242" t="s">
        <v>35</v>
      </c>
      <c r="F315" s="234" t="s">
        <v>2410</v>
      </c>
      <c r="G315" s="233"/>
      <c r="H315" s="235">
        <v>5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232</v>
      </c>
      <c r="AU315" s="241" t="s">
        <v>92</v>
      </c>
      <c r="AV315" s="13" t="s">
        <v>92</v>
      </c>
      <c r="AW315" s="13" t="s">
        <v>42</v>
      </c>
      <c r="AX315" s="13" t="s">
        <v>82</v>
      </c>
      <c r="AY315" s="241" t="s">
        <v>197</v>
      </c>
    </row>
    <row r="316" s="14" customFormat="1">
      <c r="A316" s="14"/>
      <c r="B316" s="253"/>
      <c r="C316" s="254"/>
      <c r="D316" s="224" t="s">
        <v>232</v>
      </c>
      <c r="E316" s="255" t="s">
        <v>35</v>
      </c>
      <c r="F316" s="256" t="s">
        <v>355</v>
      </c>
      <c r="G316" s="254"/>
      <c r="H316" s="257">
        <v>5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232</v>
      </c>
      <c r="AU316" s="263" t="s">
        <v>92</v>
      </c>
      <c r="AV316" s="14" t="s">
        <v>206</v>
      </c>
      <c r="AW316" s="14" t="s">
        <v>42</v>
      </c>
      <c r="AX316" s="14" t="s">
        <v>90</v>
      </c>
      <c r="AY316" s="263" t="s">
        <v>197</v>
      </c>
    </row>
    <row r="317" s="2" customFormat="1" ht="33" customHeight="1">
      <c r="A317" s="43"/>
      <c r="B317" s="44"/>
      <c r="C317" s="211" t="s">
        <v>469</v>
      </c>
      <c r="D317" s="211" t="s">
        <v>201</v>
      </c>
      <c r="E317" s="212" t="s">
        <v>2413</v>
      </c>
      <c r="F317" s="213" t="s">
        <v>2414</v>
      </c>
      <c r="G317" s="214" t="s">
        <v>215</v>
      </c>
      <c r="H317" s="215">
        <v>30</v>
      </c>
      <c r="I317" s="216"/>
      <c r="J317" s="217">
        <f>ROUND(I317*H317,2)</f>
        <v>0</v>
      </c>
      <c r="K317" s="213" t="s">
        <v>35</v>
      </c>
      <c r="L317" s="49"/>
      <c r="M317" s="218" t="s">
        <v>35</v>
      </c>
      <c r="N317" s="219" t="s">
        <v>53</v>
      </c>
      <c r="O317" s="89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R317" s="222" t="s">
        <v>206</v>
      </c>
      <c r="AT317" s="222" t="s">
        <v>201</v>
      </c>
      <c r="AU317" s="222" t="s">
        <v>92</v>
      </c>
      <c r="AY317" s="21" t="s">
        <v>197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21" t="s">
        <v>90</v>
      </c>
      <c r="BK317" s="223">
        <f>ROUND(I317*H317,2)</f>
        <v>0</v>
      </c>
      <c r="BL317" s="21" t="s">
        <v>206</v>
      </c>
      <c r="BM317" s="222" t="s">
        <v>673</v>
      </c>
    </row>
    <row r="318" s="2" customFormat="1">
      <c r="A318" s="43"/>
      <c r="B318" s="44"/>
      <c r="C318" s="45"/>
      <c r="D318" s="224" t="s">
        <v>209</v>
      </c>
      <c r="E318" s="45"/>
      <c r="F318" s="225" t="s">
        <v>2414</v>
      </c>
      <c r="G318" s="45"/>
      <c r="H318" s="45"/>
      <c r="I318" s="226"/>
      <c r="J318" s="45"/>
      <c r="K318" s="45"/>
      <c r="L318" s="49"/>
      <c r="M318" s="227"/>
      <c r="N318" s="228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T318" s="21" t="s">
        <v>209</v>
      </c>
      <c r="AU318" s="21" t="s">
        <v>92</v>
      </c>
    </row>
    <row r="319" s="13" customFormat="1">
      <c r="A319" s="13"/>
      <c r="B319" s="232"/>
      <c r="C319" s="233"/>
      <c r="D319" s="224" t="s">
        <v>232</v>
      </c>
      <c r="E319" s="242" t="s">
        <v>35</v>
      </c>
      <c r="F319" s="234" t="s">
        <v>2415</v>
      </c>
      <c r="G319" s="233"/>
      <c r="H319" s="235">
        <v>23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232</v>
      </c>
      <c r="AU319" s="241" t="s">
        <v>92</v>
      </c>
      <c r="AV319" s="13" t="s">
        <v>92</v>
      </c>
      <c r="AW319" s="13" t="s">
        <v>42</v>
      </c>
      <c r="AX319" s="13" t="s">
        <v>82</v>
      </c>
      <c r="AY319" s="241" t="s">
        <v>197</v>
      </c>
    </row>
    <row r="320" s="13" customFormat="1">
      <c r="A320" s="13"/>
      <c r="B320" s="232"/>
      <c r="C320" s="233"/>
      <c r="D320" s="224" t="s">
        <v>232</v>
      </c>
      <c r="E320" s="242" t="s">
        <v>35</v>
      </c>
      <c r="F320" s="234" t="s">
        <v>2416</v>
      </c>
      <c r="G320" s="233"/>
      <c r="H320" s="235">
        <v>7</v>
      </c>
      <c r="I320" s="236"/>
      <c r="J320" s="233"/>
      <c r="K320" s="233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232</v>
      </c>
      <c r="AU320" s="241" t="s">
        <v>92</v>
      </c>
      <c r="AV320" s="13" t="s">
        <v>92</v>
      </c>
      <c r="AW320" s="13" t="s">
        <v>42</v>
      </c>
      <c r="AX320" s="13" t="s">
        <v>82</v>
      </c>
      <c r="AY320" s="241" t="s">
        <v>197</v>
      </c>
    </row>
    <row r="321" s="14" customFormat="1">
      <c r="A321" s="14"/>
      <c r="B321" s="253"/>
      <c r="C321" s="254"/>
      <c r="D321" s="224" t="s">
        <v>232</v>
      </c>
      <c r="E321" s="255" t="s">
        <v>35</v>
      </c>
      <c r="F321" s="256" t="s">
        <v>355</v>
      </c>
      <c r="G321" s="254"/>
      <c r="H321" s="257">
        <v>30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232</v>
      </c>
      <c r="AU321" s="263" t="s">
        <v>92</v>
      </c>
      <c r="AV321" s="14" t="s">
        <v>206</v>
      </c>
      <c r="AW321" s="14" t="s">
        <v>42</v>
      </c>
      <c r="AX321" s="14" t="s">
        <v>90</v>
      </c>
      <c r="AY321" s="263" t="s">
        <v>197</v>
      </c>
    </row>
    <row r="322" s="2" customFormat="1" ht="24.15" customHeight="1">
      <c r="A322" s="43"/>
      <c r="B322" s="44"/>
      <c r="C322" s="243" t="s">
        <v>475</v>
      </c>
      <c r="D322" s="243" t="s">
        <v>305</v>
      </c>
      <c r="E322" s="244" t="s">
        <v>2417</v>
      </c>
      <c r="F322" s="245" t="s">
        <v>2418</v>
      </c>
      <c r="G322" s="246" t="s">
        <v>215</v>
      </c>
      <c r="H322" s="247">
        <v>30</v>
      </c>
      <c r="I322" s="248"/>
      <c r="J322" s="249">
        <f>ROUND(I322*H322,2)</f>
        <v>0</v>
      </c>
      <c r="K322" s="245" t="s">
        <v>35</v>
      </c>
      <c r="L322" s="250"/>
      <c r="M322" s="251" t="s">
        <v>35</v>
      </c>
      <c r="N322" s="252" t="s">
        <v>53</v>
      </c>
      <c r="O322" s="89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R322" s="222" t="s">
        <v>253</v>
      </c>
      <c r="AT322" s="222" t="s">
        <v>305</v>
      </c>
      <c r="AU322" s="222" t="s">
        <v>92</v>
      </c>
      <c r="AY322" s="21" t="s">
        <v>197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21" t="s">
        <v>90</v>
      </c>
      <c r="BK322" s="223">
        <f>ROUND(I322*H322,2)</f>
        <v>0</v>
      </c>
      <c r="BL322" s="21" t="s">
        <v>206</v>
      </c>
      <c r="BM322" s="222" t="s">
        <v>678</v>
      </c>
    </row>
    <row r="323" s="2" customFormat="1">
      <c r="A323" s="43"/>
      <c r="B323" s="44"/>
      <c r="C323" s="45"/>
      <c r="D323" s="224" t="s">
        <v>209</v>
      </c>
      <c r="E323" s="45"/>
      <c r="F323" s="225" t="s">
        <v>2418</v>
      </c>
      <c r="G323" s="45"/>
      <c r="H323" s="45"/>
      <c r="I323" s="226"/>
      <c r="J323" s="45"/>
      <c r="K323" s="45"/>
      <c r="L323" s="49"/>
      <c r="M323" s="227"/>
      <c r="N323" s="228"/>
      <c r="O323" s="89"/>
      <c r="P323" s="89"/>
      <c r="Q323" s="89"/>
      <c r="R323" s="89"/>
      <c r="S323" s="89"/>
      <c r="T323" s="90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T323" s="21" t="s">
        <v>209</v>
      </c>
      <c r="AU323" s="21" t="s">
        <v>92</v>
      </c>
    </row>
    <row r="324" s="13" customFormat="1">
      <c r="A324" s="13"/>
      <c r="B324" s="232"/>
      <c r="C324" s="233"/>
      <c r="D324" s="224" t="s">
        <v>232</v>
      </c>
      <c r="E324" s="242" t="s">
        <v>35</v>
      </c>
      <c r="F324" s="234" t="s">
        <v>2415</v>
      </c>
      <c r="G324" s="233"/>
      <c r="H324" s="235">
        <v>23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232</v>
      </c>
      <c r="AU324" s="241" t="s">
        <v>92</v>
      </c>
      <c r="AV324" s="13" t="s">
        <v>92</v>
      </c>
      <c r="AW324" s="13" t="s">
        <v>42</v>
      </c>
      <c r="AX324" s="13" t="s">
        <v>82</v>
      </c>
      <c r="AY324" s="241" t="s">
        <v>197</v>
      </c>
    </row>
    <row r="325" s="13" customFormat="1">
      <c r="A325" s="13"/>
      <c r="B325" s="232"/>
      <c r="C325" s="233"/>
      <c r="D325" s="224" t="s">
        <v>232</v>
      </c>
      <c r="E325" s="242" t="s">
        <v>35</v>
      </c>
      <c r="F325" s="234" t="s">
        <v>2416</v>
      </c>
      <c r="G325" s="233"/>
      <c r="H325" s="235">
        <v>7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232</v>
      </c>
      <c r="AU325" s="241" t="s">
        <v>92</v>
      </c>
      <c r="AV325" s="13" t="s">
        <v>92</v>
      </c>
      <c r="AW325" s="13" t="s">
        <v>42</v>
      </c>
      <c r="AX325" s="13" t="s">
        <v>82</v>
      </c>
      <c r="AY325" s="241" t="s">
        <v>197</v>
      </c>
    </row>
    <row r="326" s="14" customFormat="1">
      <c r="A326" s="14"/>
      <c r="B326" s="253"/>
      <c r="C326" s="254"/>
      <c r="D326" s="224" t="s">
        <v>232</v>
      </c>
      <c r="E326" s="255" t="s">
        <v>35</v>
      </c>
      <c r="F326" s="256" t="s">
        <v>355</v>
      </c>
      <c r="G326" s="254"/>
      <c r="H326" s="257">
        <v>30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232</v>
      </c>
      <c r="AU326" s="263" t="s">
        <v>92</v>
      </c>
      <c r="AV326" s="14" t="s">
        <v>206</v>
      </c>
      <c r="AW326" s="14" t="s">
        <v>42</v>
      </c>
      <c r="AX326" s="14" t="s">
        <v>90</v>
      </c>
      <c r="AY326" s="263" t="s">
        <v>197</v>
      </c>
    </row>
    <row r="327" s="2" customFormat="1" ht="33" customHeight="1">
      <c r="A327" s="43"/>
      <c r="B327" s="44"/>
      <c r="C327" s="211" t="s">
        <v>481</v>
      </c>
      <c r="D327" s="211" t="s">
        <v>201</v>
      </c>
      <c r="E327" s="212" t="s">
        <v>2419</v>
      </c>
      <c r="F327" s="213" t="s">
        <v>2420</v>
      </c>
      <c r="G327" s="214" t="s">
        <v>215</v>
      </c>
      <c r="H327" s="215">
        <v>6</v>
      </c>
      <c r="I327" s="216"/>
      <c r="J327" s="217">
        <f>ROUND(I327*H327,2)</f>
        <v>0</v>
      </c>
      <c r="K327" s="213" t="s">
        <v>35</v>
      </c>
      <c r="L327" s="49"/>
      <c r="M327" s="218" t="s">
        <v>35</v>
      </c>
      <c r="N327" s="219" t="s">
        <v>53</v>
      </c>
      <c r="O327" s="89"/>
      <c r="P327" s="220">
        <f>O327*H327</f>
        <v>0</v>
      </c>
      <c r="Q327" s="220">
        <v>0</v>
      </c>
      <c r="R327" s="220">
        <f>Q327*H327</f>
        <v>0</v>
      </c>
      <c r="S327" s="220">
        <v>0</v>
      </c>
      <c r="T327" s="221">
        <f>S327*H327</f>
        <v>0</v>
      </c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R327" s="222" t="s">
        <v>206</v>
      </c>
      <c r="AT327" s="222" t="s">
        <v>201</v>
      </c>
      <c r="AU327" s="222" t="s">
        <v>92</v>
      </c>
      <c r="AY327" s="21" t="s">
        <v>197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21" t="s">
        <v>90</v>
      </c>
      <c r="BK327" s="223">
        <f>ROUND(I327*H327,2)</f>
        <v>0</v>
      </c>
      <c r="BL327" s="21" t="s">
        <v>206</v>
      </c>
      <c r="BM327" s="222" t="s">
        <v>688</v>
      </c>
    </row>
    <row r="328" s="2" customFormat="1">
      <c r="A328" s="43"/>
      <c r="B328" s="44"/>
      <c r="C328" s="45"/>
      <c r="D328" s="224" t="s">
        <v>209</v>
      </c>
      <c r="E328" s="45"/>
      <c r="F328" s="225" t="s">
        <v>2420</v>
      </c>
      <c r="G328" s="45"/>
      <c r="H328" s="45"/>
      <c r="I328" s="226"/>
      <c r="J328" s="45"/>
      <c r="K328" s="45"/>
      <c r="L328" s="49"/>
      <c r="M328" s="227"/>
      <c r="N328" s="228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T328" s="21" t="s">
        <v>209</v>
      </c>
      <c r="AU328" s="21" t="s">
        <v>92</v>
      </c>
    </row>
    <row r="329" s="13" customFormat="1">
      <c r="A329" s="13"/>
      <c r="B329" s="232"/>
      <c r="C329" s="233"/>
      <c r="D329" s="224" t="s">
        <v>232</v>
      </c>
      <c r="E329" s="242" t="s">
        <v>35</v>
      </c>
      <c r="F329" s="234" t="s">
        <v>2421</v>
      </c>
      <c r="G329" s="233"/>
      <c r="H329" s="235">
        <v>6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232</v>
      </c>
      <c r="AU329" s="241" t="s">
        <v>92</v>
      </c>
      <c r="AV329" s="13" t="s">
        <v>92</v>
      </c>
      <c r="AW329" s="13" t="s">
        <v>42</v>
      </c>
      <c r="AX329" s="13" t="s">
        <v>82</v>
      </c>
      <c r="AY329" s="241" t="s">
        <v>197</v>
      </c>
    </row>
    <row r="330" s="14" customFormat="1">
      <c r="A330" s="14"/>
      <c r="B330" s="253"/>
      <c r="C330" s="254"/>
      <c r="D330" s="224" t="s">
        <v>232</v>
      </c>
      <c r="E330" s="255" t="s">
        <v>35</v>
      </c>
      <c r="F330" s="256" t="s">
        <v>355</v>
      </c>
      <c r="G330" s="254"/>
      <c r="H330" s="257">
        <v>6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232</v>
      </c>
      <c r="AU330" s="263" t="s">
        <v>92</v>
      </c>
      <c r="AV330" s="14" t="s">
        <v>206</v>
      </c>
      <c r="AW330" s="14" t="s">
        <v>42</v>
      </c>
      <c r="AX330" s="14" t="s">
        <v>90</v>
      </c>
      <c r="AY330" s="263" t="s">
        <v>197</v>
      </c>
    </row>
    <row r="331" s="2" customFormat="1" ht="24.15" customHeight="1">
      <c r="A331" s="43"/>
      <c r="B331" s="44"/>
      <c r="C331" s="211" t="s">
        <v>487</v>
      </c>
      <c r="D331" s="211" t="s">
        <v>201</v>
      </c>
      <c r="E331" s="212" t="s">
        <v>2422</v>
      </c>
      <c r="F331" s="213" t="s">
        <v>2423</v>
      </c>
      <c r="G331" s="214" t="s">
        <v>215</v>
      </c>
      <c r="H331" s="215">
        <v>9</v>
      </c>
      <c r="I331" s="216"/>
      <c r="J331" s="217">
        <f>ROUND(I331*H331,2)</f>
        <v>0</v>
      </c>
      <c r="K331" s="213" t="s">
        <v>35</v>
      </c>
      <c r="L331" s="49"/>
      <c r="M331" s="218" t="s">
        <v>35</v>
      </c>
      <c r="N331" s="219" t="s">
        <v>53</v>
      </c>
      <c r="O331" s="89"/>
      <c r="P331" s="220">
        <f>O331*H331</f>
        <v>0</v>
      </c>
      <c r="Q331" s="220">
        <v>0</v>
      </c>
      <c r="R331" s="220">
        <f>Q331*H331</f>
        <v>0</v>
      </c>
      <c r="S331" s="220">
        <v>0</v>
      </c>
      <c r="T331" s="221">
        <f>S331*H331</f>
        <v>0</v>
      </c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R331" s="222" t="s">
        <v>206</v>
      </c>
      <c r="AT331" s="222" t="s">
        <v>201</v>
      </c>
      <c r="AU331" s="222" t="s">
        <v>92</v>
      </c>
      <c r="AY331" s="21" t="s">
        <v>197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21" t="s">
        <v>90</v>
      </c>
      <c r="BK331" s="223">
        <f>ROUND(I331*H331,2)</f>
        <v>0</v>
      </c>
      <c r="BL331" s="21" t="s">
        <v>206</v>
      </c>
      <c r="BM331" s="222" t="s">
        <v>697</v>
      </c>
    </row>
    <row r="332" s="2" customFormat="1">
      <c r="A332" s="43"/>
      <c r="B332" s="44"/>
      <c r="C332" s="45"/>
      <c r="D332" s="224" t="s">
        <v>209</v>
      </c>
      <c r="E332" s="45"/>
      <c r="F332" s="225" t="s">
        <v>2423</v>
      </c>
      <c r="G332" s="45"/>
      <c r="H332" s="45"/>
      <c r="I332" s="226"/>
      <c r="J332" s="45"/>
      <c r="K332" s="45"/>
      <c r="L332" s="49"/>
      <c r="M332" s="227"/>
      <c r="N332" s="228"/>
      <c r="O332" s="89"/>
      <c r="P332" s="89"/>
      <c r="Q332" s="89"/>
      <c r="R332" s="89"/>
      <c r="S332" s="89"/>
      <c r="T332" s="90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T332" s="21" t="s">
        <v>209</v>
      </c>
      <c r="AU332" s="21" t="s">
        <v>92</v>
      </c>
    </row>
    <row r="333" s="13" customFormat="1">
      <c r="A333" s="13"/>
      <c r="B333" s="232"/>
      <c r="C333" s="233"/>
      <c r="D333" s="224" t="s">
        <v>232</v>
      </c>
      <c r="E333" s="242" t="s">
        <v>35</v>
      </c>
      <c r="F333" s="234" t="s">
        <v>2424</v>
      </c>
      <c r="G333" s="233"/>
      <c r="H333" s="235">
        <v>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232</v>
      </c>
      <c r="AU333" s="241" t="s">
        <v>92</v>
      </c>
      <c r="AV333" s="13" t="s">
        <v>92</v>
      </c>
      <c r="AW333" s="13" t="s">
        <v>42</v>
      </c>
      <c r="AX333" s="13" t="s">
        <v>82</v>
      </c>
      <c r="AY333" s="241" t="s">
        <v>197</v>
      </c>
    </row>
    <row r="334" s="14" customFormat="1">
      <c r="A334" s="14"/>
      <c r="B334" s="253"/>
      <c r="C334" s="254"/>
      <c r="D334" s="224" t="s">
        <v>232</v>
      </c>
      <c r="E334" s="255" t="s">
        <v>35</v>
      </c>
      <c r="F334" s="256" t="s">
        <v>355</v>
      </c>
      <c r="G334" s="254"/>
      <c r="H334" s="257">
        <v>9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232</v>
      </c>
      <c r="AU334" s="263" t="s">
        <v>92</v>
      </c>
      <c r="AV334" s="14" t="s">
        <v>206</v>
      </c>
      <c r="AW334" s="14" t="s">
        <v>42</v>
      </c>
      <c r="AX334" s="14" t="s">
        <v>90</v>
      </c>
      <c r="AY334" s="263" t="s">
        <v>197</v>
      </c>
    </row>
    <row r="335" s="2" customFormat="1" ht="16.5" customHeight="1">
      <c r="A335" s="43"/>
      <c r="B335" s="44"/>
      <c r="C335" s="243" t="s">
        <v>29</v>
      </c>
      <c r="D335" s="243" t="s">
        <v>305</v>
      </c>
      <c r="E335" s="244" t="s">
        <v>2425</v>
      </c>
      <c r="F335" s="245" t="s">
        <v>2426</v>
      </c>
      <c r="G335" s="246" t="s">
        <v>215</v>
      </c>
      <c r="H335" s="247">
        <v>3</v>
      </c>
      <c r="I335" s="248"/>
      <c r="J335" s="249">
        <f>ROUND(I335*H335,2)</f>
        <v>0</v>
      </c>
      <c r="K335" s="245" t="s">
        <v>35</v>
      </c>
      <c r="L335" s="250"/>
      <c r="M335" s="251" t="s">
        <v>35</v>
      </c>
      <c r="N335" s="252" t="s">
        <v>53</v>
      </c>
      <c r="O335" s="89"/>
      <c r="P335" s="220">
        <f>O335*H335</f>
        <v>0</v>
      </c>
      <c r="Q335" s="220">
        <v>0</v>
      </c>
      <c r="R335" s="220">
        <f>Q335*H335</f>
        <v>0</v>
      </c>
      <c r="S335" s="220">
        <v>0</v>
      </c>
      <c r="T335" s="221">
        <f>S335*H335</f>
        <v>0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2" t="s">
        <v>253</v>
      </c>
      <c r="AT335" s="222" t="s">
        <v>305</v>
      </c>
      <c r="AU335" s="222" t="s">
        <v>92</v>
      </c>
      <c r="AY335" s="21" t="s">
        <v>197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21" t="s">
        <v>90</v>
      </c>
      <c r="BK335" s="223">
        <f>ROUND(I335*H335,2)</f>
        <v>0</v>
      </c>
      <c r="BL335" s="21" t="s">
        <v>206</v>
      </c>
      <c r="BM335" s="222" t="s">
        <v>705</v>
      </c>
    </row>
    <row r="336" s="2" customFormat="1">
      <c r="A336" s="43"/>
      <c r="B336" s="44"/>
      <c r="C336" s="45"/>
      <c r="D336" s="224" t="s">
        <v>209</v>
      </c>
      <c r="E336" s="45"/>
      <c r="F336" s="225" t="s">
        <v>2426</v>
      </c>
      <c r="G336" s="45"/>
      <c r="H336" s="45"/>
      <c r="I336" s="226"/>
      <c r="J336" s="45"/>
      <c r="K336" s="45"/>
      <c r="L336" s="49"/>
      <c r="M336" s="227"/>
      <c r="N336" s="228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209</v>
      </c>
      <c r="AU336" s="21" t="s">
        <v>92</v>
      </c>
    </row>
    <row r="337" s="13" customFormat="1">
      <c r="A337" s="13"/>
      <c r="B337" s="232"/>
      <c r="C337" s="233"/>
      <c r="D337" s="224" t="s">
        <v>232</v>
      </c>
      <c r="E337" s="242" t="s">
        <v>35</v>
      </c>
      <c r="F337" s="234" t="s">
        <v>207</v>
      </c>
      <c r="G337" s="233"/>
      <c r="H337" s="235">
        <v>3</v>
      </c>
      <c r="I337" s="236"/>
      <c r="J337" s="233"/>
      <c r="K337" s="233"/>
      <c r="L337" s="237"/>
      <c r="M337" s="238"/>
      <c r="N337" s="239"/>
      <c r="O337" s="239"/>
      <c r="P337" s="239"/>
      <c r="Q337" s="239"/>
      <c r="R337" s="239"/>
      <c r="S337" s="239"/>
      <c r="T337" s="24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1" t="s">
        <v>232</v>
      </c>
      <c r="AU337" s="241" t="s">
        <v>92</v>
      </c>
      <c r="AV337" s="13" t="s">
        <v>92</v>
      </c>
      <c r="AW337" s="13" t="s">
        <v>42</v>
      </c>
      <c r="AX337" s="13" t="s">
        <v>82</v>
      </c>
      <c r="AY337" s="241" t="s">
        <v>197</v>
      </c>
    </row>
    <row r="338" s="14" customFormat="1">
      <c r="A338" s="14"/>
      <c r="B338" s="253"/>
      <c r="C338" s="254"/>
      <c r="D338" s="224" t="s">
        <v>232</v>
      </c>
      <c r="E338" s="255" t="s">
        <v>35</v>
      </c>
      <c r="F338" s="256" t="s">
        <v>355</v>
      </c>
      <c r="G338" s="254"/>
      <c r="H338" s="257">
        <v>3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232</v>
      </c>
      <c r="AU338" s="263" t="s">
        <v>92</v>
      </c>
      <c r="AV338" s="14" t="s">
        <v>206</v>
      </c>
      <c r="AW338" s="14" t="s">
        <v>42</v>
      </c>
      <c r="AX338" s="14" t="s">
        <v>90</v>
      </c>
      <c r="AY338" s="263" t="s">
        <v>197</v>
      </c>
    </row>
    <row r="339" s="2" customFormat="1" ht="21.75" customHeight="1">
      <c r="A339" s="43"/>
      <c r="B339" s="44"/>
      <c r="C339" s="243" t="s">
        <v>502</v>
      </c>
      <c r="D339" s="243" t="s">
        <v>305</v>
      </c>
      <c r="E339" s="244" t="s">
        <v>2427</v>
      </c>
      <c r="F339" s="245" t="s">
        <v>2428</v>
      </c>
      <c r="G339" s="246" t="s">
        <v>215</v>
      </c>
      <c r="H339" s="247">
        <v>3</v>
      </c>
      <c r="I339" s="248"/>
      <c r="J339" s="249">
        <f>ROUND(I339*H339,2)</f>
        <v>0</v>
      </c>
      <c r="K339" s="245" t="s">
        <v>35</v>
      </c>
      <c r="L339" s="250"/>
      <c r="M339" s="251" t="s">
        <v>35</v>
      </c>
      <c r="N339" s="252" t="s">
        <v>53</v>
      </c>
      <c r="O339" s="89"/>
      <c r="P339" s="220">
        <f>O339*H339</f>
        <v>0</v>
      </c>
      <c r="Q339" s="220">
        <v>0</v>
      </c>
      <c r="R339" s="220">
        <f>Q339*H339</f>
        <v>0</v>
      </c>
      <c r="S339" s="220">
        <v>0</v>
      </c>
      <c r="T339" s="221">
        <f>S339*H339</f>
        <v>0</v>
      </c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R339" s="222" t="s">
        <v>253</v>
      </c>
      <c r="AT339" s="222" t="s">
        <v>305</v>
      </c>
      <c r="AU339" s="222" t="s">
        <v>92</v>
      </c>
      <c r="AY339" s="21" t="s">
        <v>197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21" t="s">
        <v>90</v>
      </c>
      <c r="BK339" s="223">
        <f>ROUND(I339*H339,2)</f>
        <v>0</v>
      </c>
      <c r="BL339" s="21" t="s">
        <v>206</v>
      </c>
      <c r="BM339" s="222" t="s">
        <v>715</v>
      </c>
    </row>
    <row r="340" s="2" customFormat="1">
      <c r="A340" s="43"/>
      <c r="B340" s="44"/>
      <c r="C340" s="45"/>
      <c r="D340" s="224" t="s">
        <v>209</v>
      </c>
      <c r="E340" s="45"/>
      <c r="F340" s="225" t="s">
        <v>2428</v>
      </c>
      <c r="G340" s="45"/>
      <c r="H340" s="45"/>
      <c r="I340" s="226"/>
      <c r="J340" s="45"/>
      <c r="K340" s="45"/>
      <c r="L340" s="49"/>
      <c r="M340" s="227"/>
      <c r="N340" s="228"/>
      <c r="O340" s="89"/>
      <c r="P340" s="89"/>
      <c r="Q340" s="89"/>
      <c r="R340" s="89"/>
      <c r="S340" s="89"/>
      <c r="T340" s="90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T340" s="21" t="s">
        <v>209</v>
      </c>
      <c r="AU340" s="21" t="s">
        <v>92</v>
      </c>
    </row>
    <row r="341" s="13" customFormat="1">
      <c r="A341" s="13"/>
      <c r="B341" s="232"/>
      <c r="C341" s="233"/>
      <c r="D341" s="224" t="s">
        <v>232</v>
      </c>
      <c r="E341" s="242" t="s">
        <v>35</v>
      </c>
      <c r="F341" s="234" t="s">
        <v>207</v>
      </c>
      <c r="G341" s="233"/>
      <c r="H341" s="235">
        <v>3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232</v>
      </c>
      <c r="AU341" s="241" t="s">
        <v>92</v>
      </c>
      <c r="AV341" s="13" t="s">
        <v>92</v>
      </c>
      <c r="AW341" s="13" t="s">
        <v>42</v>
      </c>
      <c r="AX341" s="13" t="s">
        <v>82</v>
      </c>
      <c r="AY341" s="241" t="s">
        <v>197</v>
      </c>
    </row>
    <row r="342" s="14" customFormat="1">
      <c r="A342" s="14"/>
      <c r="B342" s="253"/>
      <c r="C342" s="254"/>
      <c r="D342" s="224" t="s">
        <v>232</v>
      </c>
      <c r="E342" s="255" t="s">
        <v>35</v>
      </c>
      <c r="F342" s="256" t="s">
        <v>355</v>
      </c>
      <c r="G342" s="254"/>
      <c r="H342" s="257">
        <v>3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232</v>
      </c>
      <c r="AU342" s="263" t="s">
        <v>92</v>
      </c>
      <c r="AV342" s="14" t="s">
        <v>206</v>
      </c>
      <c r="AW342" s="14" t="s">
        <v>42</v>
      </c>
      <c r="AX342" s="14" t="s">
        <v>90</v>
      </c>
      <c r="AY342" s="263" t="s">
        <v>197</v>
      </c>
    </row>
    <row r="343" s="2" customFormat="1" ht="21.75" customHeight="1">
      <c r="A343" s="43"/>
      <c r="B343" s="44"/>
      <c r="C343" s="243" t="s">
        <v>509</v>
      </c>
      <c r="D343" s="243" t="s">
        <v>305</v>
      </c>
      <c r="E343" s="244" t="s">
        <v>2429</v>
      </c>
      <c r="F343" s="245" t="s">
        <v>2430</v>
      </c>
      <c r="G343" s="246" t="s">
        <v>215</v>
      </c>
      <c r="H343" s="247">
        <v>3</v>
      </c>
      <c r="I343" s="248"/>
      <c r="J343" s="249">
        <f>ROUND(I343*H343,2)</f>
        <v>0</v>
      </c>
      <c r="K343" s="245" t="s">
        <v>35</v>
      </c>
      <c r="L343" s="250"/>
      <c r="M343" s="251" t="s">
        <v>35</v>
      </c>
      <c r="N343" s="252" t="s">
        <v>53</v>
      </c>
      <c r="O343" s="89"/>
      <c r="P343" s="220">
        <f>O343*H343</f>
        <v>0</v>
      </c>
      <c r="Q343" s="220">
        <v>0</v>
      </c>
      <c r="R343" s="220">
        <f>Q343*H343</f>
        <v>0</v>
      </c>
      <c r="S343" s="220">
        <v>0</v>
      </c>
      <c r="T343" s="221">
        <f>S343*H343</f>
        <v>0</v>
      </c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R343" s="222" t="s">
        <v>253</v>
      </c>
      <c r="AT343" s="222" t="s">
        <v>305</v>
      </c>
      <c r="AU343" s="222" t="s">
        <v>92</v>
      </c>
      <c r="AY343" s="21" t="s">
        <v>197</v>
      </c>
      <c r="BE343" s="223">
        <f>IF(N343="základní",J343,0)</f>
        <v>0</v>
      </c>
      <c r="BF343" s="223">
        <f>IF(N343="snížená",J343,0)</f>
        <v>0</v>
      </c>
      <c r="BG343" s="223">
        <f>IF(N343="zákl. přenesená",J343,0)</f>
        <v>0</v>
      </c>
      <c r="BH343" s="223">
        <f>IF(N343="sníž. přenesená",J343,0)</f>
        <v>0</v>
      </c>
      <c r="BI343" s="223">
        <f>IF(N343="nulová",J343,0)</f>
        <v>0</v>
      </c>
      <c r="BJ343" s="21" t="s">
        <v>90</v>
      </c>
      <c r="BK343" s="223">
        <f>ROUND(I343*H343,2)</f>
        <v>0</v>
      </c>
      <c r="BL343" s="21" t="s">
        <v>206</v>
      </c>
      <c r="BM343" s="222" t="s">
        <v>723</v>
      </c>
    </row>
    <row r="344" s="2" customFormat="1">
      <c r="A344" s="43"/>
      <c r="B344" s="44"/>
      <c r="C344" s="45"/>
      <c r="D344" s="224" t="s">
        <v>209</v>
      </c>
      <c r="E344" s="45"/>
      <c r="F344" s="225" t="s">
        <v>2430</v>
      </c>
      <c r="G344" s="45"/>
      <c r="H344" s="45"/>
      <c r="I344" s="226"/>
      <c r="J344" s="45"/>
      <c r="K344" s="45"/>
      <c r="L344" s="49"/>
      <c r="M344" s="227"/>
      <c r="N344" s="228"/>
      <c r="O344" s="89"/>
      <c r="P344" s="89"/>
      <c r="Q344" s="89"/>
      <c r="R344" s="89"/>
      <c r="S344" s="89"/>
      <c r="T344" s="90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T344" s="21" t="s">
        <v>209</v>
      </c>
      <c r="AU344" s="21" t="s">
        <v>92</v>
      </c>
    </row>
    <row r="345" s="13" customFormat="1">
      <c r="A345" s="13"/>
      <c r="B345" s="232"/>
      <c r="C345" s="233"/>
      <c r="D345" s="224" t="s">
        <v>232</v>
      </c>
      <c r="E345" s="242" t="s">
        <v>35</v>
      </c>
      <c r="F345" s="234" t="s">
        <v>207</v>
      </c>
      <c r="G345" s="233"/>
      <c r="H345" s="235">
        <v>3</v>
      </c>
      <c r="I345" s="236"/>
      <c r="J345" s="233"/>
      <c r="K345" s="233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232</v>
      </c>
      <c r="AU345" s="241" t="s">
        <v>92</v>
      </c>
      <c r="AV345" s="13" t="s">
        <v>92</v>
      </c>
      <c r="AW345" s="13" t="s">
        <v>42</v>
      </c>
      <c r="AX345" s="13" t="s">
        <v>82</v>
      </c>
      <c r="AY345" s="241" t="s">
        <v>197</v>
      </c>
    </row>
    <row r="346" s="14" customFormat="1">
      <c r="A346" s="14"/>
      <c r="B346" s="253"/>
      <c r="C346" s="254"/>
      <c r="D346" s="224" t="s">
        <v>232</v>
      </c>
      <c r="E346" s="255" t="s">
        <v>35</v>
      </c>
      <c r="F346" s="256" t="s">
        <v>355</v>
      </c>
      <c r="G346" s="254"/>
      <c r="H346" s="257">
        <v>3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232</v>
      </c>
      <c r="AU346" s="263" t="s">
        <v>92</v>
      </c>
      <c r="AV346" s="14" t="s">
        <v>206</v>
      </c>
      <c r="AW346" s="14" t="s">
        <v>42</v>
      </c>
      <c r="AX346" s="14" t="s">
        <v>90</v>
      </c>
      <c r="AY346" s="263" t="s">
        <v>197</v>
      </c>
    </row>
    <row r="347" s="2" customFormat="1" ht="24.15" customHeight="1">
      <c r="A347" s="43"/>
      <c r="B347" s="44"/>
      <c r="C347" s="211" t="s">
        <v>515</v>
      </c>
      <c r="D347" s="211" t="s">
        <v>201</v>
      </c>
      <c r="E347" s="212" t="s">
        <v>2431</v>
      </c>
      <c r="F347" s="213" t="s">
        <v>2432</v>
      </c>
      <c r="G347" s="214" t="s">
        <v>215</v>
      </c>
      <c r="H347" s="215">
        <v>14</v>
      </c>
      <c r="I347" s="216"/>
      <c r="J347" s="217">
        <f>ROUND(I347*H347,2)</f>
        <v>0</v>
      </c>
      <c r="K347" s="213" t="s">
        <v>35</v>
      </c>
      <c r="L347" s="49"/>
      <c r="M347" s="218" t="s">
        <v>35</v>
      </c>
      <c r="N347" s="219" t="s">
        <v>53</v>
      </c>
      <c r="O347" s="89"/>
      <c r="P347" s="220">
        <f>O347*H347</f>
        <v>0</v>
      </c>
      <c r="Q347" s="220">
        <v>0</v>
      </c>
      <c r="R347" s="220">
        <f>Q347*H347</f>
        <v>0</v>
      </c>
      <c r="S347" s="220">
        <v>0</v>
      </c>
      <c r="T347" s="221">
        <f>S347*H347</f>
        <v>0</v>
      </c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R347" s="222" t="s">
        <v>206</v>
      </c>
      <c r="AT347" s="222" t="s">
        <v>201</v>
      </c>
      <c r="AU347" s="222" t="s">
        <v>92</v>
      </c>
      <c r="AY347" s="21" t="s">
        <v>197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21" t="s">
        <v>90</v>
      </c>
      <c r="BK347" s="223">
        <f>ROUND(I347*H347,2)</f>
        <v>0</v>
      </c>
      <c r="BL347" s="21" t="s">
        <v>206</v>
      </c>
      <c r="BM347" s="222" t="s">
        <v>732</v>
      </c>
    </row>
    <row r="348" s="2" customFormat="1">
      <c r="A348" s="43"/>
      <c r="B348" s="44"/>
      <c r="C348" s="45"/>
      <c r="D348" s="224" t="s">
        <v>209</v>
      </c>
      <c r="E348" s="45"/>
      <c r="F348" s="225" t="s">
        <v>2432</v>
      </c>
      <c r="G348" s="45"/>
      <c r="H348" s="45"/>
      <c r="I348" s="226"/>
      <c r="J348" s="45"/>
      <c r="K348" s="45"/>
      <c r="L348" s="49"/>
      <c r="M348" s="227"/>
      <c r="N348" s="228"/>
      <c r="O348" s="89"/>
      <c r="P348" s="89"/>
      <c r="Q348" s="89"/>
      <c r="R348" s="89"/>
      <c r="S348" s="89"/>
      <c r="T348" s="90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T348" s="21" t="s">
        <v>209</v>
      </c>
      <c r="AU348" s="21" t="s">
        <v>92</v>
      </c>
    </row>
    <row r="349" s="13" customFormat="1">
      <c r="A349" s="13"/>
      <c r="B349" s="232"/>
      <c r="C349" s="233"/>
      <c r="D349" s="224" t="s">
        <v>232</v>
      </c>
      <c r="E349" s="242" t="s">
        <v>35</v>
      </c>
      <c r="F349" s="234" t="s">
        <v>2433</v>
      </c>
      <c r="G349" s="233"/>
      <c r="H349" s="235">
        <v>14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232</v>
      </c>
      <c r="AU349" s="241" t="s">
        <v>92</v>
      </c>
      <c r="AV349" s="13" t="s">
        <v>92</v>
      </c>
      <c r="AW349" s="13" t="s">
        <v>42</v>
      </c>
      <c r="AX349" s="13" t="s">
        <v>82</v>
      </c>
      <c r="AY349" s="241" t="s">
        <v>197</v>
      </c>
    </row>
    <row r="350" s="14" customFormat="1">
      <c r="A350" s="14"/>
      <c r="B350" s="253"/>
      <c r="C350" s="254"/>
      <c r="D350" s="224" t="s">
        <v>232</v>
      </c>
      <c r="E350" s="255" t="s">
        <v>35</v>
      </c>
      <c r="F350" s="256" t="s">
        <v>355</v>
      </c>
      <c r="G350" s="254"/>
      <c r="H350" s="257">
        <v>14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3" t="s">
        <v>232</v>
      </c>
      <c r="AU350" s="263" t="s">
        <v>92</v>
      </c>
      <c r="AV350" s="14" t="s">
        <v>206</v>
      </c>
      <c r="AW350" s="14" t="s">
        <v>42</v>
      </c>
      <c r="AX350" s="14" t="s">
        <v>90</v>
      </c>
      <c r="AY350" s="263" t="s">
        <v>197</v>
      </c>
    </row>
    <row r="351" s="2" customFormat="1" ht="24.15" customHeight="1">
      <c r="A351" s="43"/>
      <c r="B351" s="44"/>
      <c r="C351" s="243" t="s">
        <v>523</v>
      </c>
      <c r="D351" s="243" t="s">
        <v>305</v>
      </c>
      <c r="E351" s="244" t="s">
        <v>2434</v>
      </c>
      <c r="F351" s="245" t="s">
        <v>2435</v>
      </c>
      <c r="G351" s="246" t="s">
        <v>215</v>
      </c>
      <c r="H351" s="247">
        <v>6</v>
      </c>
      <c r="I351" s="248"/>
      <c r="J351" s="249">
        <f>ROUND(I351*H351,2)</f>
        <v>0</v>
      </c>
      <c r="K351" s="245" t="s">
        <v>35</v>
      </c>
      <c r="L351" s="250"/>
      <c r="M351" s="251" t="s">
        <v>35</v>
      </c>
      <c r="N351" s="252" t="s">
        <v>53</v>
      </c>
      <c r="O351" s="89"/>
      <c r="P351" s="220">
        <f>O351*H351</f>
        <v>0</v>
      </c>
      <c r="Q351" s="220">
        <v>0</v>
      </c>
      <c r="R351" s="220">
        <f>Q351*H351</f>
        <v>0</v>
      </c>
      <c r="S351" s="220">
        <v>0</v>
      </c>
      <c r="T351" s="221">
        <f>S351*H351</f>
        <v>0</v>
      </c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R351" s="222" t="s">
        <v>253</v>
      </c>
      <c r="AT351" s="222" t="s">
        <v>305</v>
      </c>
      <c r="AU351" s="222" t="s">
        <v>92</v>
      </c>
      <c r="AY351" s="21" t="s">
        <v>197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21" t="s">
        <v>90</v>
      </c>
      <c r="BK351" s="223">
        <f>ROUND(I351*H351,2)</f>
        <v>0</v>
      </c>
      <c r="BL351" s="21" t="s">
        <v>206</v>
      </c>
      <c r="BM351" s="222" t="s">
        <v>737</v>
      </c>
    </row>
    <row r="352" s="2" customFormat="1">
      <c r="A352" s="43"/>
      <c r="B352" s="44"/>
      <c r="C352" s="45"/>
      <c r="D352" s="224" t="s">
        <v>209</v>
      </c>
      <c r="E352" s="45"/>
      <c r="F352" s="225" t="s">
        <v>2435</v>
      </c>
      <c r="G352" s="45"/>
      <c r="H352" s="45"/>
      <c r="I352" s="226"/>
      <c r="J352" s="45"/>
      <c r="K352" s="45"/>
      <c r="L352" s="49"/>
      <c r="M352" s="227"/>
      <c r="N352" s="228"/>
      <c r="O352" s="89"/>
      <c r="P352" s="89"/>
      <c r="Q352" s="89"/>
      <c r="R352" s="89"/>
      <c r="S352" s="89"/>
      <c r="T352" s="90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T352" s="21" t="s">
        <v>209</v>
      </c>
      <c r="AU352" s="21" t="s">
        <v>92</v>
      </c>
    </row>
    <row r="353" s="13" customFormat="1">
      <c r="A353" s="13"/>
      <c r="B353" s="232"/>
      <c r="C353" s="233"/>
      <c r="D353" s="224" t="s">
        <v>232</v>
      </c>
      <c r="E353" s="242" t="s">
        <v>35</v>
      </c>
      <c r="F353" s="234" t="s">
        <v>2421</v>
      </c>
      <c r="G353" s="233"/>
      <c r="H353" s="235">
        <v>6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232</v>
      </c>
      <c r="AU353" s="241" t="s">
        <v>92</v>
      </c>
      <c r="AV353" s="13" t="s">
        <v>92</v>
      </c>
      <c r="AW353" s="13" t="s">
        <v>42</v>
      </c>
      <c r="AX353" s="13" t="s">
        <v>82</v>
      </c>
      <c r="AY353" s="241" t="s">
        <v>197</v>
      </c>
    </row>
    <row r="354" s="14" customFormat="1">
      <c r="A354" s="14"/>
      <c r="B354" s="253"/>
      <c r="C354" s="254"/>
      <c r="D354" s="224" t="s">
        <v>232</v>
      </c>
      <c r="E354" s="255" t="s">
        <v>35</v>
      </c>
      <c r="F354" s="256" t="s">
        <v>355</v>
      </c>
      <c r="G354" s="254"/>
      <c r="H354" s="257">
        <v>6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232</v>
      </c>
      <c r="AU354" s="263" t="s">
        <v>92</v>
      </c>
      <c r="AV354" s="14" t="s">
        <v>206</v>
      </c>
      <c r="AW354" s="14" t="s">
        <v>42</v>
      </c>
      <c r="AX354" s="14" t="s">
        <v>90</v>
      </c>
      <c r="AY354" s="263" t="s">
        <v>197</v>
      </c>
    </row>
    <row r="355" s="2" customFormat="1" ht="24.15" customHeight="1">
      <c r="A355" s="43"/>
      <c r="B355" s="44"/>
      <c r="C355" s="243" t="s">
        <v>539</v>
      </c>
      <c r="D355" s="243" t="s">
        <v>305</v>
      </c>
      <c r="E355" s="244" t="s">
        <v>2436</v>
      </c>
      <c r="F355" s="245" t="s">
        <v>2437</v>
      </c>
      <c r="G355" s="246" t="s">
        <v>215</v>
      </c>
      <c r="H355" s="247">
        <v>3</v>
      </c>
      <c r="I355" s="248"/>
      <c r="J355" s="249">
        <f>ROUND(I355*H355,2)</f>
        <v>0</v>
      </c>
      <c r="K355" s="245" t="s">
        <v>35</v>
      </c>
      <c r="L355" s="250"/>
      <c r="M355" s="251" t="s">
        <v>35</v>
      </c>
      <c r="N355" s="252" t="s">
        <v>53</v>
      </c>
      <c r="O355" s="89"/>
      <c r="P355" s="220">
        <f>O355*H355</f>
        <v>0</v>
      </c>
      <c r="Q355" s="220">
        <v>0</v>
      </c>
      <c r="R355" s="220">
        <f>Q355*H355</f>
        <v>0</v>
      </c>
      <c r="S355" s="220">
        <v>0</v>
      </c>
      <c r="T355" s="221">
        <f>S355*H355</f>
        <v>0</v>
      </c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R355" s="222" t="s">
        <v>253</v>
      </c>
      <c r="AT355" s="222" t="s">
        <v>305</v>
      </c>
      <c r="AU355" s="222" t="s">
        <v>92</v>
      </c>
      <c r="AY355" s="21" t="s">
        <v>197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21" t="s">
        <v>90</v>
      </c>
      <c r="BK355" s="223">
        <f>ROUND(I355*H355,2)</f>
        <v>0</v>
      </c>
      <c r="BL355" s="21" t="s">
        <v>206</v>
      </c>
      <c r="BM355" s="222" t="s">
        <v>746</v>
      </c>
    </row>
    <row r="356" s="2" customFormat="1">
      <c r="A356" s="43"/>
      <c r="B356" s="44"/>
      <c r="C356" s="45"/>
      <c r="D356" s="224" t="s">
        <v>209</v>
      </c>
      <c r="E356" s="45"/>
      <c r="F356" s="225" t="s">
        <v>2437</v>
      </c>
      <c r="G356" s="45"/>
      <c r="H356" s="45"/>
      <c r="I356" s="226"/>
      <c r="J356" s="45"/>
      <c r="K356" s="45"/>
      <c r="L356" s="49"/>
      <c r="M356" s="227"/>
      <c r="N356" s="228"/>
      <c r="O356" s="89"/>
      <c r="P356" s="89"/>
      <c r="Q356" s="89"/>
      <c r="R356" s="89"/>
      <c r="S356" s="89"/>
      <c r="T356" s="90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T356" s="21" t="s">
        <v>209</v>
      </c>
      <c r="AU356" s="21" t="s">
        <v>92</v>
      </c>
    </row>
    <row r="357" s="13" customFormat="1">
      <c r="A357" s="13"/>
      <c r="B357" s="232"/>
      <c r="C357" s="233"/>
      <c r="D357" s="224" t="s">
        <v>232</v>
      </c>
      <c r="E357" s="242" t="s">
        <v>35</v>
      </c>
      <c r="F357" s="234" t="s">
        <v>207</v>
      </c>
      <c r="G357" s="233"/>
      <c r="H357" s="235">
        <v>3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232</v>
      </c>
      <c r="AU357" s="241" t="s">
        <v>92</v>
      </c>
      <c r="AV357" s="13" t="s">
        <v>92</v>
      </c>
      <c r="AW357" s="13" t="s">
        <v>42</v>
      </c>
      <c r="AX357" s="13" t="s">
        <v>82</v>
      </c>
      <c r="AY357" s="241" t="s">
        <v>197</v>
      </c>
    </row>
    <row r="358" s="14" customFormat="1">
      <c r="A358" s="14"/>
      <c r="B358" s="253"/>
      <c r="C358" s="254"/>
      <c r="D358" s="224" t="s">
        <v>232</v>
      </c>
      <c r="E358" s="255" t="s">
        <v>35</v>
      </c>
      <c r="F358" s="256" t="s">
        <v>355</v>
      </c>
      <c r="G358" s="254"/>
      <c r="H358" s="257">
        <v>3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232</v>
      </c>
      <c r="AU358" s="263" t="s">
        <v>92</v>
      </c>
      <c r="AV358" s="14" t="s">
        <v>206</v>
      </c>
      <c r="AW358" s="14" t="s">
        <v>42</v>
      </c>
      <c r="AX358" s="14" t="s">
        <v>90</v>
      </c>
      <c r="AY358" s="263" t="s">
        <v>197</v>
      </c>
    </row>
    <row r="359" s="2" customFormat="1" ht="24.15" customHeight="1">
      <c r="A359" s="43"/>
      <c r="B359" s="44"/>
      <c r="C359" s="243" t="s">
        <v>545</v>
      </c>
      <c r="D359" s="243" t="s">
        <v>305</v>
      </c>
      <c r="E359" s="244" t="s">
        <v>2438</v>
      </c>
      <c r="F359" s="245" t="s">
        <v>2439</v>
      </c>
      <c r="G359" s="246" t="s">
        <v>215</v>
      </c>
      <c r="H359" s="247">
        <v>1</v>
      </c>
      <c r="I359" s="248"/>
      <c r="J359" s="249">
        <f>ROUND(I359*H359,2)</f>
        <v>0</v>
      </c>
      <c r="K359" s="245" t="s">
        <v>35</v>
      </c>
      <c r="L359" s="250"/>
      <c r="M359" s="251" t="s">
        <v>35</v>
      </c>
      <c r="N359" s="252" t="s">
        <v>53</v>
      </c>
      <c r="O359" s="89"/>
      <c r="P359" s="220">
        <f>O359*H359</f>
        <v>0</v>
      </c>
      <c r="Q359" s="220">
        <v>0</v>
      </c>
      <c r="R359" s="220">
        <f>Q359*H359</f>
        <v>0</v>
      </c>
      <c r="S359" s="220">
        <v>0</v>
      </c>
      <c r="T359" s="221">
        <f>S359*H359</f>
        <v>0</v>
      </c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R359" s="222" t="s">
        <v>253</v>
      </c>
      <c r="AT359" s="222" t="s">
        <v>305</v>
      </c>
      <c r="AU359" s="222" t="s">
        <v>92</v>
      </c>
      <c r="AY359" s="21" t="s">
        <v>197</v>
      </c>
      <c r="BE359" s="223">
        <f>IF(N359="základní",J359,0)</f>
        <v>0</v>
      </c>
      <c r="BF359" s="223">
        <f>IF(N359="snížená",J359,0)</f>
        <v>0</v>
      </c>
      <c r="BG359" s="223">
        <f>IF(N359="zákl. přenesená",J359,0)</f>
        <v>0</v>
      </c>
      <c r="BH359" s="223">
        <f>IF(N359="sníž. přenesená",J359,0)</f>
        <v>0</v>
      </c>
      <c r="BI359" s="223">
        <f>IF(N359="nulová",J359,0)</f>
        <v>0</v>
      </c>
      <c r="BJ359" s="21" t="s">
        <v>90</v>
      </c>
      <c r="BK359" s="223">
        <f>ROUND(I359*H359,2)</f>
        <v>0</v>
      </c>
      <c r="BL359" s="21" t="s">
        <v>206</v>
      </c>
      <c r="BM359" s="222" t="s">
        <v>759</v>
      </c>
    </row>
    <row r="360" s="2" customFormat="1">
      <c r="A360" s="43"/>
      <c r="B360" s="44"/>
      <c r="C360" s="45"/>
      <c r="D360" s="224" t="s">
        <v>209</v>
      </c>
      <c r="E360" s="45"/>
      <c r="F360" s="225" t="s">
        <v>2439</v>
      </c>
      <c r="G360" s="45"/>
      <c r="H360" s="45"/>
      <c r="I360" s="226"/>
      <c r="J360" s="45"/>
      <c r="K360" s="45"/>
      <c r="L360" s="49"/>
      <c r="M360" s="227"/>
      <c r="N360" s="228"/>
      <c r="O360" s="89"/>
      <c r="P360" s="89"/>
      <c r="Q360" s="89"/>
      <c r="R360" s="89"/>
      <c r="S360" s="89"/>
      <c r="T360" s="90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T360" s="21" t="s">
        <v>209</v>
      </c>
      <c r="AU360" s="21" t="s">
        <v>92</v>
      </c>
    </row>
    <row r="361" s="13" customFormat="1">
      <c r="A361" s="13"/>
      <c r="B361" s="232"/>
      <c r="C361" s="233"/>
      <c r="D361" s="224" t="s">
        <v>232</v>
      </c>
      <c r="E361" s="242" t="s">
        <v>35</v>
      </c>
      <c r="F361" s="234" t="s">
        <v>90</v>
      </c>
      <c r="G361" s="233"/>
      <c r="H361" s="235">
        <v>1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232</v>
      </c>
      <c r="AU361" s="241" t="s">
        <v>92</v>
      </c>
      <c r="AV361" s="13" t="s">
        <v>92</v>
      </c>
      <c r="AW361" s="13" t="s">
        <v>42</v>
      </c>
      <c r="AX361" s="13" t="s">
        <v>82</v>
      </c>
      <c r="AY361" s="241" t="s">
        <v>197</v>
      </c>
    </row>
    <row r="362" s="14" customFormat="1">
      <c r="A362" s="14"/>
      <c r="B362" s="253"/>
      <c r="C362" s="254"/>
      <c r="D362" s="224" t="s">
        <v>232</v>
      </c>
      <c r="E362" s="255" t="s">
        <v>35</v>
      </c>
      <c r="F362" s="256" t="s">
        <v>355</v>
      </c>
      <c r="G362" s="254"/>
      <c r="H362" s="257">
        <v>1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232</v>
      </c>
      <c r="AU362" s="263" t="s">
        <v>92</v>
      </c>
      <c r="AV362" s="14" t="s">
        <v>206</v>
      </c>
      <c r="AW362" s="14" t="s">
        <v>42</v>
      </c>
      <c r="AX362" s="14" t="s">
        <v>90</v>
      </c>
      <c r="AY362" s="263" t="s">
        <v>197</v>
      </c>
    </row>
    <row r="363" s="2" customFormat="1" ht="24.15" customHeight="1">
      <c r="A363" s="43"/>
      <c r="B363" s="44"/>
      <c r="C363" s="243" t="s">
        <v>557</v>
      </c>
      <c r="D363" s="243" t="s">
        <v>305</v>
      </c>
      <c r="E363" s="244" t="s">
        <v>2440</v>
      </c>
      <c r="F363" s="245" t="s">
        <v>2441</v>
      </c>
      <c r="G363" s="246" t="s">
        <v>215</v>
      </c>
      <c r="H363" s="247">
        <v>2</v>
      </c>
      <c r="I363" s="248"/>
      <c r="J363" s="249">
        <f>ROUND(I363*H363,2)</f>
        <v>0</v>
      </c>
      <c r="K363" s="245" t="s">
        <v>35</v>
      </c>
      <c r="L363" s="250"/>
      <c r="M363" s="251" t="s">
        <v>35</v>
      </c>
      <c r="N363" s="252" t="s">
        <v>53</v>
      </c>
      <c r="O363" s="89"/>
      <c r="P363" s="220">
        <f>O363*H363</f>
        <v>0</v>
      </c>
      <c r="Q363" s="220">
        <v>0</v>
      </c>
      <c r="R363" s="220">
        <f>Q363*H363</f>
        <v>0</v>
      </c>
      <c r="S363" s="220">
        <v>0</v>
      </c>
      <c r="T363" s="221">
        <f>S363*H363</f>
        <v>0</v>
      </c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R363" s="222" t="s">
        <v>253</v>
      </c>
      <c r="AT363" s="222" t="s">
        <v>305</v>
      </c>
      <c r="AU363" s="222" t="s">
        <v>92</v>
      </c>
      <c r="AY363" s="21" t="s">
        <v>197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21" t="s">
        <v>90</v>
      </c>
      <c r="BK363" s="223">
        <f>ROUND(I363*H363,2)</f>
        <v>0</v>
      </c>
      <c r="BL363" s="21" t="s">
        <v>206</v>
      </c>
      <c r="BM363" s="222" t="s">
        <v>773</v>
      </c>
    </row>
    <row r="364" s="2" customFormat="1">
      <c r="A364" s="43"/>
      <c r="B364" s="44"/>
      <c r="C364" s="45"/>
      <c r="D364" s="224" t="s">
        <v>209</v>
      </c>
      <c r="E364" s="45"/>
      <c r="F364" s="225" t="s">
        <v>2441</v>
      </c>
      <c r="G364" s="45"/>
      <c r="H364" s="45"/>
      <c r="I364" s="226"/>
      <c r="J364" s="45"/>
      <c r="K364" s="45"/>
      <c r="L364" s="49"/>
      <c r="M364" s="227"/>
      <c r="N364" s="228"/>
      <c r="O364" s="89"/>
      <c r="P364" s="89"/>
      <c r="Q364" s="89"/>
      <c r="R364" s="89"/>
      <c r="S364" s="89"/>
      <c r="T364" s="90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T364" s="21" t="s">
        <v>209</v>
      </c>
      <c r="AU364" s="21" t="s">
        <v>92</v>
      </c>
    </row>
    <row r="365" s="13" customFormat="1">
      <c r="A365" s="13"/>
      <c r="B365" s="232"/>
      <c r="C365" s="233"/>
      <c r="D365" s="224" t="s">
        <v>232</v>
      </c>
      <c r="E365" s="242" t="s">
        <v>35</v>
      </c>
      <c r="F365" s="234" t="s">
        <v>92</v>
      </c>
      <c r="G365" s="233"/>
      <c r="H365" s="235">
        <v>2</v>
      </c>
      <c r="I365" s="236"/>
      <c r="J365" s="233"/>
      <c r="K365" s="233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232</v>
      </c>
      <c r="AU365" s="241" t="s">
        <v>92</v>
      </c>
      <c r="AV365" s="13" t="s">
        <v>92</v>
      </c>
      <c r="AW365" s="13" t="s">
        <v>42</v>
      </c>
      <c r="AX365" s="13" t="s">
        <v>82</v>
      </c>
      <c r="AY365" s="241" t="s">
        <v>197</v>
      </c>
    </row>
    <row r="366" s="14" customFormat="1">
      <c r="A366" s="14"/>
      <c r="B366" s="253"/>
      <c r="C366" s="254"/>
      <c r="D366" s="224" t="s">
        <v>232</v>
      </c>
      <c r="E366" s="255" t="s">
        <v>35</v>
      </c>
      <c r="F366" s="256" t="s">
        <v>355</v>
      </c>
      <c r="G366" s="254"/>
      <c r="H366" s="257">
        <v>2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232</v>
      </c>
      <c r="AU366" s="263" t="s">
        <v>92</v>
      </c>
      <c r="AV366" s="14" t="s">
        <v>206</v>
      </c>
      <c r="AW366" s="14" t="s">
        <v>42</v>
      </c>
      <c r="AX366" s="14" t="s">
        <v>90</v>
      </c>
      <c r="AY366" s="263" t="s">
        <v>197</v>
      </c>
    </row>
    <row r="367" s="2" customFormat="1" ht="24.15" customHeight="1">
      <c r="A367" s="43"/>
      <c r="B367" s="44"/>
      <c r="C367" s="243" t="s">
        <v>563</v>
      </c>
      <c r="D367" s="243" t="s">
        <v>305</v>
      </c>
      <c r="E367" s="244" t="s">
        <v>2442</v>
      </c>
      <c r="F367" s="245" t="s">
        <v>2443</v>
      </c>
      <c r="G367" s="246" t="s">
        <v>215</v>
      </c>
      <c r="H367" s="247">
        <v>1</v>
      </c>
      <c r="I367" s="248"/>
      <c r="J367" s="249">
        <f>ROUND(I367*H367,2)</f>
        <v>0</v>
      </c>
      <c r="K367" s="245" t="s">
        <v>35</v>
      </c>
      <c r="L367" s="250"/>
      <c r="M367" s="251" t="s">
        <v>35</v>
      </c>
      <c r="N367" s="252" t="s">
        <v>53</v>
      </c>
      <c r="O367" s="89"/>
      <c r="P367" s="220">
        <f>O367*H367</f>
        <v>0</v>
      </c>
      <c r="Q367" s="220">
        <v>0</v>
      </c>
      <c r="R367" s="220">
        <f>Q367*H367</f>
        <v>0</v>
      </c>
      <c r="S367" s="220">
        <v>0</v>
      </c>
      <c r="T367" s="221">
        <f>S367*H367</f>
        <v>0</v>
      </c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R367" s="222" t="s">
        <v>253</v>
      </c>
      <c r="AT367" s="222" t="s">
        <v>305</v>
      </c>
      <c r="AU367" s="222" t="s">
        <v>92</v>
      </c>
      <c r="AY367" s="21" t="s">
        <v>197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21" t="s">
        <v>90</v>
      </c>
      <c r="BK367" s="223">
        <f>ROUND(I367*H367,2)</f>
        <v>0</v>
      </c>
      <c r="BL367" s="21" t="s">
        <v>206</v>
      </c>
      <c r="BM367" s="222" t="s">
        <v>777</v>
      </c>
    </row>
    <row r="368" s="2" customFormat="1">
      <c r="A368" s="43"/>
      <c r="B368" s="44"/>
      <c r="C368" s="45"/>
      <c r="D368" s="224" t="s">
        <v>209</v>
      </c>
      <c r="E368" s="45"/>
      <c r="F368" s="225" t="s">
        <v>2443</v>
      </c>
      <c r="G368" s="45"/>
      <c r="H368" s="45"/>
      <c r="I368" s="226"/>
      <c r="J368" s="45"/>
      <c r="K368" s="45"/>
      <c r="L368" s="49"/>
      <c r="M368" s="227"/>
      <c r="N368" s="228"/>
      <c r="O368" s="89"/>
      <c r="P368" s="89"/>
      <c r="Q368" s="89"/>
      <c r="R368" s="89"/>
      <c r="S368" s="89"/>
      <c r="T368" s="90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T368" s="21" t="s">
        <v>209</v>
      </c>
      <c r="AU368" s="21" t="s">
        <v>92</v>
      </c>
    </row>
    <row r="369" s="13" customFormat="1">
      <c r="A369" s="13"/>
      <c r="B369" s="232"/>
      <c r="C369" s="233"/>
      <c r="D369" s="224" t="s">
        <v>232</v>
      </c>
      <c r="E369" s="242" t="s">
        <v>35</v>
      </c>
      <c r="F369" s="234" t="s">
        <v>90</v>
      </c>
      <c r="G369" s="233"/>
      <c r="H369" s="235">
        <v>1</v>
      </c>
      <c r="I369" s="236"/>
      <c r="J369" s="233"/>
      <c r="K369" s="233"/>
      <c r="L369" s="237"/>
      <c r="M369" s="238"/>
      <c r="N369" s="239"/>
      <c r="O369" s="239"/>
      <c r="P369" s="239"/>
      <c r="Q369" s="239"/>
      <c r="R369" s="239"/>
      <c r="S369" s="239"/>
      <c r="T369" s="24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1" t="s">
        <v>232</v>
      </c>
      <c r="AU369" s="241" t="s">
        <v>92</v>
      </c>
      <c r="AV369" s="13" t="s">
        <v>92</v>
      </c>
      <c r="AW369" s="13" t="s">
        <v>42</v>
      </c>
      <c r="AX369" s="13" t="s">
        <v>82</v>
      </c>
      <c r="AY369" s="241" t="s">
        <v>197</v>
      </c>
    </row>
    <row r="370" s="14" customFormat="1">
      <c r="A370" s="14"/>
      <c r="B370" s="253"/>
      <c r="C370" s="254"/>
      <c r="D370" s="224" t="s">
        <v>232</v>
      </c>
      <c r="E370" s="255" t="s">
        <v>35</v>
      </c>
      <c r="F370" s="256" t="s">
        <v>355</v>
      </c>
      <c r="G370" s="254"/>
      <c r="H370" s="257">
        <v>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232</v>
      </c>
      <c r="AU370" s="263" t="s">
        <v>92</v>
      </c>
      <c r="AV370" s="14" t="s">
        <v>206</v>
      </c>
      <c r="AW370" s="14" t="s">
        <v>42</v>
      </c>
      <c r="AX370" s="14" t="s">
        <v>90</v>
      </c>
      <c r="AY370" s="263" t="s">
        <v>197</v>
      </c>
    </row>
    <row r="371" s="2" customFormat="1" ht="24.15" customHeight="1">
      <c r="A371" s="43"/>
      <c r="B371" s="44"/>
      <c r="C371" s="243" t="s">
        <v>569</v>
      </c>
      <c r="D371" s="243" t="s">
        <v>305</v>
      </c>
      <c r="E371" s="244" t="s">
        <v>2444</v>
      </c>
      <c r="F371" s="245" t="s">
        <v>2445</v>
      </c>
      <c r="G371" s="246" t="s">
        <v>215</v>
      </c>
      <c r="H371" s="247">
        <v>1</v>
      </c>
      <c r="I371" s="248"/>
      <c r="J371" s="249">
        <f>ROUND(I371*H371,2)</f>
        <v>0</v>
      </c>
      <c r="K371" s="245" t="s">
        <v>35</v>
      </c>
      <c r="L371" s="250"/>
      <c r="M371" s="251" t="s">
        <v>35</v>
      </c>
      <c r="N371" s="252" t="s">
        <v>53</v>
      </c>
      <c r="O371" s="89"/>
      <c r="P371" s="220">
        <f>O371*H371</f>
        <v>0</v>
      </c>
      <c r="Q371" s="220">
        <v>0</v>
      </c>
      <c r="R371" s="220">
        <f>Q371*H371</f>
        <v>0</v>
      </c>
      <c r="S371" s="220">
        <v>0</v>
      </c>
      <c r="T371" s="221">
        <f>S371*H371</f>
        <v>0</v>
      </c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R371" s="222" t="s">
        <v>253</v>
      </c>
      <c r="AT371" s="222" t="s">
        <v>305</v>
      </c>
      <c r="AU371" s="222" t="s">
        <v>92</v>
      </c>
      <c r="AY371" s="21" t="s">
        <v>197</v>
      </c>
      <c r="BE371" s="223">
        <f>IF(N371="základní",J371,0)</f>
        <v>0</v>
      </c>
      <c r="BF371" s="223">
        <f>IF(N371="snížená",J371,0)</f>
        <v>0</v>
      </c>
      <c r="BG371" s="223">
        <f>IF(N371="zákl. přenesená",J371,0)</f>
        <v>0</v>
      </c>
      <c r="BH371" s="223">
        <f>IF(N371="sníž. přenesená",J371,0)</f>
        <v>0</v>
      </c>
      <c r="BI371" s="223">
        <f>IF(N371="nulová",J371,0)</f>
        <v>0</v>
      </c>
      <c r="BJ371" s="21" t="s">
        <v>90</v>
      </c>
      <c r="BK371" s="223">
        <f>ROUND(I371*H371,2)</f>
        <v>0</v>
      </c>
      <c r="BL371" s="21" t="s">
        <v>206</v>
      </c>
      <c r="BM371" s="222" t="s">
        <v>789</v>
      </c>
    </row>
    <row r="372" s="2" customFormat="1">
      <c r="A372" s="43"/>
      <c r="B372" s="44"/>
      <c r="C372" s="45"/>
      <c r="D372" s="224" t="s">
        <v>209</v>
      </c>
      <c r="E372" s="45"/>
      <c r="F372" s="225" t="s">
        <v>2445</v>
      </c>
      <c r="G372" s="45"/>
      <c r="H372" s="45"/>
      <c r="I372" s="226"/>
      <c r="J372" s="45"/>
      <c r="K372" s="45"/>
      <c r="L372" s="49"/>
      <c r="M372" s="227"/>
      <c r="N372" s="228"/>
      <c r="O372" s="89"/>
      <c r="P372" s="89"/>
      <c r="Q372" s="89"/>
      <c r="R372" s="89"/>
      <c r="S372" s="89"/>
      <c r="T372" s="90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T372" s="21" t="s">
        <v>209</v>
      </c>
      <c r="AU372" s="21" t="s">
        <v>92</v>
      </c>
    </row>
    <row r="373" s="13" customFormat="1">
      <c r="A373" s="13"/>
      <c r="B373" s="232"/>
      <c r="C373" s="233"/>
      <c r="D373" s="224" t="s">
        <v>232</v>
      </c>
      <c r="E373" s="242" t="s">
        <v>35</v>
      </c>
      <c r="F373" s="234" t="s">
        <v>90</v>
      </c>
      <c r="G373" s="233"/>
      <c r="H373" s="235">
        <v>1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232</v>
      </c>
      <c r="AU373" s="241" t="s">
        <v>92</v>
      </c>
      <c r="AV373" s="13" t="s">
        <v>92</v>
      </c>
      <c r="AW373" s="13" t="s">
        <v>42</v>
      </c>
      <c r="AX373" s="13" t="s">
        <v>82</v>
      </c>
      <c r="AY373" s="241" t="s">
        <v>197</v>
      </c>
    </row>
    <row r="374" s="14" customFormat="1">
      <c r="A374" s="14"/>
      <c r="B374" s="253"/>
      <c r="C374" s="254"/>
      <c r="D374" s="224" t="s">
        <v>232</v>
      </c>
      <c r="E374" s="255" t="s">
        <v>35</v>
      </c>
      <c r="F374" s="256" t="s">
        <v>355</v>
      </c>
      <c r="G374" s="254"/>
      <c r="H374" s="257">
        <v>1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232</v>
      </c>
      <c r="AU374" s="263" t="s">
        <v>92</v>
      </c>
      <c r="AV374" s="14" t="s">
        <v>206</v>
      </c>
      <c r="AW374" s="14" t="s">
        <v>42</v>
      </c>
      <c r="AX374" s="14" t="s">
        <v>90</v>
      </c>
      <c r="AY374" s="263" t="s">
        <v>197</v>
      </c>
    </row>
    <row r="375" s="2" customFormat="1" ht="24.15" customHeight="1">
      <c r="A375" s="43"/>
      <c r="B375" s="44"/>
      <c r="C375" s="211" t="s">
        <v>580</v>
      </c>
      <c r="D375" s="211" t="s">
        <v>201</v>
      </c>
      <c r="E375" s="212" t="s">
        <v>2446</v>
      </c>
      <c r="F375" s="213" t="s">
        <v>2447</v>
      </c>
      <c r="G375" s="214" t="s">
        <v>215</v>
      </c>
      <c r="H375" s="215">
        <v>6</v>
      </c>
      <c r="I375" s="216"/>
      <c r="J375" s="217">
        <f>ROUND(I375*H375,2)</f>
        <v>0</v>
      </c>
      <c r="K375" s="213" t="s">
        <v>35</v>
      </c>
      <c r="L375" s="49"/>
      <c r="M375" s="218" t="s">
        <v>35</v>
      </c>
      <c r="N375" s="219" t="s">
        <v>53</v>
      </c>
      <c r="O375" s="89"/>
      <c r="P375" s="220">
        <f>O375*H375</f>
        <v>0</v>
      </c>
      <c r="Q375" s="220">
        <v>0</v>
      </c>
      <c r="R375" s="220">
        <f>Q375*H375</f>
        <v>0</v>
      </c>
      <c r="S375" s="220">
        <v>0</v>
      </c>
      <c r="T375" s="221">
        <f>S375*H375</f>
        <v>0</v>
      </c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R375" s="222" t="s">
        <v>206</v>
      </c>
      <c r="AT375" s="222" t="s">
        <v>201</v>
      </c>
      <c r="AU375" s="222" t="s">
        <v>92</v>
      </c>
      <c r="AY375" s="21" t="s">
        <v>197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21" t="s">
        <v>90</v>
      </c>
      <c r="BK375" s="223">
        <f>ROUND(I375*H375,2)</f>
        <v>0</v>
      </c>
      <c r="BL375" s="21" t="s">
        <v>206</v>
      </c>
      <c r="BM375" s="222" t="s">
        <v>799</v>
      </c>
    </row>
    <row r="376" s="2" customFormat="1">
      <c r="A376" s="43"/>
      <c r="B376" s="44"/>
      <c r="C376" s="45"/>
      <c r="D376" s="224" t="s">
        <v>209</v>
      </c>
      <c r="E376" s="45"/>
      <c r="F376" s="225" t="s">
        <v>2447</v>
      </c>
      <c r="G376" s="45"/>
      <c r="H376" s="45"/>
      <c r="I376" s="226"/>
      <c r="J376" s="45"/>
      <c r="K376" s="45"/>
      <c r="L376" s="49"/>
      <c r="M376" s="227"/>
      <c r="N376" s="228"/>
      <c r="O376" s="89"/>
      <c r="P376" s="89"/>
      <c r="Q376" s="89"/>
      <c r="R376" s="89"/>
      <c r="S376" s="89"/>
      <c r="T376" s="90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T376" s="21" t="s">
        <v>209</v>
      </c>
      <c r="AU376" s="21" t="s">
        <v>92</v>
      </c>
    </row>
    <row r="377" s="13" customFormat="1">
      <c r="A377" s="13"/>
      <c r="B377" s="232"/>
      <c r="C377" s="233"/>
      <c r="D377" s="224" t="s">
        <v>232</v>
      </c>
      <c r="E377" s="242" t="s">
        <v>35</v>
      </c>
      <c r="F377" s="234" t="s">
        <v>2448</v>
      </c>
      <c r="G377" s="233"/>
      <c r="H377" s="235">
        <v>6</v>
      </c>
      <c r="I377" s="236"/>
      <c r="J377" s="233"/>
      <c r="K377" s="233"/>
      <c r="L377" s="237"/>
      <c r="M377" s="238"/>
      <c r="N377" s="239"/>
      <c r="O377" s="239"/>
      <c r="P377" s="239"/>
      <c r="Q377" s="239"/>
      <c r="R377" s="239"/>
      <c r="S377" s="239"/>
      <c r="T377" s="24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1" t="s">
        <v>232</v>
      </c>
      <c r="AU377" s="241" t="s">
        <v>92</v>
      </c>
      <c r="AV377" s="13" t="s">
        <v>92</v>
      </c>
      <c r="AW377" s="13" t="s">
        <v>42</v>
      </c>
      <c r="AX377" s="13" t="s">
        <v>82</v>
      </c>
      <c r="AY377" s="241" t="s">
        <v>197</v>
      </c>
    </row>
    <row r="378" s="14" customFormat="1">
      <c r="A378" s="14"/>
      <c r="B378" s="253"/>
      <c r="C378" s="254"/>
      <c r="D378" s="224" t="s">
        <v>232</v>
      </c>
      <c r="E378" s="255" t="s">
        <v>35</v>
      </c>
      <c r="F378" s="256" t="s">
        <v>355</v>
      </c>
      <c r="G378" s="254"/>
      <c r="H378" s="257">
        <v>6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232</v>
      </c>
      <c r="AU378" s="263" t="s">
        <v>92</v>
      </c>
      <c r="AV378" s="14" t="s">
        <v>206</v>
      </c>
      <c r="AW378" s="14" t="s">
        <v>42</v>
      </c>
      <c r="AX378" s="14" t="s">
        <v>90</v>
      </c>
      <c r="AY378" s="263" t="s">
        <v>197</v>
      </c>
    </row>
    <row r="379" s="2" customFormat="1" ht="21.75" customHeight="1">
      <c r="A379" s="43"/>
      <c r="B379" s="44"/>
      <c r="C379" s="243" t="s">
        <v>582</v>
      </c>
      <c r="D379" s="243" t="s">
        <v>305</v>
      </c>
      <c r="E379" s="244" t="s">
        <v>2449</v>
      </c>
      <c r="F379" s="245" t="s">
        <v>2450</v>
      </c>
      <c r="G379" s="246" t="s">
        <v>215</v>
      </c>
      <c r="H379" s="247">
        <v>6</v>
      </c>
      <c r="I379" s="248"/>
      <c r="J379" s="249">
        <f>ROUND(I379*H379,2)</f>
        <v>0</v>
      </c>
      <c r="K379" s="245" t="s">
        <v>35</v>
      </c>
      <c r="L379" s="250"/>
      <c r="M379" s="251" t="s">
        <v>35</v>
      </c>
      <c r="N379" s="252" t="s">
        <v>53</v>
      </c>
      <c r="O379" s="89"/>
      <c r="P379" s="220">
        <f>O379*H379</f>
        <v>0</v>
      </c>
      <c r="Q379" s="220">
        <v>0</v>
      </c>
      <c r="R379" s="220">
        <f>Q379*H379</f>
        <v>0</v>
      </c>
      <c r="S379" s="220">
        <v>0</v>
      </c>
      <c r="T379" s="221">
        <f>S379*H379</f>
        <v>0</v>
      </c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R379" s="222" t="s">
        <v>253</v>
      </c>
      <c r="AT379" s="222" t="s">
        <v>305</v>
      </c>
      <c r="AU379" s="222" t="s">
        <v>92</v>
      </c>
      <c r="AY379" s="21" t="s">
        <v>197</v>
      </c>
      <c r="BE379" s="223">
        <f>IF(N379="základní",J379,0)</f>
        <v>0</v>
      </c>
      <c r="BF379" s="223">
        <f>IF(N379="snížená",J379,0)</f>
        <v>0</v>
      </c>
      <c r="BG379" s="223">
        <f>IF(N379="zákl. přenesená",J379,0)</f>
        <v>0</v>
      </c>
      <c r="BH379" s="223">
        <f>IF(N379="sníž. přenesená",J379,0)</f>
        <v>0</v>
      </c>
      <c r="BI379" s="223">
        <f>IF(N379="nulová",J379,0)</f>
        <v>0</v>
      </c>
      <c r="BJ379" s="21" t="s">
        <v>90</v>
      </c>
      <c r="BK379" s="223">
        <f>ROUND(I379*H379,2)</f>
        <v>0</v>
      </c>
      <c r="BL379" s="21" t="s">
        <v>206</v>
      </c>
      <c r="BM379" s="222" t="s">
        <v>809</v>
      </c>
    </row>
    <row r="380" s="2" customFormat="1">
      <c r="A380" s="43"/>
      <c r="B380" s="44"/>
      <c r="C380" s="45"/>
      <c r="D380" s="224" t="s">
        <v>209</v>
      </c>
      <c r="E380" s="45"/>
      <c r="F380" s="225" t="s">
        <v>2450</v>
      </c>
      <c r="G380" s="45"/>
      <c r="H380" s="45"/>
      <c r="I380" s="226"/>
      <c r="J380" s="45"/>
      <c r="K380" s="45"/>
      <c r="L380" s="49"/>
      <c r="M380" s="227"/>
      <c r="N380" s="228"/>
      <c r="O380" s="89"/>
      <c r="P380" s="89"/>
      <c r="Q380" s="89"/>
      <c r="R380" s="89"/>
      <c r="S380" s="89"/>
      <c r="T380" s="90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T380" s="21" t="s">
        <v>209</v>
      </c>
      <c r="AU380" s="21" t="s">
        <v>92</v>
      </c>
    </row>
    <row r="381" s="13" customFormat="1">
      <c r="A381" s="13"/>
      <c r="B381" s="232"/>
      <c r="C381" s="233"/>
      <c r="D381" s="224" t="s">
        <v>232</v>
      </c>
      <c r="E381" s="242" t="s">
        <v>35</v>
      </c>
      <c r="F381" s="234" t="s">
        <v>2448</v>
      </c>
      <c r="G381" s="233"/>
      <c r="H381" s="235">
        <v>6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232</v>
      </c>
      <c r="AU381" s="241" t="s">
        <v>92</v>
      </c>
      <c r="AV381" s="13" t="s">
        <v>92</v>
      </c>
      <c r="AW381" s="13" t="s">
        <v>42</v>
      </c>
      <c r="AX381" s="13" t="s">
        <v>82</v>
      </c>
      <c r="AY381" s="241" t="s">
        <v>197</v>
      </c>
    </row>
    <row r="382" s="14" customFormat="1">
      <c r="A382" s="14"/>
      <c r="B382" s="253"/>
      <c r="C382" s="254"/>
      <c r="D382" s="224" t="s">
        <v>232</v>
      </c>
      <c r="E382" s="255" t="s">
        <v>35</v>
      </c>
      <c r="F382" s="256" t="s">
        <v>355</v>
      </c>
      <c r="G382" s="254"/>
      <c r="H382" s="257">
        <v>6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232</v>
      </c>
      <c r="AU382" s="263" t="s">
        <v>92</v>
      </c>
      <c r="AV382" s="14" t="s">
        <v>206</v>
      </c>
      <c r="AW382" s="14" t="s">
        <v>42</v>
      </c>
      <c r="AX382" s="14" t="s">
        <v>90</v>
      </c>
      <c r="AY382" s="263" t="s">
        <v>197</v>
      </c>
    </row>
    <row r="383" s="2" customFormat="1" ht="24.15" customHeight="1">
      <c r="A383" s="43"/>
      <c r="B383" s="44"/>
      <c r="C383" s="211" t="s">
        <v>587</v>
      </c>
      <c r="D383" s="211" t="s">
        <v>201</v>
      </c>
      <c r="E383" s="212" t="s">
        <v>2451</v>
      </c>
      <c r="F383" s="213" t="s">
        <v>2452</v>
      </c>
      <c r="G383" s="214" t="s">
        <v>215</v>
      </c>
      <c r="H383" s="215">
        <v>6</v>
      </c>
      <c r="I383" s="216"/>
      <c r="J383" s="217">
        <f>ROUND(I383*H383,2)</f>
        <v>0</v>
      </c>
      <c r="K383" s="213" t="s">
        <v>35</v>
      </c>
      <c r="L383" s="49"/>
      <c r="M383" s="218" t="s">
        <v>35</v>
      </c>
      <c r="N383" s="219" t="s">
        <v>53</v>
      </c>
      <c r="O383" s="89"/>
      <c r="P383" s="220">
        <f>O383*H383</f>
        <v>0</v>
      </c>
      <c r="Q383" s="220">
        <v>0</v>
      </c>
      <c r="R383" s="220">
        <f>Q383*H383</f>
        <v>0</v>
      </c>
      <c r="S383" s="220">
        <v>0</v>
      </c>
      <c r="T383" s="221">
        <f>S383*H383</f>
        <v>0</v>
      </c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R383" s="222" t="s">
        <v>206</v>
      </c>
      <c r="AT383" s="222" t="s">
        <v>201</v>
      </c>
      <c r="AU383" s="222" t="s">
        <v>92</v>
      </c>
      <c r="AY383" s="21" t="s">
        <v>197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21" t="s">
        <v>90</v>
      </c>
      <c r="BK383" s="223">
        <f>ROUND(I383*H383,2)</f>
        <v>0</v>
      </c>
      <c r="BL383" s="21" t="s">
        <v>206</v>
      </c>
      <c r="BM383" s="222" t="s">
        <v>816</v>
      </c>
    </row>
    <row r="384" s="2" customFormat="1">
      <c r="A384" s="43"/>
      <c r="B384" s="44"/>
      <c r="C384" s="45"/>
      <c r="D384" s="224" t="s">
        <v>209</v>
      </c>
      <c r="E384" s="45"/>
      <c r="F384" s="225" t="s">
        <v>2452</v>
      </c>
      <c r="G384" s="45"/>
      <c r="H384" s="45"/>
      <c r="I384" s="226"/>
      <c r="J384" s="45"/>
      <c r="K384" s="45"/>
      <c r="L384" s="49"/>
      <c r="M384" s="227"/>
      <c r="N384" s="228"/>
      <c r="O384" s="89"/>
      <c r="P384" s="89"/>
      <c r="Q384" s="89"/>
      <c r="R384" s="89"/>
      <c r="S384" s="89"/>
      <c r="T384" s="90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T384" s="21" t="s">
        <v>209</v>
      </c>
      <c r="AU384" s="21" t="s">
        <v>92</v>
      </c>
    </row>
    <row r="385" s="13" customFormat="1">
      <c r="A385" s="13"/>
      <c r="B385" s="232"/>
      <c r="C385" s="233"/>
      <c r="D385" s="224" t="s">
        <v>232</v>
      </c>
      <c r="E385" s="242" t="s">
        <v>35</v>
      </c>
      <c r="F385" s="234" t="s">
        <v>2448</v>
      </c>
      <c r="G385" s="233"/>
      <c r="H385" s="235">
        <v>6</v>
      </c>
      <c r="I385" s="236"/>
      <c r="J385" s="233"/>
      <c r="K385" s="233"/>
      <c r="L385" s="237"/>
      <c r="M385" s="238"/>
      <c r="N385" s="239"/>
      <c r="O385" s="239"/>
      <c r="P385" s="239"/>
      <c r="Q385" s="239"/>
      <c r="R385" s="239"/>
      <c r="S385" s="239"/>
      <c r="T385" s="24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1" t="s">
        <v>232</v>
      </c>
      <c r="AU385" s="241" t="s">
        <v>92</v>
      </c>
      <c r="AV385" s="13" t="s">
        <v>92</v>
      </c>
      <c r="AW385" s="13" t="s">
        <v>42</v>
      </c>
      <c r="AX385" s="13" t="s">
        <v>82</v>
      </c>
      <c r="AY385" s="241" t="s">
        <v>197</v>
      </c>
    </row>
    <row r="386" s="14" customFormat="1">
      <c r="A386" s="14"/>
      <c r="B386" s="253"/>
      <c r="C386" s="254"/>
      <c r="D386" s="224" t="s">
        <v>232</v>
      </c>
      <c r="E386" s="255" t="s">
        <v>35</v>
      </c>
      <c r="F386" s="256" t="s">
        <v>355</v>
      </c>
      <c r="G386" s="254"/>
      <c r="H386" s="257">
        <v>6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232</v>
      </c>
      <c r="AU386" s="263" t="s">
        <v>92</v>
      </c>
      <c r="AV386" s="14" t="s">
        <v>206</v>
      </c>
      <c r="AW386" s="14" t="s">
        <v>42</v>
      </c>
      <c r="AX386" s="14" t="s">
        <v>90</v>
      </c>
      <c r="AY386" s="263" t="s">
        <v>197</v>
      </c>
    </row>
    <row r="387" s="2" customFormat="1" ht="24.15" customHeight="1">
      <c r="A387" s="43"/>
      <c r="B387" s="44"/>
      <c r="C387" s="243" t="s">
        <v>590</v>
      </c>
      <c r="D387" s="243" t="s">
        <v>305</v>
      </c>
      <c r="E387" s="244" t="s">
        <v>2453</v>
      </c>
      <c r="F387" s="245" t="s">
        <v>2454</v>
      </c>
      <c r="G387" s="246" t="s">
        <v>215</v>
      </c>
      <c r="H387" s="247">
        <v>6</v>
      </c>
      <c r="I387" s="248"/>
      <c r="J387" s="249">
        <f>ROUND(I387*H387,2)</f>
        <v>0</v>
      </c>
      <c r="K387" s="245" t="s">
        <v>35</v>
      </c>
      <c r="L387" s="250"/>
      <c r="M387" s="251" t="s">
        <v>35</v>
      </c>
      <c r="N387" s="252" t="s">
        <v>53</v>
      </c>
      <c r="O387" s="89"/>
      <c r="P387" s="220">
        <f>O387*H387</f>
        <v>0</v>
      </c>
      <c r="Q387" s="220">
        <v>0</v>
      </c>
      <c r="R387" s="220">
        <f>Q387*H387</f>
        <v>0</v>
      </c>
      <c r="S387" s="220">
        <v>0</v>
      </c>
      <c r="T387" s="221">
        <f>S387*H387</f>
        <v>0</v>
      </c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R387" s="222" t="s">
        <v>253</v>
      </c>
      <c r="AT387" s="222" t="s">
        <v>305</v>
      </c>
      <c r="AU387" s="222" t="s">
        <v>92</v>
      </c>
      <c r="AY387" s="21" t="s">
        <v>197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21" t="s">
        <v>90</v>
      </c>
      <c r="BK387" s="223">
        <f>ROUND(I387*H387,2)</f>
        <v>0</v>
      </c>
      <c r="BL387" s="21" t="s">
        <v>206</v>
      </c>
      <c r="BM387" s="222" t="s">
        <v>823</v>
      </c>
    </row>
    <row r="388" s="2" customFormat="1">
      <c r="A388" s="43"/>
      <c r="B388" s="44"/>
      <c r="C388" s="45"/>
      <c r="D388" s="224" t="s">
        <v>209</v>
      </c>
      <c r="E388" s="45"/>
      <c r="F388" s="225" t="s">
        <v>2454</v>
      </c>
      <c r="G388" s="45"/>
      <c r="H388" s="45"/>
      <c r="I388" s="226"/>
      <c r="J388" s="45"/>
      <c r="K388" s="45"/>
      <c r="L388" s="49"/>
      <c r="M388" s="227"/>
      <c r="N388" s="228"/>
      <c r="O388" s="89"/>
      <c r="P388" s="89"/>
      <c r="Q388" s="89"/>
      <c r="R388" s="89"/>
      <c r="S388" s="89"/>
      <c r="T388" s="90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T388" s="21" t="s">
        <v>209</v>
      </c>
      <c r="AU388" s="21" t="s">
        <v>92</v>
      </c>
    </row>
    <row r="389" s="13" customFormat="1">
      <c r="A389" s="13"/>
      <c r="B389" s="232"/>
      <c r="C389" s="233"/>
      <c r="D389" s="224" t="s">
        <v>232</v>
      </c>
      <c r="E389" s="242" t="s">
        <v>35</v>
      </c>
      <c r="F389" s="234" t="s">
        <v>2448</v>
      </c>
      <c r="G389" s="233"/>
      <c r="H389" s="235">
        <v>6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1" t="s">
        <v>232</v>
      </c>
      <c r="AU389" s="241" t="s">
        <v>92</v>
      </c>
      <c r="AV389" s="13" t="s">
        <v>92</v>
      </c>
      <c r="AW389" s="13" t="s">
        <v>42</v>
      </c>
      <c r="AX389" s="13" t="s">
        <v>82</v>
      </c>
      <c r="AY389" s="241" t="s">
        <v>197</v>
      </c>
    </row>
    <row r="390" s="14" customFormat="1">
      <c r="A390" s="14"/>
      <c r="B390" s="253"/>
      <c r="C390" s="254"/>
      <c r="D390" s="224" t="s">
        <v>232</v>
      </c>
      <c r="E390" s="255" t="s">
        <v>35</v>
      </c>
      <c r="F390" s="256" t="s">
        <v>355</v>
      </c>
      <c r="G390" s="254"/>
      <c r="H390" s="257">
        <v>6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232</v>
      </c>
      <c r="AU390" s="263" t="s">
        <v>92</v>
      </c>
      <c r="AV390" s="14" t="s">
        <v>206</v>
      </c>
      <c r="AW390" s="14" t="s">
        <v>42</v>
      </c>
      <c r="AX390" s="14" t="s">
        <v>90</v>
      </c>
      <c r="AY390" s="263" t="s">
        <v>197</v>
      </c>
    </row>
    <row r="391" s="2" customFormat="1" ht="24.15" customHeight="1">
      <c r="A391" s="43"/>
      <c r="B391" s="44"/>
      <c r="C391" s="211" t="s">
        <v>593</v>
      </c>
      <c r="D391" s="211" t="s">
        <v>201</v>
      </c>
      <c r="E391" s="212" t="s">
        <v>2455</v>
      </c>
      <c r="F391" s="213" t="s">
        <v>2456</v>
      </c>
      <c r="G391" s="214" t="s">
        <v>215</v>
      </c>
      <c r="H391" s="215">
        <v>7</v>
      </c>
      <c r="I391" s="216"/>
      <c r="J391" s="217">
        <f>ROUND(I391*H391,2)</f>
        <v>0</v>
      </c>
      <c r="K391" s="213" t="s">
        <v>35</v>
      </c>
      <c r="L391" s="49"/>
      <c r="M391" s="218" t="s">
        <v>35</v>
      </c>
      <c r="N391" s="219" t="s">
        <v>53</v>
      </c>
      <c r="O391" s="89"/>
      <c r="P391" s="220">
        <f>O391*H391</f>
        <v>0</v>
      </c>
      <c r="Q391" s="220">
        <v>0</v>
      </c>
      <c r="R391" s="220">
        <f>Q391*H391</f>
        <v>0</v>
      </c>
      <c r="S391" s="220">
        <v>0</v>
      </c>
      <c r="T391" s="221">
        <f>S391*H391</f>
        <v>0</v>
      </c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R391" s="222" t="s">
        <v>206</v>
      </c>
      <c r="AT391" s="222" t="s">
        <v>201</v>
      </c>
      <c r="AU391" s="222" t="s">
        <v>92</v>
      </c>
      <c r="AY391" s="21" t="s">
        <v>197</v>
      </c>
      <c r="BE391" s="223">
        <f>IF(N391="základní",J391,0)</f>
        <v>0</v>
      </c>
      <c r="BF391" s="223">
        <f>IF(N391="snížená",J391,0)</f>
        <v>0</v>
      </c>
      <c r="BG391" s="223">
        <f>IF(N391="zákl. přenesená",J391,0)</f>
        <v>0</v>
      </c>
      <c r="BH391" s="223">
        <f>IF(N391="sníž. přenesená",J391,0)</f>
        <v>0</v>
      </c>
      <c r="BI391" s="223">
        <f>IF(N391="nulová",J391,0)</f>
        <v>0</v>
      </c>
      <c r="BJ391" s="21" t="s">
        <v>90</v>
      </c>
      <c r="BK391" s="223">
        <f>ROUND(I391*H391,2)</f>
        <v>0</v>
      </c>
      <c r="BL391" s="21" t="s">
        <v>206</v>
      </c>
      <c r="BM391" s="222" t="s">
        <v>832</v>
      </c>
    </row>
    <row r="392" s="2" customFormat="1">
      <c r="A392" s="43"/>
      <c r="B392" s="44"/>
      <c r="C392" s="45"/>
      <c r="D392" s="224" t="s">
        <v>209</v>
      </c>
      <c r="E392" s="45"/>
      <c r="F392" s="225" t="s">
        <v>2456</v>
      </c>
      <c r="G392" s="45"/>
      <c r="H392" s="45"/>
      <c r="I392" s="226"/>
      <c r="J392" s="45"/>
      <c r="K392" s="45"/>
      <c r="L392" s="49"/>
      <c r="M392" s="227"/>
      <c r="N392" s="228"/>
      <c r="O392" s="89"/>
      <c r="P392" s="89"/>
      <c r="Q392" s="89"/>
      <c r="R392" s="89"/>
      <c r="S392" s="89"/>
      <c r="T392" s="90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T392" s="21" t="s">
        <v>209</v>
      </c>
      <c r="AU392" s="21" t="s">
        <v>92</v>
      </c>
    </row>
    <row r="393" s="13" customFormat="1">
      <c r="A393" s="13"/>
      <c r="B393" s="232"/>
      <c r="C393" s="233"/>
      <c r="D393" s="224" t="s">
        <v>232</v>
      </c>
      <c r="E393" s="242" t="s">
        <v>35</v>
      </c>
      <c r="F393" s="234" t="s">
        <v>247</v>
      </c>
      <c r="G393" s="233"/>
      <c r="H393" s="235">
        <v>7</v>
      </c>
      <c r="I393" s="236"/>
      <c r="J393" s="233"/>
      <c r="K393" s="233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232</v>
      </c>
      <c r="AU393" s="241" t="s">
        <v>92</v>
      </c>
      <c r="AV393" s="13" t="s">
        <v>92</v>
      </c>
      <c r="AW393" s="13" t="s">
        <v>42</v>
      </c>
      <c r="AX393" s="13" t="s">
        <v>82</v>
      </c>
      <c r="AY393" s="241" t="s">
        <v>197</v>
      </c>
    </row>
    <row r="394" s="14" customFormat="1">
      <c r="A394" s="14"/>
      <c r="B394" s="253"/>
      <c r="C394" s="254"/>
      <c r="D394" s="224" t="s">
        <v>232</v>
      </c>
      <c r="E394" s="255" t="s">
        <v>35</v>
      </c>
      <c r="F394" s="256" t="s">
        <v>355</v>
      </c>
      <c r="G394" s="254"/>
      <c r="H394" s="257">
        <v>7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232</v>
      </c>
      <c r="AU394" s="263" t="s">
        <v>92</v>
      </c>
      <c r="AV394" s="14" t="s">
        <v>206</v>
      </c>
      <c r="AW394" s="14" t="s">
        <v>42</v>
      </c>
      <c r="AX394" s="14" t="s">
        <v>90</v>
      </c>
      <c r="AY394" s="263" t="s">
        <v>197</v>
      </c>
    </row>
    <row r="395" s="2" customFormat="1" ht="21.75" customHeight="1">
      <c r="A395" s="43"/>
      <c r="B395" s="44"/>
      <c r="C395" s="243" t="s">
        <v>597</v>
      </c>
      <c r="D395" s="243" t="s">
        <v>305</v>
      </c>
      <c r="E395" s="244" t="s">
        <v>2457</v>
      </c>
      <c r="F395" s="245" t="s">
        <v>2458</v>
      </c>
      <c r="G395" s="246" t="s">
        <v>215</v>
      </c>
      <c r="H395" s="247">
        <v>7</v>
      </c>
      <c r="I395" s="248"/>
      <c r="J395" s="249">
        <f>ROUND(I395*H395,2)</f>
        <v>0</v>
      </c>
      <c r="K395" s="245" t="s">
        <v>35</v>
      </c>
      <c r="L395" s="250"/>
      <c r="M395" s="251" t="s">
        <v>35</v>
      </c>
      <c r="N395" s="252" t="s">
        <v>53</v>
      </c>
      <c r="O395" s="89"/>
      <c r="P395" s="220">
        <f>O395*H395</f>
        <v>0</v>
      </c>
      <c r="Q395" s="220">
        <v>0</v>
      </c>
      <c r="R395" s="220">
        <f>Q395*H395</f>
        <v>0</v>
      </c>
      <c r="S395" s="220">
        <v>0</v>
      </c>
      <c r="T395" s="221">
        <f>S395*H395</f>
        <v>0</v>
      </c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R395" s="222" t="s">
        <v>253</v>
      </c>
      <c r="AT395" s="222" t="s">
        <v>305</v>
      </c>
      <c r="AU395" s="222" t="s">
        <v>92</v>
      </c>
      <c r="AY395" s="21" t="s">
        <v>197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21" t="s">
        <v>90</v>
      </c>
      <c r="BK395" s="223">
        <f>ROUND(I395*H395,2)</f>
        <v>0</v>
      </c>
      <c r="BL395" s="21" t="s">
        <v>206</v>
      </c>
      <c r="BM395" s="222" t="s">
        <v>838</v>
      </c>
    </row>
    <row r="396" s="2" customFormat="1">
      <c r="A396" s="43"/>
      <c r="B396" s="44"/>
      <c r="C396" s="45"/>
      <c r="D396" s="224" t="s">
        <v>209</v>
      </c>
      <c r="E396" s="45"/>
      <c r="F396" s="225" t="s">
        <v>2458</v>
      </c>
      <c r="G396" s="45"/>
      <c r="H396" s="45"/>
      <c r="I396" s="226"/>
      <c r="J396" s="45"/>
      <c r="K396" s="45"/>
      <c r="L396" s="49"/>
      <c r="M396" s="227"/>
      <c r="N396" s="228"/>
      <c r="O396" s="89"/>
      <c r="P396" s="89"/>
      <c r="Q396" s="89"/>
      <c r="R396" s="89"/>
      <c r="S396" s="89"/>
      <c r="T396" s="90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T396" s="21" t="s">
        <v>209</v>
      </c>
      <c r="AU396" s="21" t="s">
        <v>92</v>
      </c>
    </row>
    <row r="397" s="13" customFormat="1">
      <c r="A397" s="13"/>
      <c r="B397" s="232"/>
      <c r="C397" s="233"/>
      <c r="D397" s="224" t="s">
        <v>232</v>
      </c>
      <c r="E397" s="242" t="s">
        <v>35</v>
      </c>
      <c r="F397" s="234" t="s">
        <v>247</v>
      </c>
      <c r="G397" s="233"/>
      <c r="H397" s="235">
        <v>7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1" t="s">
        <v>232</v>
      </c>
      <c r="AU397" s="241" t="s">
        <v>92</v>
      </c>
      <c r="AV397" s="13" t="s">
        <v>92</v>
      </c>
      <c r="AW397" s="13" t="s">
        <v>42</v>
      </c>
      <c r="AX397" s="13" t="s">
        <v>82</v>
      </c>
      <c r="AY397" s="241" t="s">
        <v>197</v>
      </c>
    </row>
    <row r="398" s="14" customFormat="1">
      <c r="A398" s="14"/>
      <c r="B398" s="253"/>
      <c r="C398" s="254"/>
      <c r="D398" s="224" t="s">
        <v>232</v>
      </c>
      <c r="E398" s="255" t="s">
        <v>35</v>
      </c>
      <c r="F398" s="256" t="s">
        <v>355</v>
      </c>
      <c r="G398" s="254"/>
      <c r="H398" s="257">
        <v>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232</v>
      </c>
      <c r="AU398" s="263" t="s">
        <v>92</v>
      </c>
      <c r="AV398" s="14" t="s">
        <v>206</v>
      </c>
      <c r="AW398" s="14" t="s">
        <v>42</v>
      </c>
      <c r="AX398" s="14" t="s">
        <v>90</v>
      </c>
      <c r="AY398" s="263" t="s">
        <v>197</v>
      </c>
    </row>
    <row r="399" s="2" customFormat="1" ht="16.5" customHeight="1">
      <c r="A399" s="43"/>
      <c r="B399" s="44"/>
      <c r="C399" s="243" t="s">
        <v>607</v>
      </c>
      <c r="D399" s="243" t="s">
        <v>305</v>
      </c>
      <c r="E399" s="244" t="s">
        <v>2459</v>
      </c>
      <c r="F399" s="245" t="s">
        <v>2460</v>
      </c>
      <c r="G399" s="246" t="s">
        <v>215</v>
      </c>
      <c r="H399" s="247">
        <v>7</v>
      </c>
      <c r="I399" s="248"/>
      <c r="J399" s="249">
        <f>ROUND(I399*H399,2)</f>
        <v>0</v>
      </c>
      <c r="K399" s="245" t="s">
        <v>35</v>
      </c>
      <c r="L399" s="250"/>
      <c r="M399" s="251" t="s">
        <v>35</v>
      </c>
      <c r="N399" s="252" t="s">
        <v>53</v>
      </c>
      <c r="O399" s="89"/>
      <c r="P399" s="220">
        <f>O399*H399</f>
        <v>0</v>
      </c>
      <c r="Q399" s="220">
        <v>0</v>
      </c>
      <c r="R399" s="220">
        <f>Q399*H399</f>
        <v>0</v>
      </c>
      <c r="S399" s="220">
        <v>0</v>
      </c>
      <c r="T399" s="221">
        <f>S399*H399</f>
        <v>0</v>
      </c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R399" s="222" t="s">
        <v>253</v>
      </c>
      <c r="AT399" s="222" t="s">
        <v>305</v>
      </c>
      <c r="AU399" s="222" t="s">
        <v>92</v>
      </c>
      <c r="AY399" s="21" t="s">
        <v>197</v>
      </c>
      <c r="BE399" s="223">
        <f>IF(N399="základní",J399,0)</f>
        <v>0</v>
      </c>
      <c r="BF399" s="223">
        <f>IF(N399="snížená",J399,0)</f>
        <v>0</v>
      </c>
      <c r="BG399" s="223">
        <f>IF(N399="zákl. přenesená",J399,0)</f>
        <v>0</v>
      </c>
      <c r="BH399" s="223">
        <f>IF(N399="sníž. přenesená",J399,0)</f>
        <v>0</v>
      </c>
      <c r="BI399" s="223">
        <f>IF(N399="nulová",J399,0)</f>
        <v>0</v>
      </c>
      <c r="BJ399" s="21" t="s">
        <v>90</v>
      </c>
      <c r="BK399" s="223">
        <f>ROUND(I399*H399,2)</f>
        <v>0</v>
      </c>
      <c r="BL399" s="21" t="s">
        <v>206</v>
      </c>
      <c r="BM399" s="222" t="s">
        <v>846</v>
      </c>
    </row>
    <row r="400" s="2" customFormat="1">
      <c r="A400" s="43"/>
      <c r="B400" s="44"/>
      <c r="C400" s="45"/>
      <c r="D400" s="224" t="s">
        <v>209</v>
      </c>
      <c r="E400" s="45"/>
      <c r="F400" s="225" t="s">
        <v>2460</v>
      </c>
      <c r="G400" s="45"/>
      <c r="H400" s="45"/>
      <c r="I400" s="226"/>
      <c r="J400" s="45"/>
      <c r="K400" s="45"/>
      <c r="L400" s="49"/>
      <c r="M400" s="227"/>
      <c r="N400" s="228"/>
      <c r="O400" s="89"/>
      <c r="P400" s="89"/>
      <c r="Q400" s="89"/>
      <c r="R400" s="89"/>
      <c r="S400" s="89"/>
      <c r="T400" s="90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T400" s="21" t="s">
        <v>209</v>
      </c>
      <c r="AU400" s="21" t="s">
        <v>92</v>
      </c>
    </row>
    <row r="401" s="13" customFormat="1">
      <c r="A401" s="13"/>
      <c r="B401" s="232"/>
      <c r="C401" s="233"/>
      <c r="D401" s="224" t="s">
        <v>232</v>
      </c>
      <c r="E401" s="242" t="s">
        <v>35</v>
      </c>
      <c r="F401" s="234" t="s">
        <v>247</v>
      </c>
      <c r="G401" s="233"/>
      <c r="H401" s="235">
        <v>7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232</v>
      </c>
      <c r="AU401" s="241" t="s">
        <v>92</v>
      </c>
      <c r="AV401" s="13" t="s">
        <v>92</v>
      </c>
      <c r="AW401" s="13" t="s">
        <v>42</v>
      </c>
      <c r="AX401" s="13" t="s">
        <v>82</v>
      </c>
      <c r="AY401" s="241" t="s">
        <v>197</v>
      </c>
    </row>
    <row r="402" s="14" customFormat="1">
      <c r="A402" s="14"/>
      <c r="B402" s="253"/>
      <c r="C402" s="254"/>
      <c r="D402" s="224" t="s">
        <v>232</v>
      </c>
      <c r="E402" s="255" t="s">
        <v>35</v>
      </c>
      <c r="F402" s="256" t="s">
        <v>355</v>
      </c>
      <c r="G402" s="254"/>
      <c r="H402" s="257">
        <v>7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232</v>
      </c>
      <c r="AU402" s="263" t="s">
        <v>92</v>
      </c>
      <c r="AV402" s="14" t="s">
        <v>206</v>
      </c>
      <c r="AW402" s="14" t="s">
        <v>42</v>
      </c>
      <c r="AX402" s="14" t="s">
        <v>90</v>
      </c>
      <c r="AY402" s="263" t="s">
        <v>197</v>
      </c>
    </row>
    <row r="403" s="2" customFormat="1" ht="24.15" customHeight="1">
      <c r="A403" s="43"/>
      <c r="B403" s="44"/>
      <c r="C403" s="243" t="s">
        <v>610</v>
      </c>
      <c r="D403" s="243" t="s">
        <v>305</v>
      </c>
      <c r="E403" s="244" t="s">
        <v>2461</v>
      </c>
      <c r="F403" s="245" t="s">
        <v>2462</v>
      </c>
      <c r="G403" s="246" t="s">
        <v>215</v>
      </c>
      <c r="H403" s="247">
        <v>7</v>
      </c>
      <c r="I403" s="248"/>
      <c r="J403" s="249">
        <f>ROUND(I403*H403,2)</f>
        <v>0</v>
      </c>
      <c r="K403" s="245" t="s">
        <v>35</v>
      </c>
      <c r="L403" s="250"/>
      <c r="M403" s="251" t="s">
        <v>35</v>
      </c>
      <c r="N403" s="252" t="s">
        <v>53</v>
      </c>
      <c r="O403" s="89"/>
      <c r="P403" s="220">
        <f>O403*H403</f>
        <v>0</v>
      </c>
      <c r="Q403" s="220">
        <v>0</v>
      </c>
      <c r="R403" s="220">
        <f>Q403*H403</f>
        <v>0</v>
      </c>
      <c r="S403" s="220">
        <v>0</v>
      </c>
      <c r="T403" s="221">
        <f>S403*H403</f>
        <v>0</v>
      </c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R403" s="222" t="s">
        <v>253</v>
      </c>
      <c r="AT403" s="222" t="s">
        <v>305</v>
      </c>
      <c r="AU403" s="222" t="s">
        <v>92</v>
      </c>
      <c r="AY403" s="21" t="s">
        <v>197</v>
      </c>
      <c r="BE403" s="223">
        <f>IF(N403="základní",J403,0)</f>
        <v>0</v>
      </c>
      <c r="BF403" s="223">
        <f>IF(N403="snížená",J403,0)</f>
        <v>0</v>
      </c>
      <c r="BG403" s="223">
        <f>IF(N403="zákl. přenesená",J403,0)</f>
        <v>0</v>
      </c>
      <c r="BH403" s="223">
        <f>IF(N403="sníž. přenesená",J403,0)</f>
        <v>0</v>
      </c>
      <c r="BI403" s="223">
        <f>IF(N403="nulová",J403,0)</f>
        <v>0</v>
      </c>
      <c r="BJ403" s="21" t="s">
        <v>90</v>
      </c>
      <c r="BK403" s="223">
        <f>ROUND(I403*H403,2)</f>
        <v>0</v>
      </c>
      <c r="BL403" s="21" t="s">
        <v>206</v>
      </c>
      <c r="BM403" s="222" t="s">
        <v>853</v>
      </c>
    </row>
    <row r="404" s="2" customFormat="1">
      <c r="A404" s="43"/>
      <c r="B404" s="44"/>
      <c r="C404" s="45"/>
      <c r="D404" s="224" t="s">
        <v>209</v>
      </c>
      <c r="E404" s="45"/>
      <c r="F404" s="225" t="s">
        <v>2462</v>
      </c>
      <c r="G404" s="45"/>
      <c r="H404" s="45"/>
      <c r="I404" s="226"/>
      <c r="J404" s="45"/>
      <c r="K404" s="45"/>
      <c r="L404" s="49"/>
      <c r="M404" s="227"/>
      <c r="N404" s="228"/>
      <c r="O404" s="89"/>
      <c r="P404" s="89"/>
      <c r="Q404" s="89"/>
      <c r="R404" s="89"/>
      <c r="S404" s="89"/>
      <c r="T404" s="90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T404" s="21" t="s">
        <v>209</v>
      </c>
      <c r="AU404" s="21" t="s">
        <v>92</v>
      </c>
    </row>
    <row r="405" s="13" customFormat="1">
      <c r="A405" s="13"/>
      <c r="B405" s="232"/>
      <c r="C405" s="233"/>
      <c r="D405" s="224" t="s">
        <v>232</v>
      </c>
      <c r="E405" s="242" t="s">
        <v>35</v>
      </c>
      <c r="F405" s="234" t="s">
        <v>247</v>
      </c>
      <c r="G405" s="233"/>
      <c r="H405" s="235">
        <v>7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1" t="s">
        <v>232</v>
      </c>
      <c r="AU405" s="241" t="s">
        <v>92</v>
      </c>
      <c r="AV405" s="13" t="s">
        <v>92</v>
      </c>
      <c r="AW405" s="13" t="s">
        <v>42</v>
      </c>
      <c r="AX405" s="13" t="s">
        <v>82</v>
      </c>
      <c r="AY405" s="241" t="s">
        <v>197</v>
      </c>
    </row>
    <row r="406" s="14" customFormat="1">
      <c r="A406" s="14"/>
      <c r="B406" s="253"/>
      <c r="C406" s="254"/>
      <c r="D406" s="224" t="s">
        <v>232</v>
      </c>
      <c r="E406" s="255" t="s">
        <v>35</v>
      </c>
      <c r="F406" s="256" t="s">
        <v>355</v>
      </c>
      <c r="G406" s="254"/>
      <c r="H406" s="257">
        <v>7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232</v>
      </c>
      <c r="AU406" s="263" t="s">
        <v>92</v>
      </c>
      <c r="AV406" s="14" t="s">
        <v>206</v>
      </c>
      <c r="AW406" s="14" t="s">
        <v>42</v>
      </c>
      <c r="AX406" s="14" t="s">
        <v>90</v>
      </c>
      <c r="AY406" s="263" t="s">
        <v>197</v>
      </c>
    </row>
    <row r="407" s="2" customFormat="1" ht="24.15" customHeight="1">
      <c r="A407" s="43"/>
      <c r="B407" s="44"/>
      <c r="C407" s="211" t="s">
        <v>613</v>
      </c>
      <c r="D407" s="211" t="s">
        <v>201</v>
      </c>
      <c r="E407" s="212" t="s">
        <v>2463</v>
      </c>
      <c r="F407" s="213" t="s">
        <v>2464</v>
      </c>
      <c r="G407" s="214" t="s">
        <v>215</v>
      </c>
      <c r="H407" s="215">
        <v>7</v>
      </c>
      <c r="I407" s="216"/>
      <c r="J407" s="217">
        <f>ROUND(I407*H407,2)</f>
        <v>0</v>
      </c>
      <c r="K407" s="213" t="s">
        <v>35</v>
      </c>
      <c r="L407" s="49"/>
      <c r="M407" s="218" t="s">
        <v>35</v>
      </c>
      <c r="N407" s="219" t="s">
        <v>53</v>
      </c>
      <c r="O407" s="89"/>
      <c r="P407" s="220">
        <f>O407*H407</f>
        <v>0</v>
      </c>
      <c r="Q407" s="220">
        <v>0</v>
      </c>
      <c r="R407" s="220">
        <f>Q407*H407</f>
        <v>0</v>
      </c>
      <c r="S407" s="220">
        <v>0</v>
      </c>
      <c r="T407" s="221">
        <f>S407*H407</f>
        <v>0</v>
      </c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R407" s="222" t="s">
        <v>206</v>
      </c>
      <c r="AT407" s="222" t="s">
        <v>201</v>
      </c>
      <c r="AU407" s="222" t="s">
        <v>92</v>
      </c>
      <c r="AY407" s="21" t="s">
        <v>197</v>
      </c>
      <c r="BE407" s="223">
        <f>IF(N407="základní",J407,0)</f>
        <v>0</v>
      </c>
      <c r="BF407" s="223">
        <f>IF(N407="snížená",J407,0)</f>
        <v>0</v>
      </c>
      <c r="BG407" s="223">
        <f>IF(N407="zákl. přenesená",J407,0)</f>
        <v>0</v>
      </c>
      <c r="BH407" s="223">
        <f>IF(N407="sníž. přenesená",J407,0)</f>
        <v>0</v>
      </c>
      <c r="BI407" s="223">
        <f>IF(N407="nulová",J407,0)</f>
        <v>0</v>
      </c>
      <c r="BJ407" s="21" t="s">
        <v>90</v>
      </c>
      <c r="BK407" s="223">
        <f>ROUND(I407*H407,2)</f>
        <v>0</v>
      </c>
      <c r="BL407" s="21" t="s">
        <v>206</v>
      </c>
      <c r="BM407" s="222" t="s">
        <v>858</v>
      </c>
    </row>
    <row r="408" s="2" customFormat="1">
      <c r="A408" s="43"/>
      <c r="B408" s="44"/>
      <c r="C408" s="45"/>
      <c r="D408" s="224" t="s">
        <v>209</v>
      </c>
      <c r="E408" s="45"/>
      <c r="F408" s="225" t="s">
        <v>2464</v>
      </c>
      <c r="G408" s="45"/>
      <c r="H408" s="45"/>
      <c r="I408" s="226"/>
      <c r="J408" s="45"/>
      <c r="K408" s="45"/>
      <c r="L408" s="49"/>
      <c r="M408" s="227"/>
      <c r="N408" s="228"/>
      <c r="O408" s="89"/>
      <c r="P408" s="89"/>
      <c r="Q408" s="89"/>
      <c r="R408" s="89"/>
      <c r="S408" s="89"/>
      <c r="T408" s="90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T408" s="21" t="s">
        <v>209</v>
      </c>
      <c r="AU408" s="21" t="s">
        <v>92</v>
      </c>
    </row>
    <row r="409" s="13" customFormat="1">
      <c r="A409" s="13"/>
      <c r="B409" s="232"/>
      <c r="C409" s="233"/>
      <c r="D409" s="224" t="s">
        <v>232</v>
      </c>
      <c r="E409" s="242" t="s">
        <v>35</v>
      </c>
      <c r="F409" s="234" t="s">
        <v>247</v>
      </c>
      <c r="G409" s="233"/>
      <c r="H409" s="235">
        <v>7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1" t="s">
        <v>232</v>
      </c>
      <c r="AU409" s="241" t="s">
        <v>92</v>
      </c>
      <c r="AV409" s="13" t="s">
        <v>92</v>
      </c>
      <c r="AW409" s="13" t="s">
        <v>42</v>
      </c>
      <c r="AX409" s="13" t="s">
        <v>82</v>
      </c>
      <c r="AY409" s="241" t="s">
        <v>197</v>
      </c>
    </row>
    <row r="410" s="14" customFormat="1">
      <c r="A410" s="14"/>
      <c r="B410" s="253"/>
      <c r="C410" s="254"/>
      <c r="D410" s="224" t="s">
        <v>232</v>
      </c>
      <c r="E410" s="255" t="s">
        <v>35</v>
      </c>
      <c r="F410" s="256" t="s">
        <v>355</v>
      </c>
      <c r="G410" s="254"/>
      <c r="H410" s="257">
        <v>7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232</v>
      </c>
      <c r="AU410" s="263" t="s">
        <v>92</v>
      </c>
      <c r="AV410" s="14" t="s">
        <v>206</v>
      </c>
      <c r="AW410" s="14" t="s">
        <v>42</v>
      </c>
      <c r="AX410" s="14" t="s">
        <v>90</v>
      </c>
      <c r="AY410" s="263" t="s">
        <v>197</v>
      </c>
    </row>
    <row r="411" s="2" customFormat="1" ht="16.5" customHeight="1">
      <c r="A411" s="43"/>
      <c r="B411" s="44"/>
      <c r="C411" s="243" t="s">
        <v>617</v>
      </c>
      <c r="D411" s="243" t="s">
        <v>305</v>
      </c>
      <c r="E411" s="244" t="s">
        <v>2465</v>
      </c>
      <c r="F411" s="245" t="s">
        <v>2466</v>
      </c>
      <c r="G411" s="246" t="s">
        <v>215</v>
      </c>
      <c r="H411" s="247">
        <v>7</v>
      </c>
      <c r="I411" s="248"/>
      <c r="J411" s="249">
        <f>ROUND(I411*H411,2)</f>
        <v>0</v>
      </c>
      <c r="K411" s="245" t="s">
        <v>35</v>
      </c>
      <c r="L411" s="250"/>
      <c r="M411" s="251" t="s">
        <v>35</v>
      </c>
      <c r="N411" s="252" t="s">
        <v>53</v>
      </c>
      <c r="O411" s="89"/>
      <c r="P411" s="220">
        <f>O411*H411</f>
        <v>0</v>
      </c>
      <c r="Q411" s="220">
        <v>0</v>
      </c>
      <c r="R411" s="220">
        <f>Q411*H411</f>
        <v>0</v>
      </c>
      <c r="S411" s="220">
        <v>0</v>
      </c>
      <c r="T411" s="221">
        <f>S411*H411</f>
        <v>0</v>
      </c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R411" s="222" t="s">
        <v>253</v>
      </c>
      <c r="AT411" s="222" t="s">
        <v>305</v>
      </c>
      <c r="AU411" s="222" t="s">
        <v>92</v>
      </c>
      <c r="AY411" s="21" t="s">
        <v>197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21" t="s">
        <v>90</v>
      </c>
      <c r="BK411" s="223">
        <f>ROUND(I411*H411,2)</f>
        <v>0</v>
      </c>
      <c r="BL411" s="21" t="s">
        <v>206</v>
      </c>
      <c r="BM411" s="222" t="s">
        <v>867</v>
      </c>
    </row>
    <row r="412" s="2" customFormat="1">
      <c r="A412" s="43"/>
      <c r="B412" s="44"/>
      <c r="C412" s="45"/>
      <c r="D412" s="224" t="s">
        <v>209</v>
      </c>
      <c r="E412" s="45"/>
      <c r="F412" s="225" t="s">
        <v>2466</v>
      </c>
      <c r="G412" s="45"/>
      <c r="H412" s="45"/>
      <c r="I412" s="226"/>
      <c r="J412" s="45"/>
      <c r="K412" s="45"/>
      <c r="L412" s="49"/>
      <c r="M412" s="227"/>
      <c r="N412" s="228"/>
      <c r="O412" s="89"/>
      <c r="P412" s="89"/>
      <c r="Q412" s="89"/>
      <c r="R412" s="89"/>
      <c r="S412" s="89"/>
      <c r="T412" s="90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T412" s="21" t="s">
        <v>209</v>
      </c>
      <c r="AU412" s="21" t="s">
        <v>92</v>
      </c>
    </row>
    <row r="413" s="2" customFormat="1">
      <c r="A413" s="43"/>
      <c r="B413" s="44"/>
      <c r="C413" s="45"/>
      <c r="D413" s="224" t="s">
        <v>219</v>
      </c>
      <c r="E413" s="45"/>
      <c r="F413" s="231" t="s">
        <v>2467</v>
      </c>
      <c r="G413" s="45"/>
      <c r="H413" s="45"/>
      <c r="I413" s="226"/>
      <c r="J413" s="45"/>
      <c r="K413" s="45"/>
      <c r="L413" s="49"/>
      <c r="M413" s="227"/>
      <c r="N413" s="228"/>
      <c r="O413" s="89"/>
      <c r="P413" s="89"/>
      <c r="Q413" s="89"/>
      <c r="R413" s="89"/>
      <c r="S413" s="89"/>
      <c r="T413" s="90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T413" s="21" t="s">
        <v>219</v>
      </c>
      <c r="AU413" s="21" t="s">
        <v>92</v>
      </c>
    </row>
    <row r="414" s="13" customFormat="1">
      <c r="A414" s="13"/>
      <c r="B414" s="232"/>
      <c r="C414" s="233"/>
      <c r="D414" s="224" t="s">
        <v>232</v>
      </c>
      <c r="E414" s="242" t="s">
        <v>35</v>
      </c>
      <c r="F414" s="234" t="s">
        <v>247</v>
      </c>
      <c r="G414" s="233"/>
      <c r="H414" s="235">
        <v>7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232</v>
      </c>
      <c r="AU414" s="241" t="s">
        <v>92</v>
      </c>
      <c r="AV414" s="13" t="s">
        <v>92</v>
      </c>
      <c r="AW414" s="13" t="s">
        <v>42</v>
      </c>
      <c r="AX414" s="13" t="s">
        <v>82</v>
      </c>
      <c r="AY414" s="241" t="s">
        <v>197</v>
      </c>
    </row>
    <row r="415" s="14" customFormat="1">
      <c r="A415" s="14"/>
      <c r="B415" s="253"/>
      <c r="C415" s="254"/>
      <c r="D415" s="224" t="s">
        <v>232</v>
      </c>
      <c r="E415" s="255" t="s">
        <v>35</v>
      </c>
      <c r="F415" s="256" t="s">
        <v>355</v>
      </c>
      <c r="G415" s="254"/>
      <c r="H415" s="257">
        <v>7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232</v>
      </c>
      <c r="AU415" s="263" t="s">
        <v>92</v>
      </c>
      <c r="AV415" s="14" t="s">
        <v>206</v>
      </c>
      <c r="AW415" s="14" t="s">
        <v>42</v>
      </c>
      <c r="AX415" s="14" t="s">
        <v>90</v>
      </c>
      <c r="AY415" s="263" t="s">
        <v>197</v>
      </c>
    </row>
    <row r="416" s="2" customFormat="1" ht="24.15" customHeight="1">
      <c r="A416" s="43"/>
      <c r="B416" s="44"/>
      <c r="C416" s="211" t="s">
        <v>621</v>
      </c>
      <c r="D416" s="211" t="s">
        <v>201</v>
      </c>
      <c r="E416" s="212" t="s">
        <v>2468</v>
      </c>
      <c r="F416" s="213" t="s">
        <v>2469</v>
      </c>
      <c r="G416" s="214" t="s">
        <v>215</v>
      </c>
      <c r="H416" s="215">
        <v>1</v>
      </c>
      <c r="I416" s="216"/>
      <c r="J416" s="217">
        <f>ROUND(I416*H416,2)</f>
        <v>0</v>
      </c>
      <c r="K416" s="213" t="s">
        <v>35</v>
      </c>
      <c r="L416" s="49"/>
      <c r="M416" s="218" t="s">
        <v>35</v>
      </c>
      <c r="N416" s="219" t="s">
        <v>53</v>
      </c>
      <c r="O416" s="89"/>
      <c r="P416" s="220">
        <f>O416*H416</f>
        <v>0</v>
      </c>
      <c r="Q416" s="220">
        <v>0</v>
      </c>
      <c r="R416" s="220">
        <f>Q416*H416</f>
        <v>0</v>
      </c>
      <c r="S416" s="220">
        <v>0</v>
      </c>
      <c r="T416" s="221">
        <f>S416*H416</f>
        <v>0</v>
      </c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R416" s="222" t="s">
        <v>206</v>
      </c>
      <c r="AT416" s="222" t="s">
        <v>201</v>
      </c>
      <c r="AU416" s="222" t="s">
        <v>92</v>
      </c>
      <c r="AY416" s="21" t="s">
        <v>197</v>
      </c>
      <c r="BE416" s="223">
        <f>IF(N416="základní",J416,0)</f>
        <v>0</v>
      </c>
      <c r="BF416" s="223">
        <f>IF(N416="snížená",J416,0)</f>
        <v>0</v>
      </c>
      <c r="BG416" s="223">
        <f>IF(N416="zákl. přenesená",J416,0)</f>
        <v>0</v>
      </c>
      <c r="BH416" s="223">
        <f>IF(N416="sníž. přenesená",J416,0)</f>
        <v>0</v>
      </c>
      <c r="BI416" s="223">
        <f>IF(N416="nulová",J416,0)</f>
        <v>0</v>
      </c>
      <c r="BJ416" s="21" t="s">
        <v>90</v>
      </c>
      <c r="BK416" s="223">
        <f>ROUND(I416*H416,2)</f>
        <v>0</v>
      </c>
      <c r="BL416" s="21" t="s">
        <v>206</v>
      </c>
      <c r="BM416" s="222" t="s">
        <v>873</v>
      </c>
    </row>
    <row r="417" s="2" customFormat="1">
      <c r="A417" s="43"/>
      <c r="B417" s="44"/>
      <c r="C417" s="45"/>
      <c r="D417" s="224" t="s">
        <v>209</v>
      </c>
      <c r="E417" s="45"/>
      <c r="F417" s="225" t="s">
        <v>2469</v>
      </c>
      <c r="G417" s="45"/>
      <c r="H417" s="45"/>
      <c r="I417" s="226"/>
      <c r="J417" s="45"/>
      <c r="K417" s="45"/>
      <c r="L417" s="49"/>
      <c r="M417" s="227"/>
      <c r="N417" s="228"/>
      <c r="O417" s="89"/>
      <c r="P417" s="89"/>
      <c r="Q417" s="89"/>
      <c r="R417" s="89"/>
      <c r="S417" s="89"/>
      <c r="T417" s="90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T417" s="21" t="s">
        <v>209</v>
      </c>
      <c r="AU417" s="21" t="s">
        <v>92</v>
      </c>
    </row>
    <row r="418" s="2" customFormat="1">
      <c r="A418" s="43"/>
      <c r="B418" s="44"/>
      <c r="C418" s="45"/>
      <c r="D418" s="224" t="s">
        <v>219</v>
      </c>
      <c r="E418" s="45"/>
      <c r="F418" s="231" t="s">
        <v>2470</v>
      </c>
      <c r="G418" s="45"/>
      <c r="H418" s="45"/>
      <c r="I418" s="226"/>
      <c r="J418" s="45"/>
      <c r="K418" s="45"/>
      <c r="L418" s="49"/>
      <c r="M418" s="227"/>
      <c r="N418" s="228"/>
      <c r="O418" s="89"/>
      <c r="P418" s="89"/>
      <c r="Q418" s="89"/>
      <c r="R418" s="89"/>
      <c r="S418" s="89"/>
      <c r="T418" s="90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T418" s="21" t="s">
        <v>219</v>
      </c>
      <c r="AU418" s="21" t="s">
        <v>92</v>
      </c>
    </row>
    <row r="419" s="13" customFormat="1">
      <c r="A419" s="13"/>
      <c r="B419" s="232"/>
      <c r="C419" s="233"/>
      <c r="D419" s="224" t="s">
        <v>232</v>
      </c>
      <c r="E419" s="242" t="s">
        <v>35</v>
      </c>
      <c r="F419" s="234" t="s">
        <v>90</v>
      </c>
      <c r="G419" s="233"/>
      <c r="H419" s="235">
        <v>1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232</v>
      </c>
      <c r="AU419" s="241" t="s">
        <v>92</v>
      </c>
      <c r="AV419" s="13" t="s">
        <v>92</v>
      </c>
      <c r="AW419" s="13" t="s">
        <v>42</v>
      </c>
      <c r="AX419" s="13" t="s">
        <v>82</v>
      </c>
      <c r="AY419" s="241" t="s">
        <v>197</v>
      </c>
    </row>
    <row r="420" s="14" customFormat="1">
      <c r="A420" s="14"/>
      <c r="B420" s="253"/>
      <c r="C420" s="254"/>
      <c r="D420" s="224" t="s">
        <v>232</v>
      </c>
      <c r="E420" s="255" t="s">
        <v>35</v>
      </c>
      <c r="F420" s="256" t="s">
        <v>355</v>
      </c>
      <c r="G420" s="254"/>
      <c r="H420" s="257">
        <v>1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232</v>
      </c>
      <c r="AU420" s="263" t="s">
        <v>92</v>
      </c>
      <c r="AV420" s="14" t="s">
        <v>206</v>
      </c>
      <c r="AW420" s="14" t="s">
        <v>42</v>
      </c>
      <c r="AX420" s="14" t="s">
        <v>90</v>
      </c>
      <c r="AY420" s="263" t="s">
        <v>197</v>
      </c>
    </row>
    <row r="421" s="2" customFormat="1" ht="33" customHeight="1">
      <c r="A421" s="43"/>
      <c r="B421" s="44"/>
      <c r="C421" s="211" t="s">
        <v>623</v>
      </c>
      <c r="D421" s="211" t="s">
        <v>201</v>
      </c>
      <c r="E421" s="212" t="s">
        <v>2471</v>
      </c>
      <c r="F421" s="213" t="s">
        <v>2472</v>
      </c>
      <c r="G421" s="214" t="s">
        <v>215</v>
      </c>
      <c r="H421" s="215">
        <v>1</v>
      </c>
      <c r="I421" s="216"/>
      <c r="J421" s="217">
        <f>ROUND(I421*H421,2)</f>
        <v>0</v>
      </c>
      <c r="K421" s="213" t="s">
        <v>35</v>
      </c>
      <c r="L421" s="49"/>
      <c r="M421" s="218" t="s">
        <v>35</v>
      </c>
      <c r="N421" s="219" t="s">
        <v>53</v>
      </c>
      <c r="O421" s="89"/>
      <c r="P421" s="220">
        <f>O421*H421</f>
        <v>0</v>
      </c>
      <c r="Q421" s="220">
        <v>0</v>
      </c>
      <c r="R421" s="220">
        <f>Q421*H421</f>
        <v>0</v>
      </c>
      <c r="S421" s="220">
        <v>0</v>
      </c>
      <c r="T421" s="221">
        <f>S421*H421</f>
        <v>0</v>
      </c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R421" s="222" t="s">
        <v>206</v>
      </c>
      <c r="AT421" s="222" t="s">
        <v>201</v>
      </c>
      <c r="AU421" s="222" t="s">
        <v>92</v>
      </c>
      <c r="AY421" s="21" t="s">
        <v>197</v>
      </c>
      <c r="BE421" s="223">
        <f>IF(N421="základní",J421,0)</f>
        <v>0</v>
      </c>
      <c r="BF421" s="223">
        <f>IF(N421="snížená",J421,0)</f>
        <v>0</v>
      </c>
      <c r="BG421" s="223">
        <f>IF(N421="zákl. přenesená",J421,0)</f>
        <v>0</v>
      </c>
      <c r="BH421" s="223">
        <f>IF(N421="sníž. přenesená",J421,0)</f>
        <v>0</v>
      </c>
      <c r="BI421" s="223">
        <f>IF(N421="nulová",J421,0)</f>
        <v>0</v>
      </c>
      <c r="BJ421" s="21" t="s">
        <v>90</v>
      </c>
      <c r="BK421" s="223">
        <f>ROUND(I421*H421,2)</f>
        <v>0</v>
      </c>
      <c r="BL421" s="21" t="s">
        <v>206</v>
      </c>
      <c r="BM421" s="222" t="s">
        <v>879</v>
      </c>
    </row>
    <row r="422" s="2" customFormat="1">
      <c r="A422" s="43"/>
      <c r="B422" s="44"/>
      <c r="C422" s="45"/>
      <c r="D422" s="224" t="s">
        <v>209</v>
      </c>
      <c r="E422" s="45"/>
      <c r="F422" s="225" t="s">
        <v>2472</v>
      </c>
      <c r="G422" s="45"/>
      <c r="H422" s="45"/>
      <c r="I422" s="226"/>
      <c r="J422" s="45"/>
      <c r="K422" s="45"/>
      <c r="L422" s="49"/>
      <c r="M422" s="227"/>
      <c r="N422" s="228"/>
      <c r="O422" s="89"/>
      <c r="P422" s="89"/>
      <c r="Q422" s="89"/>
      <c r="R422" s="89"/>
      <c r="S422" s="89"/>
      <c r="T422" s="90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T422" s="21" t="s">
        <v>209</v>
      </c>
      <c r="AU422" s="21" t="s">
        <v>92</v>
      </c>
    </row>
    <row r="423" s="13" customFormat="1">
      <c r="A423" s="13"/>
      <c r="B423" s="232"/>
      <c r="C423" s="233"/>
      <c r="D423" s="224" t="s">
        <v>232</v>
      </c>
      <c r="E423" s="242" t="s">
        <v>35</v>
      </c>
      <c r="F423" s="234" t="s">
        <v>90</v>
      </c>
      <c r="G423" s="233"/>
      <c r="H423" s="235">
        <v>1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1" t="s">
        <v>232</v>
      </c>
      <c r="AU423" s="241" t="s">
        <v>92</v>
      </c>
      <c r="AV423" s="13" t="s">
        <v>92</v>
      </c>
      <c r="AW423" s="13" t="s">
        <v>42</v>
      </c>
      <c r="AX423" s="13" t="s">
        <v>82</v>
      </c>
      <c r="AY423" s="241" t="s">
        <v>197</v>
      </c>
    </row>
    <row r="424" s="14" customFormat="1">
      <c r="A424" s="14"/>
      <c r="B424" s="253"/>
      <c r="C424" s="254"/>
      <c r="D424" s="224" t="s">
        <v>232</v>
      </c>
      <c r="E424" s="255" t="s">
        <v>35</v>
      </c>
      <c r="F424" s="256" t="s">
        <v>355</v>
      </c>
      <c r="G424" s="254"/>
      <c r="H424" s="257">
        <v>1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232</v>
      </c>
      <c r="AU424" s="263" t="s">
        <v>92</v>
      </c>
      <c r="AV424" s="14" t="s">
        <v>206</v>
      </c>
      <c r="AW424" s="14" t="s">
        <v>42</v>
      </c>
      <c r="AX424" s="14" t="s">
        <v>90</v>
      </c>
      <c r="AY424" s="263" t="s">
        <v>197</v>
      </c>
    </row>
    <row r="425" s="2" customFormat="1" ht="24.15" customHeight="1">
      <c r="A425" s="43"/>
      <c r="B425" s="44"/>
      <c r="C425" s="211" t="s">
        <v>625</v>
      </c>
      <c r="D425" s="211" t="s">
        <v>201</v>
      </c>
      <c r="E425" s="212" t="s">
        <v>2473</v>
      </c>
      <c r="F425" s="213" t="s">
        <v>2474</v>
      </c>
      <c r="G425" s="214" t="s">
        <v>215</v>
      </c>
      <c r="H425" s="215">
        <v>1</v>
      </c>
      <c r="I425" s="216"/>
      <c r="J425" s="217">
        <f>ROUND(I425*H425,2)</f>
        <v>0</v>
      </c>
      <c r="K425" s="213" t="s">
        <v>35</v>
      </c>
      <c r="L425" s="49"/>
      <c r="M425" s="218" t="s">
        <v>35</v>
      </c>
      <c r="N425" s="219" t="s">
        <v>53</v>
      </c>
      <c r="O425" s="89"/>
      <c r="P425" s="220">
        <f>O425*H425</f>
        <v>0</v>
      </c>
      <c r="Q425" s="220">
        <v>0</v>
      </c>
      <c r="R425" s="220">
        <f>Q425*H425</f>
        <v>0</v>
      </c>
      <c r="S425" s="220">
        <v>0</v>
      </c>
      <c r="T425" s="221">
        <f>S425*H425</f>
        <v>0</v>
      </c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R425" s="222" t="s">
        <v>206</v>
      </c>
      <c r="AT425" s="222" t="s">
        <v>201</v>
      </c>
      <c r="AU425" s="222" t="s">
        <v>92</v>
      </c>
      <c r="AY425" s="21" t="s">
        <v>197</v>
      </c>
      <c r="BE425" s="223">
        <f>IF(N425="základní",J425,0)</f>
        <v>0</v>
      </c>
      <c r="BF425" s="223">
        <f>IF(N425="snížená",J425,0)</f>
        <v>0</v>
      </c>
      <c r="BG425" s="223">
        <f>IF(N425="zákl. přenesená",J425,0)</f>
        <v>0</v>
      </c>
      <c r="BH425" s="223">
        <f>IF(N425="sníž. přenesená",J425,0)</f>
        <v>0</v>
      </c>
      <c r="BI425" s="223">
        <f>IF(N425="nulová",J425,0)</f>
        <v>0</v>
      </c>
      <c r="BJ425" s="21" t="s">
        <v>90</v>
      </c>
      <c r="BK425" s="223">
        <f>ROUND(I425*H425,2)</f>
        <v>0</v>
      </c>
      <c r="BL425" s="21" t="s">
        <v>206</v>
      </c>
      <c r="BM425" s="222" t="s">
        <v>886</v>
      </c>
    </row>
    <row r="426" s="2" customFormat="1">
      <c r="A426" s="43"/>
      <c r="B426" s="44"/>
      <c r="C426" s="45"/>
      <c r="D426" s="224" t="s">
        <v>209</v>
      </c>
      <c r="E426" s="45"/>
      <c r="F426" s="225" t="s">
        <v>2474</v>
      </c>
      <c r="G426" s="45"/>
      <c r="H426" s="45"/>
      <c r="I426" s="226"/>
      <c r="J426" s="45"/>
      <c r="K426" s="45"/>
      <c r="L426" s="49"/>
      <c r="M426" s="227"/>
      <c r="N426" s="228"/>
      <c r="O426" s="89"/>
      <c r="P426" s="89"/>
      <c r="Q426" s="89"/>
      <c r="R426" s="89"/>
      <c r="S426" s="89"/>
      <c r="T426" s="90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T426" s="21" t="s">
        <v>209</v>
      </c>
      <c r="AU426" s="21" t="s">
        <v>92</v>
      </c>
    </row>
    <row r="427" s="13" customFormat="1">
      <c r="A427" s="13"/>
      <c r="B427" s="232"/>
      <c r="C427" s="233"/>
      <c r="D427" s="224" t="s">
        <v>232</v>
      </c>
      <c r="E427" s="242" t="s">
        <v>35</v>
      </c>
      <c r="F427" s="234" t="s">
        <v>90</v>
      </c>
      <c r="G427" s="233"/>
      <c r="H427" s="235">
        <v>1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1" t="s">
        <v>232</v>
      </c>
      <c r="AU427" s="241" t="s">
        <v>92</v>
      </c>
      <c r="AV427" s="13" t="s">
        <v>92</v>
      </c>
      <c r="AW427" s="13" t="s">
        <v>42</v>
      </c>
      <c r="AX427" s="13" t="s">
        <v>82</v>
      </c>
      <c r="AY427" s="241" t="s">
        <v>197</v>
      </c>
    </row>
    <row r="428" s="14" customFormat="1">
      <c r="A428" s="14"/>
      <c r="B428" s="253"/>
      <c r="C428" s="254"/>
      <c r="D428" s="224" t="s">
        <v>232</v>
      </c>
      <c r="E428" s="255" t="s">
        <v>35</v>
      </c>
      <c r="F428" s="256" t="s">
        <v>355</v>
      </c>
      <c r="G428" s="254"/>
      <c r="H428" s="257">
        <v>1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232</v>
      </c>
      <c r="AU428" s="263" t="s">
        <v>92</v>
      </c>
      <c r="AV428" s="14" t="s">
        <v>206</v>
      </c>
      <c r="AW428" s="14" t="s">
        <v>42</v>
      </c>
      <c r="AX428" s="14" t="s">
        <v>90</v>
      </c>
      <c r="AY428" s="263" t="s">
        <v>197</v>
      </c>
    </row>
    <row r="429" s="2" customFormat="1" ht="33" customHeight="1">
      <c r="A429" s="43"/>
      <c r="B429" s="44"/>
      <c r="C429" s="211" t="s">
        <v>627</v>
      </c>
      <c r="D429" s="211" t="s">
        <v>201</v>
      </c>
      <c r="E429" s="212" t="s">
        <v>2475</v>
      </c>
      <c r="F429" s="213" t="s">
        <v>2476</v>
      </c>
      <c r="G429" s="214" t="s">
        <v>215</v>
      </c>
      <c r="H429" s="215">
        <v>1</v>
      </c>
      <c r="I429" s="216"/>
      <c r="J429" s="217">
        <f>ROUND(I429*H429,2)</f>
        <v>0</v>
      </c>
      <c r="K429" s="213" t="s">
        <v>35</v>
      </c>
      <c r="L429" s="49"/>
      <c r="M429" s="218" t="s">
        <v>35</v>
      </c>
      <c r="N429" s="219" t="s">
        <v>53</v>
      </c>
      <c r="O429" s="89"/>
      <c r="P429" s="220">
        <f>O429*H429</f>
        <v>0</v>
      </c>
      <c r="Q429" s="220">
        <v>0</v>
      </c>
      <c r="R429" s="220">
        <f>Q429*H429</f>
        <v>0</v>
      </c>
      <c r="S429" s="220">
        <v>0</v>
      </c>
      <c r="T429" s="221">
        <f>S429*H429</f>
        <v>0</v>
      </c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R429" s="222" t="s">
        <v>206</v>
      </c>
      <c r="AT429" s="222" t="s">
        <v>201</v>
      </c>
      <c r="AU429" s="222" t="s">
        <v>92</v>
      </c>
      <c r="AY429" s="21" t="s">
        <v>197</v>
      </c>
      <c r="BE429" s="223">
        <f>IF(N429="základní",J429,0)</f>
        <v>0</v>
      </c>
      <c r="BF429" s="223">
        <f>IF(N429="snížená",J429,0)</f>
        <v>0</v>
      </c>
      <c r="BG429" s="223">
        <f>IF(N429="zákl. přenesená",J429,0)</f>
        <v>0</v>
      </c>
      <c r="BH429" s="223">
        <f>IF(N429="sníž. přenesená",J429,0)</f>
        <v>0</v>
      </c>
      <c r="BI429" s="223">
        <f>IF(N429="nulová",J429,0)</f>
        <v>0</v>
      </c>
      <c r="BJ429" s="21" t="s">
        <v>90</v>
      </c>
      <c r="BK429" s="223">
        <f>ROUND(I429*H429,2)</f>
        <v>0</v>
      </c>
      <c r="BL429" s="21" t="s">
        <v>206</v>
      </c>
      <c r="BM429" s="222" t="s">
        <v>899</v>
      </c>
    </row>
    <row r="430" s="2" customFormat="1">
      <c r="A430" s="43"/>
      <c r="B430" s="44"/>
      <c r="C430" s="45"/>
      <c r="D430" s="224" t="s">
        <v>209</v>
      </c>
      <c r="E430" s="45"/>
      <c r="F430" s="225" t="s">
        <v>2476</v>
      </c>
      <c r="G430" s="45"/>
      <c r="H430" s="45"/>
      <c r="I430" s="226"/>
      <c r="J430" s="45"/>
      <c r="K430" s="45"/>
      <c r="L430" s="49"/>
      <c r="M430" s="227"/>
      <c r="N430" s="228"/>
      <c r="O430" s="89"/>
      <c r="P430" s="89"/>
      <c r="Q430" s="89"/>
      <c r="R430" s="89"/>
      <c r="S430" s="89"/>
      <c r="T430" s="90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T430" s="21" t="s">
        <v>209</v>
      </c>
      <c r="AU430" s="21" t="s">
        <v>92</v>
      </c>
    </row>
    <row r="431" s="13" customFormat="1">
      <c r="A431" s="13"/>
      <c r="B431" s="232"/>
      <c r="C431" s="233"/>
      <c r="D431" s="224" t="s">
        <v>232</v>
      </c>
      <c r="E431" s="242" t="s">
        <v>35</v>
      </c>
      <c r="F431" s="234" t="s">
        <v>90</v>
      </c>
      <c r="G431" s="233"/>
      <c r="H431" s="235">
        <v>1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1" t="s">
        <v>232</v>
      </c>
      <c r="AU431" s="241" t="s">
        <v>92</v>
      </c>
      <c r="AV431" s="13" t="s">
        <v>92</v>
      </c>
      <c r="AW431" s="13" t="s">
        <v>42</v>
      </c>
      <c r="AX431" s="13" t="s">
        <v>82</v>
      </c>
      <c r="AY431" s="241" t="s">
        <v>197</v>
      </c>
    </row>
    <row r="432" s="14" customFormat="1">
      <c r="A432" s="14"/>
      <c r="B432" s="253"/>
      <c r="C432" s="254"/>
      <c r="D432" s="224" t="s">
        <v>232</v>
      </c>
      <c r="E432" s="255" t="s">
        <v>35</v>
      </c>
      <c r="F432" s="256" t="s">
        <v>355</v>
      </c>
      <c r="G432" s="254"/>
      <c r="H432" s="257">
        <v>1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232</v>
      </c>
      <c r="AU432" s="263" t="s">
        <v>92</v>
      </c>
      <c r="AV432" s="14" t="s">
        <v>206</v>
      </c>
      <c r="AW432" s="14" t="s">
        <v>42</v>
      </c>
      <c r="AX432" s="14" t="s">
        <v>90</v>
      </c>
      <c r="AY432" s="263" t="s">
        <v>197</v>
      </c>
    </row>
    <row r="433" s="2" customFormat="1" ht="24.15" customHeight="1">
      <c r="A433" s="43"/>
      <c r="B433" s="44"/>
      <c r="C433" s="243" t="s">
        <v>630</v>
      </c>
      <c r="D433" s="243" t="s">
        <v>305</v>
      </c>
      <c r="E433" s="244" t="s">
        <v>2477</v>
      </c>
      <c r="F433" s="245" t="s">
        <v>2478</v>
      </c>
      <c r="G433" s="246" t="s">
        <v>215</v>
      </c>
      <c r="H433" s="247">
        <v>4</v>
      </c>
      <c r="I433" s="248"/>
      <c r="J433" s="249">
        <f>ROUND(I433*H433,2)</f>
        <v>0</v>
      </c>
      <c r="K433" s="245" t="s">
        <v>205</v>
      </c>
      <c r="L433" s="250"/>
      <c r="M433" s="251" t="s">
        <v>35</v>
      </c>
      <c r="N433" s="252" t="s">
        <v>53</v>
      </c>
      <c r="O433" s="89"/>
      <c r="P433" s="220">
        <f>O433*H433</f>
        <v>0</v>
      </c>
      <c r="Q433" s="220">
        <v>0.029999999999999999</v>
      </c>
      <c r="R433" s="220">
        <f>Q433*H433</f>
        <v>0.12</v>
      </c>
      <c r="S433" s="220">
        <v>0</v>
      </c>
      <c r="T433" s="221">
        <f>S433*H433</f>
        <v>0</v>
      </c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R433" s="222" t="s">
        <v>253</v>
      </c>
      <c r="AT433" s="222" t="s">
        <v>305</v>
      </c>
      <c r="AU433" s="222" t="s">
        <v>92</v>
      </c>
      <c r="AY433" s="21" t="s">
        <v>197</v>
      </c>
      <c r="BE433" s="223">
        <f>IF(N433="základní",J433,0)</f>
        <v>0</v>
      </c>
      <c r="BF433" s="223">
        <f>IF(N433="snížená",J433,0)</f>
        <v>0</v>
      </c>
      <c r="BG433" s="223">
        <f>IF(N433="zákl. přenesená",J433,0)</f>
        <v>0</v>
      </c>
      <c r="BH433" s="223">
        <f>IF(N433="sníž. přenesená",J433,0)</f>
        <v>0</v>
      </c>
      <c r="BI433" s="223">
        <f>IF(N433="nulová",J433,0)</f>
        <v>0</v>
      </c>
      <c r="BJ433" s="21" t="s">
        <v>90</v>
      </c>
      <c r="BK433" s="223">
        <f>ROUND(I433*H433,2)</f>
        <v>0</v>
      </c>
      <c r="BL433" s="21" t="s">
        <v>206</v>
      </c>
      <c r="BM433" s="222" t="s">
        <v>2479</v>
      </c>
    </row>
    <row r="434" s="2" customFormat="1">
      <c r="A434" s="43"/>
      <c r="B434" s="44"/>
      <c r="C434" s="45"/>
      <c r="D434" s="224" t="s">
        <v>209</v>
      </c>
      <c r="E434" s="45"/>
      <c r="F434" s="225" t="s">
        <v>2480</v>
      </c>
      <c r="G434" s="45"/>
      <c r="H434" s="45"/>
      <c r="I434" s="226"/>
      <c r="J434" s="45"/>
      <c r="K434" s="45"/>
      <c r="L434" s="49"/>
      <c r="M434" s="227"/>
      <c r="N434" s="228"/>
      <c r="O434" s="89"/>
      <c r="P434" s="89"/>
      <c r="Q434" s="89"/>
      <c r="R434" s="89"/>
      <c r="S434" s="89"/>
      <c r="T434" s="90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T434" s="21" t="s">
        <v>209</v>
      </c>
      <c r="AU434" s="21" t="s">
        <v>92</v>
      </c>
    </row>
    <row r="435" s="2" customFormat="1">
      <c r="A435" s="43"/>
      <c r="B435" s="44"/>
      <c r="C435" s="45"/>
      <c r="D435" s="224" t="s">
        <v>219</v>
      </c>
      <c r="E435" s="45"/>
      <c r="F435" s="231" t="s">
        <v>2481</v>
      </c>
      <c r="G435" s="45"/>
      <c r="H435" s="45"/>
      <c r="I435" s="226"/>
      <c r="J435" s="45"/>
      <c r="K435" s="45"/>
      <c r="L435" s="49"/>
      <c r="M435" s="227"/>
      <c r="N435" s="228"/>
      <c r="O435" s="89"/>
      <c r="P435" s="89"/>
      <c r="Q435" s="89"/>
      <c r="R435" s="89"/>
      <c r="S435" s="89"/>
      <c r="T435" s="90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T435" s="21" t="s">
        <v>219</v>
      </c>
      <c r="AU435" s="21" t="s">
        <v>92</v>
      </c>
    </row>
    <row r="436" s="2" customFormat="1" ht="24.15" customHeight="1">
      <c r="A436" s="43"/>
      <c r="B436" s="44"/>
      <c r="C436" s="243" t="s">
        <v>634</v>
      </c>
      <c r="D436" s="243" t="s">
        <v>305</v>
      </c>
      <c r="E436" s="244" t="s">
        <v>2482</v>
      </c>
      <c r="F436" s="245" t="s">
        <v>2478</v>
      </c>
      <c r="G436" s="246" t="s">
        <v>215</v>
      </c>
      <c r="H436" s="247">
        <v>6</v>
      </c>
      <c r="I436" s="248"/>
      <c r="J436" s="249">
        <f>ROUND(I436*H436,2)</f>
        <v>0</v>
      </c>
      <c r="K436" s="245" t="s">
        <v>35</v>
      </c>
      <c r="L436" s="250"/>
      <c r="M436" s="251" t="s">
        <v>35</v>
      </c>
      <c r="N436" s="252" t="s">
        <v>53</v>
      </c>
      <c r="O436" s="89"/>
      <c r="P436" s="220">
        <f>O436*H436</f>
        <v>0</v>
      </c>
      <c r="Q436" s="220">
        <v>0.029999999999999999</v>
      </c>
      <c r="R436" s="220">
        <f>Q436*H436</f>
        <v>0.17999999999999999</v>
      </c>
      <c r="S436" s="220">
        <v>0</v>
      </c>
      <c r="T436" s="221">
        <f>S436*H436</f>
        <v>0</v>
      </c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R436" s="222" t="s">
        <v>253</v>
      </c>
      <c r="AT436" s="222" t="s">
        <v>305</v>
      </c>
      <c r="AU436" s="222" t="s">
        <v>92</v>
      </c>
      <c r="AY436" s="21" t="s">
        <v>197</v>
      </c>
      <c r="BE436" s="223">
        <f>IF(N436="základní",J436,0)</f>
        <v>0</v>
      </c>
      <c r="BF436" s="223">
        <f>IF(N436="snížená",J436,0)</f>
        <v>0</v>
      </c>
      <c r="BG436" s="223">
        <f>IF(N436="zákl. přenesená",J436,0)</f>
        <v>0</v>
      </c>
      <c r="BH436" s="223">
        <f>IF(N436="sníž. přenesená",J436,0)</f>
        <v>0</v>
      </c>
      <c r="BI436" s="223">
        <f>IF(N436="nulová",J436,0)</f>
        <v>0</v>
      </c>
      <c r="BJ436" s="21" t="s">
        <v>90</v>
      </c>
      <c r="BK436" s="223">
        <f>ROUND(I436*H436,2)</f>
        <v>0</v>
      </c>
      <c r="BL436" s="21" t="s">
        <v>206</v>
      </c>
      <c r="BM436" s="222" t="s">
        <v>2483</v>
      </c>
    </row>
    <row r="437" s="2" customFormat="1">
      <c r="A437" s="43"/>
      <c r="B437" s="44"/>
      <c r="C437" s="45"/>
      <c r="D437" s="224" t="s">
        <v>209</v>
      </c>
      <c r="E437" s="45"/>
      <c r="F437" s="225" t="s">
        <v>2484</v>
      </c>
      <c r="G437" s="45"/>
      <c r="H437" s="45"/>
      <c r="I437" s="226"/>
      <c r="J437" s="45"/>
      <c r="K437" s="45"/>
      <c r="L437" s="49"/>
      <c r="M437" s="227"/>
      <c r="N437" s="228"/>
      <c r="O437" s="89"/>
      <c r="P437" s="89"/>
      <c r="Q437" s="89"/>
      <c r="R437" s="89"/>
      <c r="S437" s="89"/>
      <c r="T437" s="90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T437" s="21" t="s">
        <v>209</v>
      </c>
      <c r="AU437" s="21" t="s">
        <v>92</v>
      </c>
    </row>
    <row r="438" s="2" customFormat="1">
      <c r="A438" s="43"/>
      <c r="B438" s="44"/>
      <c r="C438" s="45"/>
      <c r="D438" s="224" t="s">
        <v>219</v>
      </c>
      <c r="E438" s="45"/>
      <c r="F438" s="231" t="s">
        <v>2481</v>
      </c>
      <c r="G438" s="45"/>
      <c r="H438" s="45"/>
      <c r="I438" s="226"/>
      <c r="J438" s="45"/>
      <c r="K438" s="45"/>
      <c r="L438" s="49"/>
      <c r="M438" s="227"/>
      <c r="N438" s="228"/>
      <c r="O438" s="89"/>
      <c r="P438" s="89"/>
      <c r="Q438" s="89"/>
      <c r="R438" s="89"/>
      <c r="S438" s="89"/>
      <c r="T438" s="90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T438" s="21" t="s">
        <v>219</v>
      </c>
      <c r="AU438" s="21" t="s">
        <v>92</v>
      </c>
    </row>
    <row r="439" s="12" customFormat="1" ht="22.8" customHeight="1">
      <c r="A439" s="12"/>
      <c r="B439" s="195"/>
      <c r="C439" s="196"/>
      <c r="D439" s="197" t="s">
        <v>81</v>
      </c>
      <c r="E439" s="209" t="s">
        <v>1512</v>
      </c>
      <c r="F439" s="209" t="s">
        <v>1513</v>
      </c>
      <c r="G439" s="196"/>
      <c r="H439" s="196"/>
      <c r="I439" s="199"/>
      <c r="J439" s="210">
        <f>BK439</f>
        <v>0</v>
      </c>
      <c r="K439" s="196"/>
      <c r="L439" s="201"/>
      <c r="M439" s="202"/>
      <c r="N439" s="203"/>
      <c r="O439" s="203"/>
      <c r="P439" s="204">
        <f>SUM(P440:P441)</f>
        <v>0</v>
      </c>
      <c r="Q439" s="203"/>
      <c r="R439" s="204">
        <f>SUM(R440:R441)</f>
        <v>0</v>
      </c>
      <c r="S439" s="203"/>
      <c r="T439" s="205">
        <f>SUM(T440:T441)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6" t="s">
        <v>90</v>
      </c>
      <c r="AT439" s="207" t="s">
        <v>81</v>
      </c>
      <c r="AU439" s="207" t="s">
        <v>90</v>
      </c>
      <c r="AY439" s="206" t="s">
        <v>197</v>
      </c>
      <c r="BK439" s="208">
        <f>SUM(BK440:BK441)</f>
        <v>0</v>
      </c>
    </row>
    <row r="440" s="2" customFormat="1" ht="24.15" customHeight="1">
      <c r="A440" s="43"/>
      <c r="B440" s="44"/>
      <c r="C440" s="211" t="s">
        <v>639</v>
      </c>
      <c r="D440" s="211" t="s">
        <v>201</v>
      </c>
      <c r="E440" s="212" t="s">
        <v>2485</v>
      </c>
      <c r="F440" s="213" t="s">
        <v>2486</v>
      </c>
      <c r="G440" s="214" t="s">
        <v>269</v>
      </c>
      <c r="H440" s="215">
        <v>442.12099999999998</v>
      </c>
      <c r="I440" s="216"/>
      <c r="J440" s="217">
        <f>ROUND(I440*H440,2)</f>
        <v>0</v>
      </c>
      <c r="K440" s="213" t="s">
        <v>35</v>
      </c>
      <c r="L440" s="49"/>
      <c r="M440" s="218" t="s">
        <v>35</v>
      </c>
      <c r="N440" s="219" t="s">
        <v>53</v>
      </c>
      <c r="O440" s="89"/>
      <c r="P440" s="220">
        <f>O440*H440</f>
        <v>0</v>
      </c>
      <c r="Q440" s="220">
        <v>0</v>
      </c>
      <c r="R440" s="220">
        <f>Q440*H440</f>
        <v>0</v>
      </c>
      <c r="S440" s="220">
        <v>0</v>
      </c>
      <c r="T440" s="221">
        <f>S440*H440</f>
        <v>0</v>
      </c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R440" s="222" t="s">
        <v>206</v>
      </c>
      <c r="AT440" s="222" t="s">
        <v>201</v>
      </c>
      <c r="AU440" s="222" t="s">
        <v>92</v>
      </c>
      <c r="AY440" s="21" t="s">
        <v>197</v>
      </c>
      <c r="BE440" s="223">
        <f>IF(N440="základní",J440,0)</f>
        <v>0</v>
      </c>
      <c r="BF440" s="223">
        <f>IF(N440="snížená",J440,0)</f>
        <v>0</v>
      </c>
      <c r="BG440" s="223">
        <f>IF(N440="zákl. přenesená",J440,0)</f>
        <v>0</v>
      </c>
      <c r="BH440" s="223">
        <f>IF(N440="sníž. přenesená",J440,0)</f>
        <v>0</v>
      </c>
      <c r="BI440" s="223">
        <f>IF(N440="nulová",J440,0)</f>
        <v>0</v>
      </c>
      <c r="BJ440" s="21" t="s">
        <v>90</v>
      </c>
      <c r="BK440" s="223">
        <f>ROUND(I440*H440,2)</f>
        <v>0</v>
      </c>
      <c r="BL440" s="21" t="s">
        <v>206</v>
      </c>
      <c r="BM440" s="222" t="s">
        <v>930</v>
      </c>
    </row>
    <row r="441" s="2" customFormat="1">
      <c r="A441" s="43"/>
      <c r="B441" s="44"/>
      <c r="C441" s="45"/>
      <c r="D441" s="224" t="s">
        <v>209</v>
      </c>
      <c r="E441" s="45"/>
      <c r="F441" s="225" t="s">
        <v>2486</v>
      </c>
      <c r="G441" s="45"/>
      <c r="H441" s="45"/>
      <c r="I441" s="226"/>
      <c r="J441" s="45"/>
      <c r="K441" s="45"/>
      <c r="L441" s="49"/>
      <c r="M441" s="227"/>
      <c r="N441" s="228"/>
      <c r="O441" s="89"/>
      <c r="P441" s="89"/>
      <c r="Q441" s="89"/>
      <c r="R441" s="89"/>
      <c r="S441" s="89"/>
      <c r="T441" s="90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T441" s="21" t="s">
        <v>209</v>
      </c>
      <c r="AU441" s="21" t="s">
        <v>92</v>
      </c>
    </row>
    <row r="442" s="12" customFormat="1" ht="22.8" customHeight="1">
      <c r="A442" s="12"/>
      <c r="B442" s="195"/>
      <c r="C442" s="196"/>
      <c r="D442" s="197" t="s">
        <v>81</v>
      </c>
      <c r="E442" s="209" t="s">
        <v>137</v>
      </c>
      <c r="F442" s="209" t="s">
        <v>2487</v>
      </c>
      <c r="G442" s="196"/>
      <c r="H442" s="196"/>
      <c r="I442" s="199"/>
      <c r="J442" s="210">
        <f>BK442</f>
        <v>0</v>
      </c>
      <c r="K442" s="196"/>
      <c r="L442" s="201"/>
      <c r="M442" s="202"/>
      <c r="N442" s="203"/>
      <c r="O442" s="203"/>
      <c r="P442" s="204">
        <f>SUM(P443:P479)</f>
        <v>0</v>
      </c>
      <c r="Q442" s="203"/>
      <c r="R442" s="204">
        <f>SUM(R443:R479)</f>
        <v>0.45967999999999998</v>
      </c>
      <c r="S442" s="203"/>
      <c r="T442" s="205">
        <f>SUM(T443:T479)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6" t="s">
        <v>234</v>
      </c>
      <c r="AT442" s="207" t="s">
        <v>81</v>
      </c>
      <c r="AU442" s="207" t="s">
        <v>90</v>
      </c>
      <c r="AY442" s="206" t="s">
        <v>197</v>
      </c>
      <c r="BK442" s="208">
        <f>SUM(BK443:BK479)</f>
        <v>0</v>
      </c>
    </row>
    <row r="443" s="2" customFormat="1" ht="21.75" customHeight="1">
      <c r="A443" s="43"/>
      <c r="B443" s="44"/>
      <c r="C443" s="211" t="s">
        <v>648</v>
      </c>
      <c r="D443" s="211" t="s">
        <v>201</v>
      </c>
      <c r="E443" s="212" t="s">
        <v>2488</v>
      </c>
      <c r="F443" s="213" t="s">
        <v>2489</v>
      </c>
      <c r="G443" s="214" t="s">
        <v>409</v>
      </c>
      <c r="H443" s="215">
        <v>309.02999999999997</v>
      </c>
      <c r="I443" s="216"/>
      <c r="J443" s="217">
        <f>ROUND(I443*H443,2)</f>
        <v>0</v>
      </c>
      <c r="K443" s="213" t="s">
        <v>35</v>
      </c>
      <c r="L443" s="49"/>
      <c r="M443" s="218" t="s">
        <v>35</v>
      </c>
      <c r="N443" s="219" t="s">
        <v>53</v>
      </c>
      <c r="O443" s="89"/>
      <c r="P443" s="220">
        <f>O443*H443</f>
        <v>0</v>
      </c>
      <c r="Q443" s="220">
        <v>0</v>
      </c>
      <c r="R443" s="220">
        <f>Q443*H443</f>
        <v>0</v>
      </c>
      <c r="S443" s="220">
        <v>0</v>
      </c>
      <c r="T443" s="221">
        <f>S443*H443</f>
        <v>0</v>
      </c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R443" s="222" t="s">
        <v>206</v>
      </c>
      <c r="AT443" s="222" t="s">
        <v>201</v>
      </c>
      <c r="AU443" s="222" t="s">
        <v>92</v>
      </c>
      <c r="AY443" s="21" t="s">
        <v>197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21" t="s">
        <v>90</v>
      </c>
      <c r="BK443" s="223">
        <f>ROUND(I443*H443,2)</f>
        <v>0</v>
      </c>
      <c r="BL443" s="21" t="s">
        <v>206</v>
      </c>
      <c r="BM443" s="222" t="s">
        <v>509</v>
      </c>
    </row>
    <row r="444" s="2" customFormat="1">
      <c r="A444" s="43"/>
      <c r="B444" s="44"/>
      <c r="C444" s="45"/>
      <c r="D444" s="224" t="s">
        <v>209</v>
      </c>
      <c r="E444" s="45"/>
      <c r="F444" s="225" t="s">
        <v>2489</v>
      </c>
      <c r="G444" s="45"/>
      <c r="H444" s="45"/>
      <c r="I444" s="226"/>
      <c r="J444" s="45"/>
      <c r="K444" s="45"/>
      <c r="L444" s="49"/>
      <c r="M444" s="227"/>
      <c r="N444" s="228"/>
      <c r="O444" s="89"/>
      <c r="P444" s="89"/>
      <c r="Q444" s="89"/>
      <c r="R444" s="89"/>
      <c r="S444" s="89"/>
      <c r="T444" s="90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T444" s="21" t="s">
        <v>209</v>
      </c>
      <c r="AU444" s="21" t="s">
        <v>92</v>
      </c>
    </row>
    <row r="445" s="13" customFormat="1">
      <c r="A445" s="13"/>
      <c r="B445" s="232"/>
      <c r="C445" s="233"/>
      <c r="D445" s="224" t="s">
        <v>232</v>
      </c>
      <c r="E445" s="242" t="s">
        <v>35</v>
      </c>
      <c r="F445" s="234" t="s">
        <v>2490</v>
      </c>
      <c r="G445" s="233"/>
      <c r="H445" s="235">
        <v>189.44999999999999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1" t="s">
        <v>232</v>
      </c>
      <c r="AU445" s="241" t="s">
        <v>92</v>
      </c>
      <c r="AV445" s="13" t="s">
        <v>92</v>
      </c>
      <c r="AW445" s="13" t="s">
        <v>42</v>
      </c>
      <c r="AX445" s="13" t="s">
        <v>82</v>
      </c>
      <c r="AY445" s="241" t="s">
        <v>197</v>
      </c>
    </row>
    <row r="446" s="13" customFormat="1">
      <c r="A446" s="13"/>
      <c r="B446" s="232"/>
      <c r="C446" s="233"/>
      <c r="D446" s="224" t="s">
        <v>232</v>
      </c>
      <c r="E446" s="242" t="s">
        <v>35</v>
      </c>
      <c r="F446" s="234" t="s">
        <v>2491</v>
      </c>
      <c r="G446" s="233"/>
      <c r="H446" s="235">
        <v>63.979999999999997</v>
      </c>
      <c r="I446" s="236"/>
      <c r="J446" s="233"/>
      <c r="K446" s="233"/>
      <c r="L446" s="237"/>
      <c r="M446" s="238"/>
      <c r="N446" s="239"/>
      <c r="O446" s="239"/>
      <c r="P446" s="239"/>
      <c r="Q446" s="239"/>
      <c r="R446" s="239"/>
      <c r="S446" s="239"/>
      <c r="T446" s="24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1" t="s">
        <v>232</v>
      </c>
      <c r="AU446" s="241" t="s">
        <v>92</v>
      </c>
      <c r="AV446" s="13" t="s">
        <v>92</v>
      </c>
      <c r="AW446" s="13" t="s">
        <v>42</v>
      </c>
      <c r="AX446" s="13" t="s">
        <v>82</v>
      </c>
      <c r="AY446" s="241" t="s">
        <v>197</v>
      </c>
    </row>
    <row r="447" s="13" customFormat="1">
      <c r="A447" s="13"/>
      <c r="B447" s="232"/>
      <c r="C447" s="233"/>
      <c r="D447" s="224" t="s">
        <v>232</v>
      </c>
      <c r="E447" s="242" t="s">
        <v>35</v>
      </c>
      <c r="F447" s="234" t="s">
        <v>2492</v>
      </c>
      <c r="G447" s="233"/>
      <c r="H447" s="235">
        <v>55.600000000000001</v>
      </c>
      <c r="I447" s="236"/>
      <c r="J447" s="233"/>
      <c r="K447" s="233"/>
      <c r="L447" s="237"/>
      <c r="M447" s="238"/>
      <c r="N447" s="239"/>
      <c r="O447" s="239"/>
      <c r="P447" s="239"/>
      <c r="Q447" s="239"/>
      <c r="R447" s="239"/>
      <c r="S447" s="239"/>
      <c r="T447" s="24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1" t="s">
        <v>232</v>
      </c>
      <c r="AU447" s="241" t="s">
        <v>92</v>
      </c>
      <c r="AV447" s="13" t="s">
        <v>92</v>
      </c>
      <c r="AW447" s="13" t="s">
        <v>42</v>
      </c>
      <c r="AX447" s="13" t="s">
        <v>82</v>
      </c>
      <c r="AY447" s="241" t="s">
        <v>197</v>
      </c>
    </row>
    <row r="448" s="14" customFormat="1">
      <c r="A448" s="14"/>
      <c r="B448" s="253"/>
      <c r="C448" s="254"/>
      <c r="D448" s="224" t="s">
        <v>232</v>
      </c>
      <c r="E448" s="255" t="s">
        <v>35</v>
      </c>
      <c r="F448" s="256" t="s">
        <v>355</v>
      </c>
      <c r="G448" s="254"/>
      <c r="H448" s="257">
        <v>309.02999999999997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232</v>
      </c>
      <c r="AU448" s="263" t="s">
        <v>92</v>
      </c>
      <c r="AV448" s="14" t="s">
        <v>206</v>
      </c>
      <c r="AW448" s="14" t="s">
        <v>42</v>
      </c>
      <c r="AX448" s="14" t="s">
        <v>90</v>
      </c>
      <c r="AY448" s="263" t="s">
        <v>197</v>
      </c>
    </row>
    <row r="449" s="2" customFormat="1" ht="24.15" customHeight="1">
      <c r="A449" s="43"/>
      <c r="B449" s="44"/>
      <c r="C449" s="211" t="s">
        <v>654</v>
      </c>
      <c r="D449" s="211" t="s">
        <v>201</v>
      </c>
      <c r="E449" s="212" t="s">
        <v>2493</v>
      </c>
      <c r="F449" s="213" t="s">
        <v>2494</v>
      </c>
      <c r="G449" s="214" t="s">
        <v>2495</v>
      </c>
      <c r="H449" s="215">
        <v>1</v>
      </c>
      <c r="I449" s="216"/>
      <c r="J449" s="217">
        <f>ROUND(I449*H449,2)</f>
        <v>0</v>
      </c>
      <c r="K449" s="213" t="s">
        <v>2496</v>
      </c>
      <c r="L449" s="49"/>
      <c r="M449" s="218" t="s">
        <v>35</v>
      </c>
      <c r="N449" s="219" t="s">
        <v>53</v>
      </c>
      <c r="O449" s="89"/>
      <c r="P449" s="220">
        <f>O449*H449</f>
        <v>0</v>
      </c>
      <c r="Q449" s="220">
        <v>0.00031</v>
      </c>
      <c r="R449" s="220">
        <f>Q449*H449</f>
        <v>0.00031</v>
      </c>
      <c r="S449" s="220">
        <v>0</v>
      </c>
      <c r="T449" s="221">
        <f>S449*H449</f>
        <v>0</v>
      </c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R449" s="222" t="s">
        <v>206</v>
      </c>
      <c r="AT449" s="222" t="s">
        <v>201</v>
      </c>
      <c r="AU449" s="222" t="s">
        <v>92</v>
      </c>
      <c r="AY449" s="21" t="s">
        <v>197</v>
      </c>
      <c r="BE449" s="223">
        <f>IF(N449="základní",J449,0)</f>
        <v>0</v>
      </c>
      <c r="BF449" s="223">
        <f>IF(N449="snížená",J449,0)</f>
        <v>0</v>
      </c>
      <c r="BG449" s="223">
        <f>IF(N449="zákl. přenesená",J449,0)</f>
        <v>0</v>
      </c>
      <c r="BH449" s="223">
        <f>IF(N449="sníž. přenesená",J449,0)</f>
        <v>0</v>
      </c>
      <c r="BI449" s="223">
        <f>IF(N449="nulová",J449,0)</f>
        <v>0</v>
      </c>
      <c r="BJ449" s="21" t="s">
        <v>90</v>
      </c>
      <c r="BK449" s="223">
        <f>ROUND(I449*H449,2)</f>
        <v>0</v>
      </c>
      <c r="BL449" s="21" t="s">
        <v>206</v>
      </c>
      <c r="BM449" s="222" t="s">
        <v>2497</v>
      </c>
    </row>
    <row r="450" s="2" customFormat="1">
      <c r="A450" s="43"/>
      <c r="B450" s="44"/>
      <c r="C450" s="45"/>
      <c r="D450" s="224" t="s">
        <v>209</v>
      </c>
      <c r="E450" s="45"/>
      <c r="F450" s="225" t="s">
        <v>2498</v>
      </c>
      <c r="G450" s="45"/>
      <c r="H450" s="45"/>
      <c r="I450" s="226"/>
      <c r="J450" s="45"/>
      <c r="K450" s="45"/>
      <c r="L450" s="49"/>
      <c r="M450" s="227"/>
      <c r="N450" s="228"/>
      <c r="O450" s="89"/>
      <c r="P450" s="89"/>
      <c r="Q450" s="89"/>
      <c r="R450" s="89"/>
      <c r="S450" s="89"/>
      <c r="T450" s="90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T450" s="21" t="s">
        <v>209</v>
      </c>
      <c r="AU450" s="21" t="s">
        <v>92</v>
      </c>
    </row>
    <row r="451" s="2" customFormat="1">
      <c r="A451" s="43"/>
      <c r="B451" s="44"/>
      <c r="C451" s="45"/>
      <c r="D451" s="229" t="s">
        <v>211</v>
      </c>
      <c r="E451" s="45"/>
      <c r="F451" s="230" t="s">
        <v>2499</v>
      </c>
      <c r="G451" s="45"/>
      <c r="H451" s="45"/>
      <c r="I451" s="226"/>
      <c r="J451" s="45"/>
      <c r="K451" s="45"/>
      <c r="L451" s="49"/>
      <c r="M451" s="227"/>
      <c r="N451" s="228"/>
      <c r="O451" s="89"/>
      <c r="P451" s="89"/>
      <c r="Q451" s="89"/>
      <c r="R451" s="89"/>
      <c r="S451" s="89"/>
      <c r="T451" s="90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T451" s="21" t="s">
        <v>211</v>
      </c>
      <c r="AU451" s="21" t="s">
        <v>92</v>
      </c>
    </row>
    <row r="452" s="2" customFormat="1">
      <c r="A452" s="43"/>
      <c r="B452" s="44"/>
      <c r="C452" s="45"/>
      <c r="D452" s="224" t="s">
        <v>2500</v>
      </c>
      <c r="E452" s="45"/>
      <c r="F452" s="231" t="s">
        <v>2501</v>
      </c>
      <c r="G452" s="45"/>
      <c r="H452" s="45"/>
      <c r="I452" s="226"/>
      <c r="J452" s="45"/>
      <c r="K452" s="45"/>
      <c r="L452" s="49"/>
      <c r="M452" s="227"/>
      <c r="N452" s="228"/>
      <c r="O452" s="89"/>
      <c r="P452" s="89"/>
      <c r="Q452" s="89"/>
      <c r="R452" s="89"/>
      <c r="S452" s="89"/>
      <c r="T452" s="90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T452" s="21" t="s">
        <v>2500</v>
      </c>
      <c r="AU452" s="21" t="s">
        <v>92</v>
      </c>
    </row>
    <row r="453" s="2" customFormat="1" ht="21.75" customHeight="1">
      <c r="A453" s="43"/>
      <c r="B453" s="44"/>
      <c r="C453" s="211" t="s">
        <v>656</v>
      </c>
      <c r="D453" s="211" t="s">
        <v>201</v>
      </c>
      <c r="E453" s="212" t="s">
        <v>2502</v>
      </c>
      <c r="F453" s="213" t="s">
        <v>2503</v>
      </c>
      <c r="G453" s="214" t="s">
        <v>2495</v>
      </c>
      <c r="H453" s="215">
        <v>1</v>
      </c>
      <c r="I453" s="216"/>
      <c r="J453" s="217">
        <f>ROUND(I453*H453,2)</f>
        <v>0</v>
      </c>
      <c r="K453" s="213" t="s">
        <v>205</v>
      </c>
      <c r="L453" s="49"/>
      <c r="M453" s="218" t="s">
        <v>35</v>
      </c>
      <c r="N453" s="219" t="s">
        <v>53</v>
      </c>
      <c r="O453" s="89"/>
      <c r="P453" s="220">
        <f>O453*H453</f>
        <v>0</v>
      </c>
      <c r="Q453" s="220">
        <v>0</v>
      </c>
      <c r="R453" s="220">
        <f>Q453*H453</f>
        <v>0</v>
      </c>
      <c r="S453" s="220">
        <v>0</v>
      </c>
      <c r="T453" s="221">
        <f>S453*H453</f>
        <v>0</v>
      </c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R453" s="222" t="s">
        <v>206</v>
      </c>
      <c r="AT453" s="222" t="s">
        <v>201</v>
      </c>
      <c r="AU453" s="222" t="s">
        <v>92</v>
      </c>
      <c r="AY453" s="21" t="s">
        <v>197</v>
      </c>
      <c r="BE453" s="223">
        <f>IF(N453="základní",J453,0)</f>
        <v>0</v>
      </c>
      <c r="BF453" s="223">
        <f>IF(N453="snížená",J453,0)</f>
        <v>0</v>
      </c>
      <c r="BG453" s="223">
        <f>IF(N453="zákl. přenesená",J453,0)</f>
        <v>0</v>
      </c>
      <c r="BH453" s="223">
        <f>IF(N453="sníž. přenesená",J453,0)</f>
        <v>0</v>
      </c>
      <c r="BI453" s="223">
        <f>IF(N453="nulová",J453,0)</f>
        <v>0</v>
      </c>
      <c r="BJ453" s="21" t="s">
        <v>90</v>
      </c>
      <c r="BK453" s="223">
        <f>ROUND(I453*H453,2)</f>
        <v>0</v>
      </c>
      <c r="BL453" s="21" t="s">
        <v>206</v>
      </c>
      <c r="BM453" s="222" t="s">
        <v>2504</v>
      </c>
    </row>
    <row r="454" s="2" customFormat="1">
      <c r="A454" s="43"/>
      <c r="B454" s="44"/>
      <c r="C454" s="45"/>
      <c r="D454" s="224" t="s">
        <v>209</v>
      </c>
      <c r="E454" s="45"/>
      <c r="F454" s="225" t="s">
        <v>2505</v>
      </c>
      <c r="G454" s="45"/>
      <c r="H454" s="45"/>
      <c r="I454" s="226"/>
      <c r="J454" s="45"/>
      <c r="K454" s="45"/>
      <c r="L454" s="49"/>
      <c r="M454" s="227"/>
      <c r="N454" s="228"/>
      <c r="O454" s="89"/>
      <c r="P454" s="89"/>
      <c r="Q454" s="89"/>
      <c r="R454" s="89"/>
      <c r="S454" s="89"/>
      <c r="T454" s="90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T454" s="21" t="s">
        <v>209</v>
      </c>
      <c r="AU454" s="21" t="s">
        <v>92</v>
      </c>
    </row>
    <row r="455" s="2" customFormat="1">
      <c r="A455" s="43"/>
      <c r="B455" s="44"/>
      <c r="C455" s="45"/>
      <c r="D455" s="229" t="s">
        <v>211</v>
      </c>
      <c r="E455" s="45"/>
      <c r="F455" s="230" t="s">
        <v>2506</v>
      </c>
      <c r="G455" s="45"/>
      <c r="H455" s="45"/>
      <c r="I455" s="226"/>
      <c r="J455" s="45"/>
      <c r="K455" s="45"/>
      <c r="L455" s="49"/>
      <c r="M455" s="227"/>
      <c r="N455" s="228"/>
      <c r="O455" s="89"/>
      <c r="P455" s="89"/>
      <c r="Q455" s="89"/>
      <c r="R455" s="89"/>
      <c r="S455" s="89"/>
      <c r="T455" s="90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T455" s="21" t="s">
        <v>211</v>
      </c>
      <c r="AU455" s="21" t="s">
        <v>92</v>
      </c>
    </row>
    <row r="456" s="2" customFormat="1" ht="24.15" customHeight="1">
      <c r="A456" s="43"/>
      <c r="B456" s="44"/>
      <c r="C456" s="211" t="s">
        <v>658</v>
      </c>
      <c r="D456" s="211" t="s">
        <v>201</v>
      </c>
      <c r="E456" s="212" t="s">
        <v>2507</v>
      </c>
      <c r="F456" s="213" t="s">
        <v>2508</v>
      </c>
      <c r="G456" s="214" t="s">
        <v>2495</v>
      </c>
      <c r="H456" s="215">
        <v>1</v>
      </c>
      <c r="I456" s="216"/>
      <c r="J456" s="217">
        <f>ROUND(I456*H456,2)</f>
        <v>0</v>
      </c>
      <c r="K456" s="213" t="s">
        <v>2496</v>
      </c>
      <c r="L456" s="49"/>
      <c r="M456" s="218" t="s">
        <v>35</v>
      </c>
      <c r="N456" s="219" t="s">
        <v>53</v>
      </c>
      <c r="O456" s="89"/>
      <c r="P456" s="220">
        <f>O456*H456</f>
        <v>0</v>
      </c>
      <c r="Q456" s="220">
        <v>0.45937</v>
      </c>
      <c r="R456" s="220">
        <f>Q456*H456</f>
        <v>0.45937</v>
      </c>
      <c r="S456" s="220">
        <v>0</v>
      </c>
      <c r="T456" s="221">
        <f>S456*H456</f>
        <v>0</v>
      </c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R456" s="222" t="s">
        <v>206</v>
      </c>
      <c r="AT456" s="222" t="s">
        <v>201</v>
      </c>
      <c r="AU456" s="222" t="s">
        <v>92</v>
      </c>
      <c r="AY456" s="21" t="s">
        <v>197</v>
      </c>
      <c r="BE456" s="223">
        <f>IF(N456="základní",J456,0)</f>
        <v>0</v>
      </c>
      <c r="BF456" s="223">
        <f>IF(N456="snížená",J456,0)</f>
        <v>0</v>
      </c>
      <c r="BG456" s="223">
        <f>IF(N456="zákl. přenesená",J456,0)</f>
        <v>0</v>
      </c>
      <c r="BH456" s="223">
        <f>IF(N456="sníž. přenesená",J456,0)</f>
        <v>0</v>
      </c>
      <c r="BI456" s="223">
        <f>IF(N456="nulová",J456,0)</f>
        <v>0</v>
      </c>
      <c r="BJ456" s="21" t="s">
        <v>90</v>
      </c>
      <c r="BK456" s="223">
        <f>ROUND(I456*H456,2)</f>
        <v>0</v>
      </c>
      <c r="BL456" s="21" t="s">
        <v>206</v>
      </c>
      <c r="BM456" s="222" t="s">
        <v>2509</v>
      </c>
    </row>
    <row r="457" s="2" customFormat="1">
      <c r="A457" s="43"/>
      <c r="B457" s="44"/>
      <c r="C457" s="45"/>
      <c r="D457" s="224" t="s">
        <v>209</v>
      </c>
      <c r="E457" s="45"/>
      <c r="F457" s="225" t="s">
        <v>2510</v>
      </c>
      <c r="G457" s="45"/>
      <c r="H457" s="45"/>
      <c r="I457" s="226"/>
      <c r="J457" s="45"/>
      <c r="K457" s="45"/>
      <c r="L457" s="49"/>
      <c r="M457" s="227"/>
      <c r="N457" s="228"/>
      <c r="O457" s="89"/>
      <c r="P457" s="89"/>
      <c r="Q457" s="89"/>
      <c r="R457" s="89"/>
      <c r="S457" s="89"/>
      <c r="T457" s="90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T457" s="21" t="s">
        <v>209</v>
      </c>
      <c r="AU457" s="21" t="s">
        <v>92</v>
      </c>
    </row>
    <row r="458" s="2" customFormat="1">
      <c r="A458" s="43"/>
      <c r="B458" s="44"/>
      <c r="C458" s="45"/>
      <c r="D458" s="229" t="s">
        <v>211</v>
      </c>
      <c r="E458" s="45"/>
      <c r="F458" s="230" t="s">
        <v>2511</v>
      </c>
      <c r="G458" s="45"/>
      <c r="H458" s="45"/>
      <c r="I458" s="226"/>
      <c r="J458" s="45"/>
      <c r="K458" s="45"/>
      <c r="L458" s="49"/>
      <c r="M458" s="227"/>
      <c r="N458" s="228"/>
      <c r="O458" s="89"/>
      <c r="P458" s="89"/>
      <c r="Q458" s="89"/>
      <c r="R458" s="89"/>
      <c r="S458" s="89"/>
      <c r="T458" s="90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T458" s="21" t="s">
        <v>211</v>
      </c>
      <c r="AU458" s="21" t="s">
        <v>92</v>
      </c>
    </row>
    <row r="459" s="2" customFormat="1">
      <c r="A459" s="43"/>
      <c r="B459" s="44"/>
      <c r="C459" s="45"/>
      <c r="D459" s="224" t="s">
        <v>2500</v>
      </c>
      <c r="E459" s="45"/>
      <c r="F459" s="231" t="s">
        <v>2512</v>
      </c>
      <c r="G459" s="45"/>
      <c r="H459" s="45"/>
      <c r="I459" s="226"/>
      <c r="J459" s="45"/>
      <c r="K459" s="45"/>
      <c r="L459" s="49"/>
      <c r="M459" s="227"/>
      <c r="N459" s="228"/>
      <c r="O459" s="89"/>
      <c r="P459" s="89"/>
      <c r="Q459" s="89"/>
      <c r="R459" s="89"/>
      <c r="S459" s="89"/>
      <c r="T459" s="90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T459" s="21" t="s">
        <v>2500</v>
      </c>
      <c r="AU459" s="21" t="s">
        <v>92</v>
      </c>
    </row>
    <row r="460" s="2" customFormat="1">
      <c r="A460" s="43"/>
      <c r="B460" s="44"/>
      <c r="C460" s="45"/>
      <c r="D460" s="224" t="s">
        <v>219</v>
      </c>
      <c r="E460" s="45"/>
      <c r="F460" s="231" t="s">
        <v>2513</v>
      </c>
      <c r="G460" s="45"/>
      <c r="H460" s="45"/>
      <c r="I460" s="226"/>
      <c r="J460" s="45"/>
      <c r="K460" s="45"/>
      <c r="L460" s="49"/>
      <c r="M460" s="227"/>
      <c r="N460" s="228"/>
      <c r="O460" s="89"/>
      <c r="P460" s="89"/>
      <c r="Q460" s="89"/>
      <c r="R460" s="89"/>
      <c r="S460" s="89"/>
      <c r="T460" s="90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T460" s="21" t="s">
        <v>219</v>
      </c>
      <c r="AU460" s="21" t="s">
        <v>92</v>
      </c>
    </row>
    <row r="461" s="2" customFormat="1" ht="21.75" customHeight="1">
      <c r="A461" s="43"/>
      <c r="B461" s="44"/>
      <c r="C461" s="211" t="s">
        <v>660</v>
      </c>
      <c r="D461" s="211" t="s">
        <v>201</v>
      </c>
      <c r="E461" s="212" t="s">
        <v>2514</v>
      </c>
      <c r="F461" s="213" t="s">
        <v>2515</v>
      </c>
      <c r="G461" s="214" t="s">
        <v>2495</v>
      </c>
      <c r="H461" s="215">
        <v>1</v>
      </c>
      <c r="I461" s="216"/>
      <c r="J461" s="217">
        <f>ROUND(I461*H461,2)</f>
        <v>0</v>
      </c>
      <c r="K461" s="213" t="s">
        <v>205</v>
      </c>
      <c r="L461" s="49"/>
      <c r="M461" s="218" t="s">
        <v>35</v>
      </c>
      <c r="N461" s="219" t="s">
        <v>53</v>
      </c>
      <c r="O461" s="89"/>
      <c r="P461" s="220">
        <f>O461*H461</f>
        <v>0</v>
      </c>
      <c r="Q461" s="220">
        <v>0</v>
      </c>
      <c r="R461" s="220">
        <f>Q461*H461</f>
        <v>0</v>
      </c>
      <c r="S461" s="220">
        <v>0</v>
      </c>
      <c r="T461" s="221">
        <f>S461*H461</f>
        <v>0</v>
      </c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R461" s="222" t="s">
        <v>206</v>
      </c>
      <c r="AT461" s="222" t="s">
        <v>201</v>
      </c>
      <c r="AU461" s="222" t="s">
        <v>92</v>
      </c>
      <c r="AY461" s="21" t="s">
        <v>197</v>
      </c>
      <c r="BE461" s="223">
        <f>IF(N461="základní",J461,0)</f>
        <v>0</v>
      </c>
      <c r="BF461" s="223">
        <f>IF(N461="snížená",J461,0)</f>
        <v>0</v>
      </c>
      <c r="BG461" s="223">
        <f>IF(N461="zákl. přenesená",J461,0)</f>
        <v>0</v>
      </c>
      <c r="BH461" s="223">
        <f>IF(N461="sníž. přenesená",J461,0)</f>
        <v>0</v>
      </c>
      <c r="BI461" s="223">
        <f>IF(N461="nulová",J461,0)</f>
        <v>0</v>
      </c>
      <c r="BJ461" s="21" t="s">
        <v>90</v>
      </c>
      <c r="BK461" s="223">
        <f>ROUND(I461*H461,2)</f>
        <v>0</v>
      </c>
      <c r="BL461" s="21" t="s">
        <v>206</v>
      </c>
      <c r="BM461" s="222" t="s">
        <v>2516</v>
      </c>
    </row>
    <row r="462" s="2" customFormat="1">
      <c r="A462" s="43"/>
      <c r="B462" s="44"/>
      <c r="C462" s="45"/>
      <c r="D462" s="224" t="s">
        <v>209</v>
      </c>
      <c r="E462" s="45"/>
      <c r="F462" s="225" t="s">
        <v>2517</v>
      </c>
      <c r="G462" s="45"/>
      <c r="H462" s="45"/>
      <c r="I462" s="226"/>
      <c r="J462" s="45"/>
      <c r="K462" s="45"/>
      <c r="L462" s="49"/>
      <c r="M462" s="227"/>
      <c r="N462" s="228"/>
      <c r="O462" s="89"/>
      <c r="P462" s="89"/>
      <c r="Q462" s="89"/>
      <c r="R462" s="89"/>
      <c r="S462" s="89"/>
      <c r="T462" s="90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T462" s="21" t="s">
        <v>209</v>
      </c>
      <c r="AU462" s="21" t="s">
        <v>92</v>
      </c>
    </row>
    <row r="463" s="2" customFormat="1">
      <c r="A463" s="43"/>
      <c r="B463" s="44"/>
      <c r="C463" s="45"/>
      <c r="D463" s="229" t="s">
        <v>211</v>
      </c>
      <c r="E463" s="45"/>
      <c r="F463" s="230" t="s">
        <v>2518</v>
      </c>
      <c r="G463" s="45"/>
      <c r="H463" s="45"/>
      <c r="I463" s="226"/>
      <c r="J463" s="45"/>
      <c r="K463" s="45"/>
      <c r="L463" s="49"/>
      <c r="M463" s="227"/>
      <c r="N463" s="228"/>
      <c r="O463" s="89"/>
      <c r="P463" s="89"/>
      <c r="Q463" s="89"/>
      <c r="R463" s="89"/>
      <c r="S463" s="89"/>
      <c r="T463" s="90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T463" s="21" t="s">
        <v>211</v>
      </c>
      <c r="AU463" s="21" t="s">
        <v>92</v>
      </c>
    </row>
    <row r="464" s="2" customFormat="1">
      <c r="A464" s="43"/>
      <c r="B464" s="44"/>
      <c r="C464" s="45"/>
      <c r="D464" s="224" t="s">
        <v>219</v>
      </c>
      <c r="E464" s="45"/>
      <c r="F464" s="231" t="s">
        <v>2519</v>
      </c>
      <c r="G464" s="45"/>
      <c r="H464" s="45"/>
      <c r="I464" s="226"/>
      <c r="J464" s="45"/>
      <c r="K464" s="45"/>
      <c r="L464" s="49"/>
      <c r="M464" s="227"/>
      <c r="N464" s="228"/>
      <c r="O464" s="89"/>
      <c r="P464" s="89"/>
      <c r="Q464" s="89"/>
      <c r="R464" s="89"/>
      <c r="S464" s="89"/>
      <c r="T464" s="90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T464" s="21" t="s">
        <v>219</v>
      </c>
      <c r="AU464" s="21" t="s">
        <v>92</v>
      </c>
    </row>
    <row r="465" s="2" customFormat="1" ht="16.5" customHeight="1">
      <c r="A465" s="43"/>
      <c r="B465" s="44"/>
      <c r="C465" s="211" t="s">
        <v>667</v>
      </c>
      <c r="D465" s="211" t="s">
        <v>201</v>
      </c>
      <c r="E465" s="212" t="s">
        <v>2520</v>
      </c>
      <c r="F465" s="213" t="s">
        <v>2521</v>
      </c>
      <c r="G465" s="214" t="s">
        <v>2495</v>
      </c>
      <c r="H465" s="215">
        <v>1</v>
      </c>
      <c r="I465" s="216"/>
      <c r="J465" s="217">
        <f>ROUND(I465*H465,2)</f>
        <v>0</v>
      </c>
      <c r="K465" s="213" t="s">
        <v>35</v>
      </c>
      <c r="L465" s="49"/>
      <c r="M465" s="218" t="s">
        <v>35</v>
      </c>
      <c r="N465" s="219" t="s">
        <v>53</v>
      </c>
      <c r="O465" s="89"/>
      <c r="P465" s="220">
        <f>O465*H465</f>
        <v>0</v>
      </c>
      <c r="Q465" s="220">
        <v>0</v>
      </c>
      <c r="R465" s="220">
        <f>Q465*H465</f>
        <v>0</v>
      </c>
      <c r="S465" s="220">
        <v>0</v>
      </c>
      <c r="T465" s="221">
        <f>S465*H465</f>
        <v>0</v>
      </c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R465" s="222" t="s">
        <v>2522</v>
      </c>
      <c r="AT465" s="222" t="s">
        <v>201</v>
      </c>
      <c r="AU465" s="222" t="s">
        <v>92</v>
      </c>
      <c r="AY465" s="21" t="s">
        <v>197</v>
      </c>
      <c r="BE465" s="223">
        <f>IF(N465="základní",J465,0)</f>
        <v>0</v>
      </c>
      <c r="BF465" s="223">
        <f>IF(N465="snížená",J465,0)</f>
        <v>0</v>
      </c>
      <c r="BG465" s="223">
        <f>IF(N465="zákl. přenesená",J465,0)</f>
        <v>0</v>
      </c>
      <c r="BH465" s="223">
        <f>IF(N465="sníž. přenesená",J465,0)</f>
        <v>0</v>
      </c>
      <c r="BI465" s="223">
        <f>IF(N465="nulová",J465,0)</f>
        <v>0</v>
      </c>
      <c r="BJ465" s="21" t="s">
        <v>90</v>
      </c>
      <c r="BK465" s="223">
        <f>ROUND(I465*H465,2)</f>
        <v>0</v>
      </c>
      <c r="BL465" s="21" t="s">
        <v>2522</v>
      </c>
      <c r="BM465" s="222" t="s">
        <v>2523</v>
      </c>
    </row>
    <row r="466" s="2" customFormat="1">
      <c r="A466" s="43"/>
      <c r="B466" s="44"/>
      <c r="C466" s="45"/>
      <c r="D466" s="224" t="s">
        <v>209</v>
      </c>
      <c r="E466" s="45"/>
      <c r="F466" s="225" t="s">
        <v>2521</v>
      </c>
      <c r="G466" s="45"/>
      <c r="H466" s="45"/>
      <c r="I466" s="226"/>
      <c r="J466" s="45"/>
      <c r="K466" s="45"/>
      <c r="L466" s="49"/>
      <c r="M466" s="227"/>
      <c r="N466" s="228"/>
      <c r="O466" s="89"/>
      <c r="P466" s="89"/>
      <c r="Q466" s="89"/>
      <c r="R466" s="89"/>
      <c r="S466" s="89"/>
      <c r="T466" s="90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T466" s="21" t="s">
        <v>209</v>
      </c>
      <c r="AU466" s="21" t="s">
        <v>92</v>
      </c>
    </row>
    <row r="467" s="2" customFormat="1">
      <c r="A467" s="43"/>
      <c r="B467" s="44"/>
      <c r="C467" s="45"/>
      <c r="D467" s="224" t="s">
        <v>219</v>
      </c>
      <c r="E467" s="45"/>
      <c r="F467" s="231" t="s">
        <v>2524</v>
      </c>
      <c r="G467" s="45"/>
      <c r="H467" s="45"/>
      <c r="I467" s="226"/>
      <c r="J467" s="45"/>
      <c r="K467" s="45"/>
      <c r="L467" s="49"/>
      <c r="M467" s="227"/>
      <c r="N467" s="228"/>
      <c r="O467" s="89"/>
      <c r="P467" s="89"/>
      <c r="Q467" s="89"/>
      <c r="R467" s="89"/>
      <c r="S467" s="89"/>
      <c r="T467" s="90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T467" s="21" t="s">
        <v>219</v>
      </c>
      <c r="AU467" s="21" t="s">
        <v>92</v>
      </c>
    </row>
    <row r="468" s="2" customFormat="1" ht="16.5" customHeight="1">
      <c r="A468" s="43"/>
      <c r="B468" s="44"/>
      <c r="C468" s="211" t="s">
        <v>670</v>
      </c>
      <c r="D468" s="211" t="s">
        <v>201</v>
      </c>
      <c r="E468" s="212" t="s">
        <v>2525</v>
      </c>
      <c r="F468" s="213" t="s">
        <v>2526</v>
      </c>
      <c r="G468" s="214" t="s">
        <v>2495</v>
      </c>
      <c r="H468" s="215">
        <v>1</v>
      </c>
      <c r="I468" s="216"/>
      <c r="J468" s="217">
        <f>ROUND(I468*H468,2)</f>
        <v>0</v>
      </c>
      <c r="K468" s="213" t="s">
        <v>35</v>
      </c>
      <c r="L468" s="49"/>
      <c r="M468" s="218" t="s">
        <v>35</v>
      </c>
      <c r="N468" s="219" t="s">
        <v>53</v>
      </c>
      <c r="O468" s="89"/>
      <c r="P468" s="220">
        <f>O468*H468</f>
        <v>0</v>
      </c>
      <c r="Q468" s="220">
        <v>0</v>
      </c>
      <c r="R468" s="220">
        <f>Q468*H468</f>
        <v>0</v>
      </c>
      <c r="S468" s="220">
        <v>0</v>
      </c>
      <c r="T468" s="221">
        <f>S468*H468</f>
        <v>0</v>
      </c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R468" s="222" t="s">
        <v>2522</v>
      </c>
      <c r="AT468" s="222" t="s">
        <v>201</v>
      </c>
      <c r="AU468" s="222" t="s">
        <v>92</v>
      </c>
      <c r="AY468" s="21" t="s">
        <v>197</v>
      </c>
      <c r="BE468" s="223">
        <f>IF(N468="základní",J468,0)</f>
        <v>0</v>
      </c>
      <c r="BF468" s="223">
        <f>IF(N468="snížená",J468,0)</f>
        <v>0</v>
      </c>
      <c r="BG468" s="223">
        <f>IF(N468="zákl. přenesená",J468,0)</f>
        <v>0</v>
      </c>
      <c r="BH468" s="223">
        <f>IF(N468="sníž. přenesená",J468,0)</f>
        <v>0</v>
      </c>
      <c r="BI468" s="223">
        <f>IF(N468="nulová",J468,0)</f>
        <v>0</v>
      </c>
      <c r="BJ468" s="21" t="s">
        <v>90</v>
      </c>
      <c r="BK468" s="223">
        <f>ROUND(I468*H468,2)</f>
        <v>0</v>
      </c>
      <c r="BL468" s="21" t="s">
        <v>2522</v>
      </c>
      <c r="BM468" s="222" t="s">
        <v>2527</v>
      </c>
    </row>
    <row r="469" s="2" customFormat="1">
      <c r="A469" s="43"/>
      <c r="B469" s="44"/>
      <c r="C469" s="45"/>
      <c r="D469" s="224" t="s">
        <v>209</v>
      </c>
      <c r="E469" s="45"/>
      <c r="F469" s="225" t="s">
        <v>2526</v>
      </c>
      <c r="G469" s="45"/>
      <c r="H469" s="45"/>
      <c r="I469" s="226"/>
      <c r="J469" s="45"/>
      <c r="K469" s="45"/>
      <c r="L469" s="49"/>
      <c r="M469" s="227"/>
      <c r="N469" s="228"/>
      <c r="O469" s="89"/>
      <c r="P469" s="89"/>
      <c r="Q469" s="89"/>
      <c r="R469" s="89"/>
      <c r="S469" s="89"/>
      <c r="T469" s="90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T469" s="21" t="s">
        <v>209</v>
      </c>
      <c r="AU469" s="21" t="s">
        <v>92</v>
      </c>
    </row>
    <row r="470" s="2" customFormat="1">
      <c r="A470" s="43"/>
      <c r="B470" s="44"/>
      <c r="C470" s="45"/>
      <c r="D470" s="224" t="s">
        <v>219</v>
      </c>
      <c r="E470" s="45"/>
      <c r="F470" s="231" t="s">
        <v>2528</v>
      </c>
      <c r="G470" s="45"/>
      <c r="H470" s="45"/>
      <c r="I470" s="226"/>
      <c r="J470" s="45"/>
      <c r="K470" s="45"/>
      <c r="L470" s="49"/>
      <c r="M470" s="227"/>
      <c r="N470" s="228"/>
      <c r="O470" s="89"/>
      <c r="P470" s="89"/>
      <c r="Q470" s="89"/>
      <c r="R470" s="89"/>
      <c r="S470" s="89"/>
      <c r="T470" s="90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T470" s="21" t="s">
        <v>219</v>
      </c>
      <c r="AU470" s="21" t="s">
        <v>92</v>
      </c>
    </row>
    <row r="471" s="2" customFormat="1" ht="24.15" customHeight="1">
      <c r="A471" s="43"/>
      <c r="B471" s="44"/>
      <c r="C471" s="211" t="s">
        <v>673</v>
      </c>
      <c r="D471" s="211" t="s">
        <v>201</v>
      </c>
      <c r="E471" s="212" t="s">
        <v>2529</v>
      </c>
      <c r="F471" s="213" t="s">
        <v>2530</v>
      </c>
      <c r="G471" s="214" t="s">
        <v>2495</v>
      </c>
      <c r="H471" s="215">
        <v>1</v>
      </c>
      <c r="I471" s="216"/>
      <c r="J471" s="217">
        <f>ROUND(I471*H471,2)</f>
        <v>0</v>
      </c>
      <c r="K471" s="213" t="s">
        <v>35</v>
      </c>
      <c r="L471" s="49"/>
      <c r="M471" s="218" t="s">
        <v>35</v>
      </c>
      <c r="N471" s="219" t="s">
        <v>53</v>
      </c>
      <c r="O471" s="89"/>
      <c r="P471" s="220">
        <f>O471*H471</f>
        <v>0</v>
      </c>
      <c r="Q471" s="220">
        <v>0</v>
      </c>
      <c r="R471" s="220">
        <f>Q471*H471</f>
        <v>0</v>
      </c>
      <c r="S471" s="220">
        <v>0</v>
      </c>
      <c r="T471" s="221">
        <f>S471*H471</f>
        <v>0</v>
      </c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R471" s="222" t="s">
        <v>206</v>
      </c>
      <c r="AT471" s="222" t="s">
        <v>201</v>
      </c>
      <c r="AU471" s="222" t="s">
        <v>92</v>
      </c>
      <c r="AY471" s="21" t="s">
        <v>197</v>
      </c>
      <c r="BE471" s="223">
        <f>IF(N471="základní",J471,0)</f>
        <v>0</v>
      </c>
      <c r="BF471" s="223">
        <f>IF(N471="snížená",J471,0)</f>
        <v>0</v>
      </c>
      <c r="BG471" s="223">
        <f>IF(N471="zákl. přenesená",J471,0)</f>
        <v>0</v>
      </c>
      <c r="BH471" s="223">
        <f>IF(N471="sníž. přenesená",J471,0)</f>
        <v>0</v>
      </c>
      <c r="BI471" s="223">
        <f>IF(N471="nulová",J471,0)</f>
        <v>0</v>
      </c>
      <c r="BJ471" s="21" t="s">
        <v>90</v>
      </c>
      <c r="BK471" s="223">
        <f>ROUND(I471*H471,2)</f>
        <v>0</v>
      </c>
      <c r="BL471" s="21" t="s">
        <v>206</v>
      </c>
      <c r="BM471" s="222" t="s">
        <v>2531</v>
      </c>
    </row>
    <row r="472" s="2" customFormat="1">
      <c r="A472" s="43"/>
      <c r="B472" s="44"/>
      <c r="C472" s="45"/>
      <c r="D472" s="224" t="s">
        <v>209</v>
      </c>
      <c r="E472" s="45"/>
      <c r="F472" s="225" t="s">
        <v>2532</v>
      </c>
      <c r="G472" s="45"/>
      <c r="H472" s="45"/>
      <c r="I472" s="226"/>
      <c r="J472" s="45"/>
      <c r="K472" s="45"/>
      <c r="L472" s="49"/>
      <c r="M472" s="227"/>
      <c r="N472" s="228"/>
      <c r="O472" s="89"/>
      <c r="P472" s="89"/>
      <c r="Q472" s="89"/>
      <c r="R472" s="89"/>
      <c r="S472" s="89"/>
      <c r="T472" s="90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T472" s="21" t="s">
        <v>209</v>
      </c>
      <c r="AU472" s="21" t="s">
        <v>92</v>
      </c>
    </row>
    <row r="473" s="2" customFormat="1">
      <c r="A473" s="43"/>
      <c r="B473" s="44"/>
      <c r="C473" s="45"/>
      <c r="D473" s="224" t="s">
        <v>219</v>
      </c>
      <c r="E473" s="45"/>
      <c r="F473" s="231" t="s">
        <v>2533</v>
      </c>
      <c r="G473" s="45"/>
      <c r="H473" s="45"/>
      <c r="I473" s="226"/>
      <c r="J473" s="45"/>
      <c r="K473" s="45"/>
      <c r="L473" s="49"/>
      <c r="M473" s="227"/>
      <c r="N473" s="228"/>
      <c r="O473" s="89"/>
      <c r="P473" s="89"/>
      <c r="Q473" s="89"/>
      <c r="R473" s="89"/>
      <c r="S473" s="89"/>
      <c r="T473" s="90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T473" s="21" t="s">
        <v>219</v>
      </c>
      <c r="AU473" s="21" t="s">
        <v>92</v>
      </c>
    </row>
    <row r="474" s="2" customFormat="1" ht="24.15" customHeight="1">
      <c r="A474" s="43"/>
      <c r="B474" s="44"/>
      <c r="C474" s="211" t="s">
        <v>675</v>
      </c>
      <c r="D474" s="211" t="s">
        <v>201</v>
      </c>
      <c r="E474" s="212" t="s">
        <v>2534</v>
      </c>
      <c r="F474" s="213" t="s">
        <v>2535</v>
      </c>
      <c r="G474" s="214" t="s">
        <v>409</v>
      </c>
      <c r="H474" s="215">
        <v>40</v>
      </c>
      <c r="I474" s="216"/>
      <c r="J474" s="217">
        <f>ROUND(I474*H474,2)</f>
        <v>0</v>
      </c>
      <c r="K474" s="213" t="s">
        <v>35</v>
      </c>
      <c r="L474" s="49"/>
      <c r="M474" s="218" t="s">
        <v>35</v>
      </c>
      <c r="N474" s="219" t="s">
        <v>53</v>
      </c>
      <c r="O474" s="89"/>
      <c r="P474" s="220">
        <f>O474*H474</f>
        <v>0</v>
      </c>
      <c r="Q474" s="220">
        <v>0</v>
      </c>
      <c r="R474" s="220">
        <f>Q474*H474</f>
        <v>0</v>
      </c>
      <c r="S474" s="220">
        <v>0</v>
      </c>
      <c r="T474" s="221">
        <f>S474*H474</f>
        <v>0</v>
      </c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R474" s="222" t="s">
        <v>206</v>
      </c>
      <c r="AT474" s="222" t="s">
        <v>201</v>
      </c>
      <c r="AU474" s="222" t="s">
        <v>92</v>
      </c>
      <c r="AY474" s="21" t="s">
        <v>197</v>
      </c>
      <c r="BE474" s="223">
        <f>IF(N474="základní",J474,0)</f>
        <v>0</v>
      </c>
      <c r="BF474" s="223">
        <f>IF(N474="snížená",J474,0)</f>
        <v>0</v>
      </c>
      <c r="BG474" s="223">
        <f>IF(N474="zákl. přenesená",J474,0)</f>
        <v>0</v>
      </c>
      <c r="BH474" s="223">
        <f>IF(N474="sníž. přenesená",J474,0)</f>
        <v>0</v>
      </c>
      <c r="BI474" s="223">
        <f>IF(N474="nulová",J474,0)</f>
        <v>0</v>
      </c>
      <c r="BJ474" s="21" t="s">
        <v>90</v>
      </c>
      <c r="BK474" s="223">
        <f>ROUND(I474*H474,2)</f>
        <v>0</v>
      </c>
      <c r="BL474" s="21" t="s">
        <v>206</v>
      </c>
      <c r="BM474" s="222" t="s">
        <v>2536</v>
      </c>
    </row>
    <row r="475" s="2" customFormat="1">
      <c r="A475" s="43"/>
      <c r="B475" s="44"/>
      <c r="C475" s="45"/>
      <c r="D475" s="224" t="s">
        <v>209</v>
      </c>
      <c r="E475" s="45"/>
      <c r="F475" s="225" t="s">
        <v>2537</v>
      </c>
      <c r="G475" s="45"/>
      <c r="H475" s="45"/>
      <c r="I475" s="226"/>
      <c r="J475" s="45"/>
      <c r="K475" s="45"/>
      <c r="L475" s="49"/>
      <c r="M475" s="227"/>
      <c r="N475" s="228"/>
      <c r="O475" s="89"/>
      <c r="P475" s="89"/>
      <c r="Q475" s="89"/>
      <c r="R475" s="89"/>
      <c r="S475" s="89"/>
      <c r="T475" s="90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T475" s="21" t="s">
        <v>209</v>
      </c>
      <c r="AU475" s="21" t="s">
        <v>92</v>
      </c>
    </row>
    <row r="476" s="2" customFormat="1">
      <c r="A476" s="43"/>
      <c r="B476" s="44"/>
      <c r="C476" s="45"/>
      <c r="D476" s="224" t="s">
        <v>219</v>
      </c>
      <c r="E476" s="45"/>
      <c r="F476" s="231" t="s">
        <v>2538</v>
      </c>
      <c r="G476" s="45"/>
      <c r="H476" s="45"/>
      <c r="I476" s="226"/>
      <c r="J476" s="45"/>
      <c r="K476" s="45"/>
      <c r="L476" s="49"/>
      <c r="M476" s="227"/>
      <c r="N476" s="228"/>
      <c r="O476" s="89"/>
      <c r="P476" s="89"/>
      <c r="Q476" s="89"/>
      <c r="R476" s="89"/>
      <c r="S476" s="89"/>
      <c r="T476" s="90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T476" s="21" t="s">
        <v>219</v>
      </c>
      <c r="AU476" s="21" t="s">
        <v>92</v>
      </c>
    </row>
    <row r="477" s="2" customFormat="1" ht="24.15" customHeight="1">
      <c r="A477" s="43"/>
      <c r="B477" s="44"/>
      <c r="C477" s="211" t="s">
        <v>678</v>
      </c>
      <c r="D477" s="211" t="s">
        <v>201</v>
      </c>
      <c r="E477" s="212" t="s">
        <v>2539</v>
      </c>
      <c r="F477" s="213" t="s">
        <v>2540</v>
      </c>
      <c r="G477" s="214" t="s">
        <v>2541</v>
      </c>
      <c r="H477" s="215">
        <v>1</v>
      </c>
      <c r="I477" s="216"/>
      <c r="J477" s="217">
        <f>ROUND(I477*H477,2)</f>
        <v>0</v>
      </c>
      <c r="K477" s="213" t="s">
        <v>35</v>
      </c>
      <c r="L477" s="49"/>
      <c r="M477" s="218" t="s">
        <v>35</v>
      </c>
      <c r="N477" s="219" t="s">
        <v>53</v>
      </c>
      <c r="O477" s="89"/>
      <c r="P477" s="220">
        <f>O477*H477</f>
        <v>0</v>
      </c>
      <c r="Q477" s="220">
        <v>0</v>
      </c>
      <c r="R477" s="220">
        <f>Q477*H477</f>
        <v>0</v>
      </c>
      <c r="S477" s="220">
        <v>0</v>
      </c>
      <c r="T477" s="221">
        <f>S477*H477</f>
        <v>0</v>
      </c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R477" s="222" t="s">
        <v>206</v>
      </c>
      <c r="AT477" s="222" t="s">
        <v>201</v>
      </c>
      <c r="AU477" s="222" t="s">
        <v>92</v>
      </c>
      <c r="AY477" s="21" t="s">
        <v>197</v>
      </c>
      <c r="BE477" s="223">
        <f>IF(N477="základní",J477,0)</f>
        <v>0</v>
      </c>
      <c r="BF477" s="223">
        <f>IF(N477="snížená",J477,0)</f>
        <v>0</v>
      </c>
      <c r="BG477" s="223">
        <f>IF(N477="zákl. přenesená",J477,0)</f>
        <v>0</v>
      </c>
      <c r="BH477" s="223">
        <f>IF(N477="sníž. přenesená",J477,0)</f>
        <v>0</v>
      </c>
      <c r="BI477" s="223">
        <f>IF(N477="nulová",J477,0)</f>
        <v>0</v>
      </c>
      <c r="BJ477" s="21" t="s">
        <v>90</v>
      </c>
      <c r="BK477" s="223">
        <f>ROUND(I477*H477,2)</f>
        <v>0</v>
      </c>
      <c r="BL477" s="21" t="s">
        <v>206</v>
      </c>
      <c r="BM477" s="222" t="s">
        <v>2542</v>
      </c>
    </row>
    <row r="478" s="2" customFormat="1">
      <c r="A478" s="43"/>
      <c r="B478" s="44"/>
      <c r="C478" s="45"/>
      <c r="D478" s="224" t="s">
        <v>209</v>
      </c>
      <c r="E478" s="45"/>
      <c r="F478" s="225" t="s">
        <v>2540</v>
      </c>
      <c r="G478" s="45"/>
      <c r="H478" s="45"/>
      <c r="I478" s="226"/>
      <c r="J478" s="45"/>
      <c r="K478" s="45"/>
      <c r="L478" s="49"/>
      <c r="M478" s="227"/>
      <c r="N478" s="228"/>
      <c r="O478" s="89"/>
      <c r="P478" s="89"/>
      <c r="Q478" s="89"/>
      <c r="R478" s="89"/>
      <c r="S478" s="89"/>
      <c r="T478" s="90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T478" s="21" t="s">
        <v>209</v>
      </c>
      <c r="AU478" s="21" t="s">
        <v>92</v>
      </c>
    </row>
    <row r="479" s="2" customFormat="1">
      <c r="A479" s="43"/>
      <c r="B479" s="44"/>
      <c r="C479" s="45"/>
      <c r="D479" s="224" t="s">
        <v>219</v>
      </c>
      <c r="E479" s="45"/>
      <c r="F479" s="231" t="s">
        <v>2543</v>
      </c>
      <c r="G479" s="45"/>
      <c r="H479" s="45"/>
      <c r="I479" s="226"/>
      <c r="J479" s="45"/>
      <c r="K479" s="45"/>
      <c r="L479" s="49"/>
      <c r="M479" s="291"/>
      <c r="N479" s="292"/>
      <c r="O479" s="293"/>
      <c r="P479" s="293"/>
      <c r="Q479" s="293"/>
      <c r="R479" s="293"/>
      <c r="S479" s="293"/>
      <c r="T479" s="294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T479" s="21" t="s">
        <v>219</v>
      </c>
      <c r="AU479" s="21" t="s">
        <v>92</v>
      </c>
    </row>
    <row r="480" s="2" customFormat="1" ht="6.96" customHeight="1">
      <c r="A480" s="43"/>
      <c r="B480" s="64"/>
      <c r="C480" s="65"/>
      <c r="D480" s="65"/>
      <c r="E480" s="65"/>
      <c r="F480" s="65"/>
      <c r="G480" s="65"/>
      <c r="H480" s="65"/>
      <c r="I480" s="65"/>
      <c r="J480" s="65"/>
      <c r="K480" s="65"/>
      <c r="L480" s="49"/>
      <c r="M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</row>
  </sheetData>
  <sheetProtection sheet="1" autoFilter="0" formatColumns="0" formatRows="0" objects="1" scenarios="1" spinCount="100000" saltValue="NsDSwK2aOuSt6f5lJWllu8ZjyYMne/kr2yXxoHCqfLUZ7+UhZWzaxtBGXTJPiOG/g0ZTfglfLDfgBxa+Jz0aSw==" hashValue="CyPigLJ0OWjJMUJUkGPdmZxltoIXnndVaViSptAiyCu6VoxMH2PB+/Jkay+LFzDxb3xsQssg24HQ/N56YtsZvA==" algorithmName="SHA-512" password="CC35"/>
  <autoFilter ref="C84:K4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238" r:id="rId1" display="https://podminky.urs.cz/item/CS_URS_2024_02/181951114"/>
    <hyperlink ref="F451" r:id="rId2" display="https://podminky.urs.cz/item/CS_URS_2021_01/892362121"/>
    <hyperlink ref="F455" r:id="rId3" display="https://podminky.urs.cz/item/CS_URS_2024_02/892351111"/>
    <hyperlink ref="F458" r:id="rId4" display="https://podminky.urs.cz/item/CS_URS_2021_01/892372111"/>
    <hyperlink ref="F463" r:id="rId5" display="https://podminky.urs.cz/item/CS_URS_2024_02/8924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2544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112</v>
      </c>
      <c r="G11" s="43"/>
      <c r="H11" s="43"/>
      <c r="I11" s="137" t="s">
        <v>20</v>
      </c>
      <c r="J11" s="141" t="s">
        <v>2264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2265</v>
      </c>
      <c r="G13" s="43"/>
      <c r="H13" s="43"/>
      <c r="I13" s="143" t="s">
        <v>28</v>
      </c>
      <c r="J13" s="144" t="s">
        <v>2266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ROUND(J86,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ROUND((SUM(BE86:BE491)),  2)</f>
        <v>0</v>
      </c>
      <c r="G33" s="43"/>
      <c r="H33" s="43"/>
      <c r="I33" s="155">
        <v>0.20999999999999999</v>
      </c>
      <c r="J33" s="154">
        <f>ROUND(((SUM(BE86:BE491))*I33),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ROUND((SUM(BF86:BF491)),  2)</f>
        <v>0</v>
      </c>
      <c r="G34" s="43"/>
      <c r="H34" s="43"/>
      <c r="I34" s="155">
        <v>0.12</v>
      </c>
      <c r="J34" s="154">
        <f>ROUND(((SUM(BF86:BF491))*I34),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ROUND((SUM(BG86:BG491)),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ROUND((SUM(BH86:BH491)),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ROUND((SUM(BI86:BI491)),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302 - Dešťová kanalizace ulic Kollárova a Cechovní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J86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J87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1904</v>
      </c>
      <c r="E61" s="181"/>
      <c r="F61" s="181"/>
      <c r="G61" s="181"/>
      <c r="H61" s="181"/>
      <c r="I61" s="181"/>
      <c r="J61" s="182">
        <f>J88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2267</v>
      </c>
      <c r="E62" s="181"/>
      <c r="F62" s="181"/>
      <c r="G62" s="181"/>
      <c r="H62" s="181"/>
      <c r="I62" s="181"/>
      <c r="J62" s="182">
        <f>J249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1036</v>
      </c>
      <c r="E63" s="181"/>
      <c r="F63" s="181"/>
      <c r="G63" s="181"/>
      <c r="H63" s="181"/>
      <c r="I63" s="181"/>
      <c r="J63" s="182">
        <f>J257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1037</v>
      </c>
      <c r="E64" s="181"/>
      <c r="F64" s="181"/>
      <c r="G64" s="181"/>
      <c r="H64" s="181"/>
      <c r="I64" s="181"/>
      <c r="J64" s="182">
        <f>J445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1039</v>
      </c>
      <c r="E65" s="181"/>
      <c r="F65" s="181"/>
      <c r="G65" s="181"/>
      <c r="H65" s="181"/>
      <c r="I65" s="181"/>
      <c r="J65" s="182">
        <f>J453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2545</v>
      </c>
      <c r="E66" s="181"/>
      <c r="F66" s="181"/>
      <c r="G66" s="181"/>
      <c r="H66" s="181"/>
      <c r="I66" s="181"/>
      <c r="J66" s="182">
        <f>J456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3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13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="2" customFormat="1" ht="6.96" customHeight="1">
      <c r="A68" s="43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9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72" s="2" customFormat="1" ht="6.96" customHeight="1">
      <c r="A72" s="43"/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13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24.96" customHeight="1">
      <c r="A73" s="43"/>
      <c r="B73" s="44"/>
      <c r="C73" s="27" t="s">
        <v>182</v>
      </c>
      <c r="D73" s="45"/>
      <c r="E73" s="45"/>
      <c r="F73" s="45"/>
      <c r="G73" s="45"/>
      <c r="H73" s="45"/>
      <c r="I73" s="45"/>
      <c r="J73" s="45"/>
      <c r="K73" s="45"/>
      <c r="L73" s="13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6.96" customHeight="1">
      <c r="A74" s="43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13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12" customHeight="1">
      <c r="A75" s="43"/>
      <c r="B75" s="44"/>
      <c r="C75" s="36" t="s">
        <v>16</v>
      </c>
      <c r="D75" s="45"/>
      <c r="E75" s="45"/>
      <c r="F75" s="45"/>
      <c r="G75" s="45"/>
      <c r="H75" s="45"/>
      <c r="I75" s="45"/>
      <c r="J75" s="45"/>
      <c r="K75" s="45"/>
      <c r="L75" s="13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6.5" customHeight="1">
      <c r="A76" s="43"/>
      <c r="B76" s="44"/>
      <c r="C76" s="45"/>
      <c r="D76" s="45"/>
      <c r="E76" s="167" t="str">
        <f>E7</f>
        <v>Cheb, rekonstrukce ulice Kamenná</v>
      </c>
      <c r="F76" s="36"/>
      <c r="G76" s="36"/>
      <c r="H76" s="36"/>
      <c r="I76" s="45"/>
      <c r="J76" s="45"/>
      <c r="K76" s="45"/>
      <c r="L76" s="13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2" customHeight="1">
      <c r="A77" s="43"/>
      <c r="B77" s="44"/>
      <c r="C77" s="36" t="s">
        <v>142</v>
      </c>
      <c r="D77" s="45"/>
      <c r="E77" s="45"/>
      <c r="F77" s="45"/>
      <c r="G77" s="45"/>
      <c r="H77" s="45"/>
      <c r="I77" s="45"/>
      <c r="J77" s="45"/>
      <c r="K77" s="45"/>
      <c r="L77" s="13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16.5" customHeight="1">
      <c r="A78" s="43"/>
      <c r="B78" s="44"/>
      <c r="C78" s="45"/>
      <c r="D78" s="45"/>
      <c r="E78" s="74" t="str">
        <f>E9</f>
        <v>SO 302 - Dešťová kanalizace ulic Kollárova a Cechovní</v>
      </c>
      <c r="F78" s="45"/>
      <c r="G78" s="45"/>
      <c r="H78" s="45"/>
      <c r="I78" s="45"/>
      <c r="J78" s="45"/>
      <c r="K78" s="45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6.96" customHeight="1">
      <c r="A79" s="43"/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12" customHeight="1">
      <c r="A80" s="43"/>
      <c r="B80" s="44"/>
      <c r="C80" s="36" t="s">
        <v>22</v>
      </c>
      <c r="D80" s="45"/>
      <c r="E80" s="45"/>
      <c r="F80" s="31" t="str">
        <f>F12</f>
        <v>Cheb</v>
      </c>
      <c r="G80" s="45"/>
      <c r="H80" s="45"/>
      <c r="I80" s="36" t="s">
        <v>24</v>
      </c>
      <c r="J80" s="77" t="str">
        <f>IF(J12="","",J12)</f>
        <v>21. 10. 2024</v>
      </c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6.96" customHeight="1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40.05" customHeight="1">
      <c r="A82" s="43"/>
      <c r="B82" s="44"/>
      <c r="C82" s="36" t="s">
        <v>30</v>
      </c>
      <c r="D82" s="45"/>
      <c r="E82" s="45"/>
      <c r="F82" s="31" t="str">
        <f>E15</f>
        <v>Město Cheb</v>
      </c>
      <c r="G82" s="45"/>
      <c r="H82" s="45"/>
      <c r="I82" s="36" t="s">
        <v>38</v>
      </c>
      <c r="J82" s="41" t="str">
        <f>E21</f>
        <v>Dopravní stavby a venkovní architektura s.r.o.</v>
      </c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40.05" customHeight="1">
      <c r="A83" s="43"/>
      <c r="B83" s="44"/>
      <c r="C83" s="36" t="s">
        <v>36</v>
      </c>
      <c r="D83" s="45"/>
      <c r="E83" s="45"/>
      <c r="F83" s="31" t="str">
        <f>IF(E18="","",E18)</f>
        <v>Vyplň údaj</v>
      </c>
      <c r="G83" s="45"/>
      <c r="H83" s="45"/>
      <c r="I83" s="36" t="s">
        <v>43</v>
      </c>
      <c r="J83" s="41" t="str">
        <f>E24</f>
        <v>DSVA - Ing. J. Ševčík, J. Turza, J. Heřmanová</v>
      </c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0.32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3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11" customFormat="1" ht="29.28" customHeight="1">
      <c r="A85" s="184"/>
      <c r="B85" s="185"/>
      <c r="C85" s="186" t="s">
        <v>183</v>
      </c>
      <c r="D85" s="187" t="s">
        <v>67</v>
      </c>
      <c r="E85" s="187" t="s">
        <v>63</v>
      </c>
      <c r="F85" s="187" t="s">
        <v>64</v>
      </c>
      <c r="G85" s="187" t="s">
        <v>184</v>
      </c>
      <c r="H85" s="187" t="s">
        <v>185</v>
      </c>
      <c r="I85" s="187" t="s">
        <v>186</v>
      </c>
      <c r="J85" s="187" t="s">
        <v>148</v>
      </c>
      <c r="K85" s="188" t="s">
        <v>187</v>
      </c>
      <c r="L85" s="189"/>
      <c r="M85" s="97" t="s">
        <v>35</v>
      </c>
      <c r="N85" s="98" t="s">
        <v>52</v>
      </c>
      <c r="O85" s="98" t="s">
        <v>188</v>
      </c>
      <c r="P85" s="98" t="s">
        <v>189</v>
      </c>
      <c r="Q85" s="98" t="s">
        <v>190</v>
      </c>
      <c r="R85" s="98" t="s">
        <v>191</v>
      </c>
      <c r="S85" s="98" t="s">
        <v>192</v>
      </c>
      <c r="T85" s="99" t="s">
        <v>193</v>
      </c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</row>
    <row r="86" s="2" customFormat="1" ht="22.8" customHeight="1">
      <c r="A86" s="43"/>
      <c r="B86" s="44"/>
      <c r="C86" s="104" t="s">
        <v>194</v>
      </c>
      <c r="D86" s="45"/>
      <c r="E86" s="45"/>
      <c r="F86" s="45"/>
      <c r="G86" s="45"/>
      <c r="H86" s="45"/>
      <c r="I86" s="45"/>
      <c r="J86" s="190">
        <f>BK86</f>
        <v>0</v>
      </c>
      <c r="K86" s="45"/>
      <c r="L86" s="49"/>
      <c r="M86" s="100"/>
      <c r="N86" s="191"/>
      <c r="O86" s="101"/>
      <c r="P86" s="192">
        <f>P87</f>
        <v>0</v>
      </c>
      <c r="Q86" s="101"/>
      <c r="R86" s="192">
        <f>R87</f>
        <v>15.188660000000001</v>
      </c>
      <c r="S86" s="101"/>
      <c r="T86" s="193">
        <f>T87</f>
        <v>0</v>
      </c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T86" s="21" t="s">
        <v>81</v>
      </c>
      <c r="AU86" s="21" t="s">
        <v>149</v>
      </c>
      <c r="BK86" s="194">
        <f>BK87</f>
        <v>0</v>
      </c>
    </row>
    <row r="87" s="12" customFormat="1" ht="25.92" customHeight="1">
      <c r="A87" s="12"/>
      <c r="B87" s="195"/>
      <c r="C87" s="196"/>
      <c r="D87" s="197" t="s">
        <v>81</v>
      </c>
      <c r="E87" s="198" t="s">
        <v>195</v>
      </c>
      <c r="F87" s="198" t="s">
        <v>196</v>
      </c>
      <c r="G87" s="196"/>
      <c r="H87" s="196"/>
      <c r="I87" s="199"/>
      <c r="J87" s="200">
        <f>BK87</f>
        <v>0</v>
      </c>
      <c r="K87" s="196"/>
      <c r="L87" s="201"/>
      <c r="M87" s="202"/>
      <c r="N87" s="203"/>
      <c r="O87" s="203"/>
      <c r="P87" s="204">
        <f>P88+P249+P257+P445+P453+P456</f>
        <v>0</v>
      </c>
      <c r="Q87" s="203"/>
      <c r="R87" s="204">
        <f>R88+R249+R257+R445+R453+R456</f>
        <v>15.188660000000001</v>
      </c>
      <c r="S87" s="203"/>
      <c r="T87" s="205">
        <f>T88+T249+T257+T445+T453+T456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6" t="s">
        <v>90</v>
      </c>
      <c r="AT87" s="207" t="s">
        <v>81</v>
      </c>
      <c r="AU87" s="207" t="s">
        <v>82</v>
      </c>
      <c r="AY87" s="206" t="s">
        <v>197</v>
      </c>
      <c r="BK87" s="208">
        <f>BK88+BK249+BK257+BK445+BK453+BK456</f>
        <v>0</v>
      </c>
    </row>
    <row r="88" s="12" customFormat="1" ht="22.8" customHeight="1">
      <c r="A88" s="12"/>
      <c r="B88" s="195"/>
      <c r="C88" s="196"/>
      <c r="D88" s="197" t="s">
        <v>81</v>
      </c>
      <c r="E88" s="209" t="s">
        <v>90</v>
      </c>
      <c r="F88" s="209" t="s">
        <v>200</v>
      </c>
      <c r="G88" s="196"/>
      <c r="H88" s="196"/>
      <c r="I88" s="199"/>
      <c r="J88" s="210">
        <f>BK88</f>
        <v>0</v>
      </c>
      <c r="K88" s="196"/>
      <c r="L88" s="201"/>
      <c r="M88" s="202"/>
      <c r="N88" s="203"/>
      <c r="O88" s="203"/>
      <c r="P88" s="204">
        <f>SUM(P89:P248)</f>
        <v>0</v>
      </c>
      <c r="Q88" s="203"/>
      <c r="R88" s="204">
        <f>SUM(R89:R248)</f>
        <v>0</v>
      </c>
      <c r="S88" s="203"/>
      <c r="T88" s="205">
        <f>SUM(T89:T248)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6" t="s">
        <v>90</v>
      </c>
      <c r="AT88" s="207" t="s">
        <v>81</v>
      </c>
      <c r="AU88" s="207" t="s">
        <v>90</v>
      </c>
      <c r="AY88" s="206" t="s">
        <v>197</v>
      </c>
      <c r="BK88" s="208">
        <f>SUM(BK89:BK248)</f>
        <v>0</v>
      </c>
    </row>
    <row r="89" s="2" customFormat="1" ht="24.15" customHeight="1">
      <c r="A89" s="43"/>
      <c r="B89" s="44"/>
      <c r="C89" s="211" t="s">
        <v>90</v>
      </c>
      <c r="D89" s="211" t="s">
        <v>201</v>
      </c>
      <c r="E89" s="212" t="s">
        <v>2269</v>
      </c>
      <c r="F89" s="213" t="s">
        <v>2270</v>
      </c>
      <c r="G89" s="214" t="s">
        <v>409</v>
      </c>
      <c r="H89" s="215">
        <v>8.4000000000000004</v>
      </c>
      <c r="I89" s="216"/>
      <c r="J89" s="217">
        <f>ROUND(I89*H89,2)</f>
        <v>0</v>
      </c>
      <c r="K89" s="213" t="s">
        <v>35</v>
      </c>
      <c r="L89" s="49"/>
      <c r="M89" s="218" t="s">
        <v>35</v>
      </c>
      <c r="N89" s="219" t="s">
        <v>53</v>
      </c>
      <c r="O89" s="89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R89" s="222" t="s">
        <v>206</v>
      </c>
      <c r="AT89" s="222" t="s">
        <v>201</v>
      </c>
      <c r="AU89" s="222" t="s">
        <v>92</v>
      </c>
      <c r="AY89" s="21" t="s">
        <v>197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1" t="s">
        <v>90</v>
      </c>
      <c r="BK89" s="223">
        <f>ROUND(I89*H89,2)</f>
        <v>0</v>
      </c>
      <c r="BL89" s="21" t="s">
        <v>206</v>
      </c>
      <c r="BM89" s="222" t="s">
        <v>92</v>
      </c>
    </row>
    <row r="90" s="2" customFormat="1">
      <c r="A90" s="43"/>
      <c r="B90" s="44"/>
      <c r="C90" s="45"/>
      <c r="D90" s="224" t="s">
        <v>209</v>
      </c>
      <c r="E90" s="45"/>
      <c r="F90" s="225" t="s">
        <v>2270</v>
      </c>
      <c r="G90" s="45"/>
      <c r="H90" s="45"/>
      <c r="I90" s="226"/>
      <c r="J90" s="45"/>
      <c r="K90" s="45"/>
      <c r="L90" s="49"/>
      <c r="M90" s="227"/>
      <c r="N90" s="228"/>
      <c r="O90" s="89"/>
      <c r="P90" s="89"/>
      <c r="Q90" s="89"/>
      <c r="R90" s="89"/>
      <c r="S90" s="89"/>
      <c r="T90" s="90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T90" s="21" t="s">
        <v>209</v>
      </c>
      <c r="AU90" s="21" t="s">
        <v>92</v>
      </c>
    </row>
    <row r="91" s="13" customFormat="1">
      <c r="A91" s="13"/>
      <c r="B91" s="232"/>
      <c r="C91" s="233"/>
      <c r="D91" s="224" t="s">
        <v>232</v>
      </c>
      <c r="E91" s="242" t="s">
        <v>35</v>
      </c>
      <c r="F91" s="234" t="s">
        <v>2546</v>
      </c>
      <c r="G91" s="233"/>
      <c r="H91" s="235">
        <v>4.7999999999999998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232</v>
      </c>
      <c r="AU91" s="241" t="s">
        <v>92</v>
      </c>
      <c r="AV91" s="13" t="s">
        <v>92</v>
      </c>
      <c r="AW91" s="13" t="s">
        <v>42</v>
      </c>
      <c r="AX91" s="13" t="s">
        <v>82</v>
      </c>
      <c r="AY91" s="241" t="s">
        <v>197</v>
      </c>
    </row>
    <row r="92" s="13" customFormat="1">
      <c r="A92" s="13"/>
      <c r="B92" s="232"/>
      <c r="C92" s="233"/>
      <c r="D92" s="224" t="s">
        <v>232</v>
      </c>
      <c r="E92" s="242" t="s">
        <v>35</v>
      </c>
      <c r="F92" s="234" t="s">
        <v>2547</v>
      </c>
      <c r="G92" s="233"/>
      <c r="H92" s="235">
        <v>3.6000000000000001</v>
      </c>
      <c r="I92" s="236"/>
      <c r="J92" s="233"/>
      <c r="K92" s="233"/>
      <c r="L92" s="237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1" t="s">
        <v>232</v>
      </c>
      <c r="AU92" s="241" t="s">
        <v>92</v>
      </c>
      <c r="AV92" s="13" t="s">
        <v>92</v>
      </c>
      <c r="AW92" s="13" t="s">
        <v>42</v>
      </c>
      <c r="AX92" s="13" t="s">
        <v>82</v>
      </c>
      <c r="AY92" s="241" t="s">
        <v>197</v>
      </c>
    </row>
    <row r="93" s="14" customFormat="1">
      <c r="A93" s="14"/>
      <c r="B93" s="253"/>
      <c r="C93" s="254"/>
      <c r="D93" s="224" t="s">
        <v>232</v>
      </c>
      <c r="E93" s="255" t="s">
        <v>35</v>
      </c>
      <c r="F93" s="256" t="s">
        <v>355</v>
      </c>
      <c r="G93" s="254"/>
      <c r="H93" s="257">
        <v>8.4000000000000004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3" t="s">
        <v>232</v>
      </c>
      <c r="AU93" s="263" t="s">
        <v>92</v>
      </c>
      <c r="AV93" s="14" t="s">
        <v>206</v>
      </c>
      <c r="AW93" s="14" t="s">
        <v>42</v>
      </c>
      <c r="AX93" s="14" t="s">
        <v>90</v>
      </c>
      <c r="AY93" s="263" t="s">
        <v>197</v>
      </c>
    </row>
    <row r="94" s="2" customFormat="1" ht="24.15" customHeight="1">
      <c r="A94" s="43"/>
      <c r="B94" s="44"/>
      <c r="C94" s="211" t="s">
        <v>92</v>
      </c>
      <c r="D94" s="211" t="s">
        <v>201</v>
      </c>
      <c r="E94" s="212" t="s">
        <v>2276</v>
      </c>
      <c r="F94" s="213" t="s">
        <v>2277</v>
      </c>
      <c r="G94" s="214" t="s">
        <v>409</v>
      </c>
      <c r="H94" s="215">
        <v>9.5999999999999996</v>
      </c>
      <c r="I94" s="216"/>
      <c r="J94" s="217">
        <f>ROUND(I94*H94,2)</f>
        <v>0</v>
      </c>
      <c r="K94" s="213" t="s">
        <v>35</v>
      </c>
      <c r="L94" s="49"/>
      <c r="M94" s="218" t="s">
        <v>35</v>
      </c>
      <c r="N94" s="219" t="s">
        <v>53</v>
      </c>
      <c r="O94" s="89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2" t="s">
        <v>206</v>
      </c>
      <c r="AT94" s="222" t="s">
        <v>201</v>
      </c>
      <c r="AU94" s="222" t="s">
        <v>92</v>
      </c>
      <c r="AY94" s="21" t="s">
        <v>197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1" t="s">
        <v>90</v>
      </c>
      <c r="BK94" s="223">
        <f>ROUND(I94*H94,2)</f>
        <v>0</v>
      </c>
      <c r="BL94" s="21" t="s">
        <v>206</v>
      </c>
      <c r="BM94" s="222" t="s">
        <v>206</v>
      </c>
    </row>
    <row r="95" s="2" customFormat="1">
      <c r="A95" s="43"/>
      <c r="B95" s="44"/>
      <c r="C95" s="45"/>
      <c r="D95" s="224" t="s">
        <v>209</v>
      </c>
      <c r="E95" s="45"/>
      <c r="F95" s="225" t="s">
        <v>2277</v>
      </c>
      <c r="G95" s="45"/>
      <c r="H95" s="45"/>
      <c r="I95" s="226"/>
      <c r="J95" s="45"/>
      <c r="K95" s="45"/>
      <c r="L95" s="49"/>
      <c r="M95" s="227"/>
      <c r="N95" s="228"/>
      <c r="O95" s="89"/>
      <c r="P95" s="89"/>
      <c r="Q95" s="89"/>
      <c r="R95" s="89"/>
      <c r="S95" s="89"/>
      <c r="T95" s="9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T95" s="21" t="s">
        <v>209</v>
      </c>
      <c r="AU95" s="21" t="s">
        <v>92</v>
      </c>
    </row>
    <row r="96" s="13" customFormat="1">
      <c r="A96" s="13"/>
      <c r="B96" s="232"/>
      <c r="C96" s="233"/>
      <c r="D96" s="224" t="s">
        <v>232</v>
      </c>
      <c r="E96" s="242" t="s">
        <v>35</v>
      </c>
      <c r="F96" s="234" t="s">
        <v>2278</v>
      </c>
      <c r="G96" s="233"/>
      <c r="H96" s="235">
        <v>6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232</v>
      </c>
      <c r="AU96" s="241" t="s">
        <v>92</v>
      </c>
      <c r="AV96" s="13" t="s">
        <v>92</v>
      </c>
      <c r="AW96" s="13" t="s">
        <v>42</v>
      </c>
      <c r="AX96" s="13" t="s">
        <v>82</v>
      </c>
      <c r="AY96" s="241" t="s">
        <v>197</v>
      </c>
    </row>
    <row r="97" s="13" customFormat="1">
      <c r="A97" s="13"/>
      <c r="B97" s="232"/>
      <c r="C97" s="233"/>
      <c r="D97" s="224" t="s">
        <v>232</v>
      </c>
      <c r="E97" s="242" t="s">
        <v>35</v>
      </c>
      <c r="F97" s="234" t="s">
        <v>2548</v>
      </c>
      <c r="G97" s="233"/>
      <c r="H97" s="235">
        <v>2.3999999999999999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232</v>
      </c>
      <c r="AU97" s="241" t="s">
        <v>92</v>
      </c>
      <c r="AV97" s="13" t="s">
        <v>92</v>
      </c>
      <c r="AW97" s="13" t="s">
        <v>42</v>
      </c>
      <c r="AX97" s="13" t="s">
        <v>82</v>
      </c>
      <c r="AY97" s="241" t="s">
        <v>197</v>
      </c>
    </row>
    <row r="98" s="13" customFormat="1">
      <c r="A98" s="13"/>
      <c r="B98" s="232"/>
      <c r="C98" s="233"/>
      <c r="D98" s="224" t="s">
        <v>232</v>
      </c>
      <c r="E98" s="242" t="s">
        <v>35</v>
      </c>
      <c r="F98" s="234" t="s">
        <v>2549</v>
      </c>
      <c r="G98" s="233"/>
      <c r="H98" s="235">
        <v>1.2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232</v>
      </c>
      <c r="AU98" s="241" t="s">
        <v>92</v>
      </c>
      <c r="AV98" s="13" t="s">
        <v>92</v>
      </c>
      <c r="AW98" s="13" t="s">
        <v>42</v>
      </c>
      <c r="AX98" s="13" t="s">
        <v>82</v>
      </c>
      <c r="AY98" s="241" t="s">
        <v>197</v>
      </c>
    </row>
    <row r="99" s="14" customFormat="1">
      <c r="A99" s="14"/>
      <c r="B99" s="253"/>
      <c r="C99" s="254"/>
      <c r="D99" s="224" t="s">
        <v>232</v>
      </c>
      <c r="E99" s="255" t="s">
        <v>35</v>
      </c>
      <c r="F99" s="256" t="s">
        <v>355</v>
      </c>
      <c r="G99" s="254"/>
      <c r="H99" s="257">
        <v>9.5999999999999996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3" t="s">
        <v>232</v>
      </c>
      <c r="AU99" s="263" t="s">
        <v>92</v>
      </c>
      <c r="AV99" s="14" t="s">
        <v>206</v>
      </c>
      <c r="AW99" s="14" t="s">
        <v>42</v>
      </c>
      <c r="AX99" s="14" t="s">
        <v>90</v>
      </c>
      <c r="AY99" s="263" t="s">
        <v>197</v>
      </c>
    </row>
    <row r="100" s="2" customFormat="1" ht="33" customHeight="1">
      <c r="A100" s="43"/>
      <c r="B100" s="44"/>
      <c r="C100" s="211" t="s">
        <v>207</v>
      </c>
      <c r="D100" s="211" t="s">
        <v>201</v>
      </c>
      <c r="E100" s="212" t="s">
        <v>2281</v>
      </c>
      <c r="F100" s="213" t="s">
        <v>2282</v>
      </c>
      <c r="G100" s="214" t="s">
        <v>320</v>
      </c>
      <c r="H100" s="215">
        <v>32.716000000000001</v>
      </c>
      <c r="I100" s="216"/>
      <c r="J100" s="217">
        <f>ROUND(I100*H100,2)</f>
        <v>0</v>
      </c>
      <c r="K100" s="213" t="s">
        <v>35</v>
      </c>
      <c r="L100" s="49"/>
      <c r="M100" s="218" t="s">
        <v>35</v>
      </c>
      <c r="N100" s="219" t="s">
        <v>53</v>
      </c>
      <c r="O100" s="89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2" t="s">
        <v>206</v>
      </c>
      <c r="AT100" s="222" t="s">
        <v>201</v>
      </c>
      <c r="AU100" s="222" t="s">
        <v>92</v>
      </c>
      <c r="AY100" s="21" t="s">
        <v>197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1" t="s">
        <v>90</v>
      </c>
      <c r="BK100" s="223">
        <f>ROUND(I100*H100,2)</f>
        <v>0</v>
      </c>
      <c r="BL100" s="21" t="s">
        <v>206</v>
      </c>
      <c r="BM100" s="222" t="s">
        <v>241</v>
      </c>
    </row>
    <row r="101" s="2" customFormat="1">
      <c r="A101" s="43"/>
      <c r="B101" s="44"/>
      <c r="C101" s="45"/>
      <c r="D101" s="224" t="s">
        <v>209</v>
      </c>
      <c r="E101" s="45"/>
      <c r="F101" s="225" t="s">
        <v>2282</v>
      </c>
      <c r="G101" s="45"/>
      <c r="H101" s="45"/>
      <c r="I101" s="226"/>
      <c r="J101" s="45"/>
      <c r="K101" s="45"/>
      <c r="L101" s="49"/>
      <c r="M101" s="227"/>
      <c r="N101" s="228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209</v>
      </c>
      <c r="AU101" s="21" t="s">
        <v>92</v>
      </c>
    </row>
    <row r="102" s="13" customFormat="1">
      <c r="A102" s="13"/>
      <c r="B102" s="232"/>
      <c r="C102" s="233"/>
      <c r="D102" s="224" t="s">
        <v>232</v>
      </c>
      <c r="E102" s="242" t="s">
        <v>35</v>
      </c>
      <c r="F102" s="234" t="s">
        <v>2550</v>
      </c>
      <c r="G102" s="233"/>
      <c r="H102" s="235">
        <v>6.9219999999999997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232</v>
      </c>
      <c r="AU102" s="241" t="s">
        <v>92</v>
      </c>
      <c r="AV102" s="13" t="s">
        <v>92</v>
      </c>
      <c r="AW102" s="13" t="s">
        <v>42</v>
      </c>
      <c r="AX102" s="13" t="s">
        <v>82</v>
      </c>
      <c r="AY102" s="241" t="s">
        <v>197</v>
      </c>
    </row>
    <row r="103" s="13" customFormat="1">
      <c r="A103" s="13"/>
      <c r="B103" s="232"/>
      <c r="C103" s="233"/>
      <c r="D103" s="224" t="s">
        <v>232</v>
      </c>
      <c r="E103" s="242" t="s">
        <v>35</v>
      </c>
      <c r="F103" s="234" t="s">
        <v>2551</v>
      </c>
      <c r="G103" s="233"/>
      <c r="H103" s="235">
        <v>11.952</v>
      </c>
      <c r="I103" s="236"/>
      <c r="J103" s="233"/>
      <c r="K103" s="233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232</v>
      </c>
      <c r="AU103" s="241" t="s">
        <v>92</v>
      </c>
      <c r="AV103" s="13" t="s">
        <v>92</v>
      </c>
      <c r="AW103" s="13" t="s">
        <v>42</v>
      </c>
      <c r="AX103" s="13" t="s">
        <v>82</v>
      </c>
      <c r="AY103" s="241" t="s">
        <v>197</v>
      </c>
    </row>
    <row r="104" s="13" customFormat="1">
      <c r="A104" s="13"/>
      <c r="B104" s="232"/>
      <c r="C104" s="233"/>
      <c r="D104" s="224" t="s">
        <v>232</v>
      </c>
      <c r="E104" s="242" t="s">
        <v>35</v>
      </c>
      <c r="F104" s="234" t="s">
        <v>2552</v>
      </c>
      <c r="G104" s="233"/>
      <c r="H104" s="235">
        <v>4.8419999999999996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232</v>
      </c>
      <c r="AU104" s="241" t="s">
        <v>92</v>
      </c>
      <c r="AV104" s="13" t="s">
        <v>92</v>
      </c>
      <c r="AW104" s="13" t="s">
        <v>42</v>
      </c>
      <c r="AX104" s="13" t="s">
        <v>82</v>
      </c>
      <c r="AY104" s="241" t="s">
        <v>197</v>
      </c>
    </row>
    <row r="105" s="13" customFormat="1">
      <c r="A105" s="13"/>
      <c r="B105" s="232"/>
      <c r="C105" s="233"/>
      <c r="D105" s="224" t="s">
        <v>232</v>
      </c>
      <c r="E105" s="242" t="s">
        <v>35</v>
      </c>
      <c r="F105" s="234" t="s">
        <v>2553</v>
      </c>
      <c r="G105" s="233"/>
      <c r="H105" s="235">
        <v>9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232</v>
      </c>
      <c r="AU105" s="241" t="s">
        <v>92</v>
      </c>
      <c r="AV105" s="13" t="s">
        <v>92</v>
      </c>
      <c r="AW105" s="13" t="s">
        <v>42</v>
      </c>
      <c r="AX105" s="13" t="s">
        <v>82</v>
      </c>
      <c r="AY105" s="241" t="s">
        <v>197</v>
      </c>
    </row>
    <row r="106" s="14" customFormat="1">
      <c r="A106" s="14"/>
      <c r="B106" s="253"/>
      <c r="C106" s="254"/>
      <c r="D106" s="224" t="s">
        <v>232</v>
      </c>
      <c r="E106" s="255" t="s">
        <v>35</v>
      </c>
      <c r="F106" s="256" t="s">
        <v>355</v>
      </c>
      <c r="G106" s="254"/>
      <c r="H106" s="257">
        <v>32.715999999999994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3" t="s">
        <v>232</v>
      </c>
      <c r="AU106" s="263" t="s">
        <v>92</v>
      </c>
      <c r="AV106" s="14" t="s">
        <v>206</v>
      </c>
      <c r="AW106" s="14" t="s">
        <v>42</v>
      </c>
      <c r="AX106" s="14" t="s">
        <v>90</v>
      </c>
      <c r="AY106" s="263" t="s">
        <v>197</v>
      </c>
    </row>
    <row r="107" s="2" customFormat="1" ht="33" customHeight="1">
      <c r="A107" s="43"/>
      <c r="B107" s="44"/>
      <c r="C107" s="211" t="s">
        <v>206</v>
      </c>
      <c r="D107" s="211" t="s">
        <v>201</v>
      </c>
      <c r="E107" s="212" t="s">
        <v>2554</v>
      </c>
      <c r="F107" s="213" t="s">
        <v>2555</v>
      </c>
      <c r="G107" s="214" t="s">
        <v>320</v>
      </c>
      <c r="H107" s="215">
        <v>77.674999999999997</v>
      </c>
      <c r="I107" s="216"/>
      <c r="J107" s="217">
        <f>ROUND(I107*H107,2)</f>
        <v>0</v>
      </c>
      <c r="K107" s="213" t="s">
        <v>35</v>
      </c>
      <c r="L107" s="49"/>
      <c r="M107" s="218" t="s">
        <v>35</v>
      </c>
      <c r="N107" s="219" t="s">
        <v>53</v>
      </c>
      <c r="O107" s="89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2" t="s">
        <v>206</v>
      </c>
      <c r="AT107" s="222" t="s">
        <v>201</v>
      </c>
      <c r="AU107" s="222" t="s">
        <v>92</v>
      </c>
      <c r="AY107" s="21" t="s">
        <v>197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1" t="s">
        <v>90</v>
      </c>
      <c r="BK107" s="223">
        <f>ROUND(I107*H107,2)</f>
        <v>0</v>
      </c>
      <c r="BL107" s="21" t="s">
        <v>206</v>
      </c>
      <c r="BM107" s="222" t="s">
        <v>253</v>
      </c>
    </row>
    <row r="108" s="2" customFormat="1">
      <c r="A108" s="43"/>
      <c r="B108" s="44"/>
      <c r="C108" s="45"/>
      <c r="D108" s="224" t="s">
        <v>209</v>
      </c>
      <c r="E108" s="45"/>
      <c r="F108" s="225" t="s">
        <v>2555</v>
      </c>
      <c r="G108" s="45"/>
      <c r="H108" s="45"/>
      <c r="I108" s="226"/>
      <c r="J108" s="45"/>
      <c r="K108" s="45"/>
      <c r="L108" s="49"/>
      <c r="M108" s="227"/>
      <c r="N108" s="228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209</v>
      </c>
      <c r="AU108" s="21" t="s">
        <v>92</v>
      </c>
    </row>
    <row r="109" s="13" customFormat="1">
      <c r="A109" s="13"/>
      <c r="B109" s="232"/>
      <c r="C109" s="233"/>
      <c r="D109" s="224" t="s">
        <v>232</v>
      </c>
      <c r="E109" s="242" t="s">
        <v>35</v>
      </c>
      <c r="F109" s="234" t="s">
        <v>2556</v>
      </c>
      <c r="G109" s="233"/>
      <c r="H109" s="235">
        <v>27.690000000000001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232</v>
      </c>
      <c r="AU109" s="241" t="s">
        <v>92</v>
      </c>
      <c r="AV109" s="13" t="s">
        <v>92</v>
      </c>
      <c r="AW109" s="13" t="s">
        <v>42</v>
      </c>
      <c r="AX109" s="13" t="s">
        <v>82</v>
      </c>
      <c r="AY109" s="241" t="s">
        <v>197</v>
      </c>
    </row>
    <row r="110" s="13" customFormat="1">
      <c r="A110" s="13"/>
      <c r="B110" s="232"/>
      <c r="C110" s="233"/>
      <c r="D110" s="224" t="s">
        <v>232</v>
      </c>
      <c r="E110" s="242" t="s">
        <v>35</v>
      </c>
      <c r="F110" s="234" t="s">
        <v>2557</v>
      </c>
      <c r="G110" s="233"/>
      <c r="H110" s="235">
        <v>47.808999999999998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232</v>
      </c>
      <c r="AU110" s="241" t="s">
        <v>92</v>
      </c>
      <c r="AV110" s="13" t="s">
        <v>92</v>
      </c>
      <c r="AW110" s="13" t="s">
        <v>42</v>
      </c>
      <c r="AX110" s="13" t="s">
        <v>82</v>
      </c>
      <c r="AY110" s="241" t="s">
        <v>197</v>
      </c>
    </row>
    <row r="111" s="13" customFormat="1">
      <c r="A111" s="13"/>
      <c r="B111" s="232"/>
      <c r="C111" s="233"/>
      <c r="D111" s="224" t="s">
        <v>232</v>
      </c>
      <c r="E111" s="242" t="s">
        <v>35</v>
      </c>
      <c r="F111" s="234" t="s">
        <v>2558</v>
      </c>
      <c r="G111" s="233"/>
      <c r="H111" s="235">
        <v>19.367999999999999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232</v>
      </c>
      <c r="AU111" s="241" t="s">
        <v>92</v>
      </c>
      <c r="AV111" s="13" t="s">
        <v>92</v>
      </c>
      <c r="AW111" s="13" t="s">
        <v>42</v>
      </c>
      <c r="AX111" s="13" t="s">
        <v>82</v>
      </c>
      <c r="AY111" s="241" t="s">
        <v>197</v>
      </c>
    </row>
    <row r="112" s="13" customFormat="1">
      <c r="A112" s="13"/>
      <c r="B112" s="232"/>
      <c r="C112" s="233"/>
      <c r="D112" s="224" t="s">
        <v>232</v>
      </c>
      <c r="E112" s="242" t="s">
        <v>35</v>
      </c>
      <c r="F112" s="234" t="s">
        <v>2559</v>
      </c>
      <c r="G112" s="233"/>
      <c r="H112" s="235">
        <v>36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232</v>
      </c>
      <c r="AU112" s="241" t="s">
        <v>92</v>
      </c>
      <c r="AV112" s="13" t="s">
        <v>92</v>
      </c>
      <c r="AW112" s="13" t="s">
        <v>42</v>
      </c>
      <c r="AX112" s="13" t="s">
        <v>82</v>
      </c>
      <c r="AY112" s="241" t="s">
        <v>197</v>
      </c>
    </row>
    <row r="113" s="16" customFormat="1">
      <c r="A113" s="16"/>
      <c r="B113" s="280"/>
      <c r="C113" s="281"/>
      <c r="D113" s="224" t="s">
        <v>232</v>
      </c>
      <c r="E113" s="282" t="s">
        <v>35</v>
      </c>
      <c r="F113" s="283" t="s">
        <v>2291</v>
      </c>
      <c r="G113" s="281"/>
      <c r="H113" s="284">
        <v>130.86699999999999</v>
      </c>
      <c r="I113" s="285"/>
      <c r="J113" s="281"/>
      <c r="K113" s="281"/>
      <c r="L113" s="286"/>
      <c r="M113" s="287"/>
      <c r="N113" s="288"/>
      <c r="O113" s="288"/>
      <c r="P113" s="288"/>
      <c r="Q113" s="288"/>
      <c r="R113" s="288"/>
      <c r="S113" s="288"/>
      <c r="T113" s="289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90" t="s">
        <v>232</v>
      </c>
      <c r="AU113" s="290" t="s">
        <v>92</v>
      </c>
      <c r="AV113" s="16" t="s">
        <v>207</v>
      </c>
      <c r="AW113" s="16" t="s">
        <v>42</v>
      </c>
      <c r="AX113" s="16" t="s">
        <v>82</v>
      </c>
      <c r="AY113" s="290" t="s">
        <v>197</v>
      </c>
    </row>
    <row r="114" s="13" customFormat="1">
      <c r="A114" s="13"/>
      <c r="B114" s="232"/>
      <c r="C114" s="233"/>
      <c r="D114" s="224" t="s">
        <v>232</v>
      </c>
      <c r="E114" s="242" t="s">
        <v>35</v>
      </c>
      <c r="F114" s="234" t="s">
        <v>2560</v>
      </c>
      <c r="G114" s="233"/>
      <c r="H114" s="235">
        <v>-9.8889999999999993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232</v>
      </c>
      <c r="AU114" s="241" t="s">
        <v>92</v>
      </c>
      <c r="AV114" s="13" t="s">
        <v>92</v>
      </c>
      <c r="AW114" s="13" t="s">
        <v>42</v>
      </c>
      <c r="AX114" s="13" t="s">
        <v>82</v>
      </c>
      <c r="AY114" s="241" t="s">
        <v>197</v>
      </c>
    </row>
    <row r="115" s="13" customFormat="1">
      <c r="A115" s="13"/>
      <c r="B115" s="232"/>
      <c r="C115" s="233"/>
      <c r="D115" s="224" t="s">
        <v>232</v>
      </c>
      <c r="E115" s="242" t="s">
        <v>35</v>
      </c>
      <c r="F115" s="234" t="s">
        <v>2561</v>
      </c>
      <c r="G115" s="233"/>
      <c r="H115" s="235">
        <v>-17.074999999999999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232</v>
      </c>
      <c r="AU115" s="241" t="s">
        <v>92</v>
      </c>
      <c r="AV115" s="13" t="s">
        <v>92</v>
      </c>
      <c r="AW115" s="13" t="s">
        <v>42</v>
      </c>
      <c r="AX115" s="13" t="s">
        <v>82</v>
      </c>
      <c r="AY115" s="241" t="s">
        <v>197</v>
      </c>
    </row>
    <row r="116" s="13" customFormat="1">
      <c r="A116" s="13"/>
      <c r="B116" s="232"/>
      <c r="C116" s="233"/>
      <c r="D116" s="224" t="s">
        <v>232</v>
      </c>
      <c r="E116" s="242" t="s">
        <v>35</v>
      </c>
      <c r="F116" s="234" t="s">
        <v>2562</v>
      </c>
      <c r="G116" s="233"/>
      <c r="H116" s="235">
        <v>-7.2629999999999999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232</v>
      </c>
      <c r="AU116" s="241" t="s">
        <v>92</v>
      </c>
      <c r="AV116" s="13" t="s">
        <v>92</v>
      </c>
      <c r="AW116" s="13" t="s">
        <v>42</v>
      </c>
      <c r="AX116" s="13" t="s">
        <v>82</v>
      </c>
      <c r="AY116" s="241" t="s">
        <v>197</v>
      </c>
    </row>
    <row r="117" s="13" customFormat="1">
      <c r="A117" s="13"/>
      <c r="B117" s="232"/>
      <c r="C117" s="233"/>
      <c r="D117" s="224" t="s">
        <v>232</v>
      </c>
      <c r="E117" s="242" t="s">
        <v>35</v>
      </c>
      <c r="F117" s="234" t="s">
        <v>2563</v>
      </c>
      <c r="G117" s="233"/>
      <c r="H117" s="235">
        <v>-13.5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232</v>
      </c>
      <c r="AU117" s="241" t="s">
        <v>92</v>
      </c>
      <c r="AV117" s="13" t="s">
        <v>92</v>
      </c>
      <c r="AW117" s="13" t="s">
        <v>42</v>
      </c>
      <c r="AX117" s="13" t="s">
        <v>82</v>
      </c>
      <c r="AY117" s="241" t="s">
        <v>197</v>
      </c>
    </row>
    <row r="118" s="16" customFormat="1">
      <c r="A118" s="16"/>
      <c r="B118" s="280"/>
      <c r="C118" s="281"/>
      <c r="D118" s="224" t="s">
        <v>232</v>
      </c>
      <c r="E118" s="282" t="s">
        <v>35</v>
      </c>
      <c r="F118" s="283" t="s">
        <v>2291</v>
      </c>
      <c r="G118" s="281"/>
      <c r="H118" s="284">
        <v>-47.726999999999997</v>
      </c>
      <c r="I118" s="285"/>
      <c r="J118" s="281"/>
      <c r="K118" s="281"/>
      <c r="L118" s="286"/>
      <c r="M118" s="287"/>
      <c r="N118" s="288"/>
      <c r="O118" s="288"/>
      <c r="P118" s="288"/>
      <c r="Q118" s="288"/>
      <c r="R118" s="288"/>
      <c r="S118" s="288"/>
      <c r="T118" s="289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90" t="s">
        <v>232</v>
      </c>
      <c r="AU118" s="290" t="s">
        <v>92</v>
      </c>
      <c r="AV118" s="16" t="s">
        <v>207</v>
      </c>
      <c r="AW118" s="16" t="s">
        <v>42</v>
      </c>
      <c r="AX118" s="16" t="s">
        <v>82</v>
      </c>
      <c r="AY118" s="290" t="s">
        <v>197</v>
      </c>
    </row>
    <row r="119" s="13" customFormat="1">
      <c r="A119" s="13"/>
      <c r="B119" s="232"/>
      <c r="C119" s="233"/>
      <c r="D119" s="224" t="s">
        <v>232</v>
      </c>
      <c r="E119" s="242" t="s">
        <v>35</v>
      </c>
      <c r="F119" s="234" t="s">
        <v>2564</v>
      </c>
      <c r="G119" s="233"/>
      <c r="H119" s="235">
        <v>-5.4649999999999999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232</v>
      </c>
      <c r="AU119" s="241" t="s">
        <v>92</v>
      </c>
      <c r="AV119" s="13" t="s">
        <v>92</v>
      </c>
      <c r="AW119" s="13" t="s">
        <v>42</v>
      </c>
      <c r="AX119" s="13" t="s">
        <v>82</v>
      </c>
      <c r="AY119" s="241" t="s">
        <v>197</v>
      </c>
    </row>
    <row r="120" s="16" customFormat="1">
      <c r="A120" s="16"/>
      <c r="B120" s="280"/>
      <c r="C120" s="281"/>
      <c r="D120" s="224" t="s">
        <v>232</v>
      </c>
      <c r="E120" s="282" t="s">
        <v>35</v>
      </c>
      <c r="F120" s="283" t="s">
        <v>2291</v>
      </c>
      <c r="G120" s="281"/>
      <c r="H120" s="284">
        <v>-5.4649999999999999</v>
      </c>
      <c r="I120" s="285"/>
      <c r="J120" s="281"/>
      <c r="K120" s="281"/>
      <c r="L120" s="286"/>
      <c r="M120" s="287"/>
      <c r="N120" s="288"/>
      <c r="O120" s="288"/>
      <c r="P120" s="288"/>
      <c r="Q120" s="288"/>
      <c r="R120" s="288"/>
      <c r="S120" s="288"/>
      <c r="T120" s="289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90" t="s">
        <v>232</v>
      </c>
      <c r="AU120" s="290" t="s">
        <v>92</v>
      </c>
      <c r="AV120" s="16" t="s">
        <v>207</v>
      </c>
      <c r="AW120" s="16" t="s">
        <v>42</v>
      </c>
      <c r="AX120" s="16" t="s">
        <v>82</v>
      </c>
      <c r="AY120" s="290" t="s">
        <v>197</v>
      </c>
    </row>
    <row r="121" s="14" customFormat="1">
      <c r="A121" s="14"/>
      <c r="B121" s="253"/>
      <c r="C121" s="254"/>
      <c r="D121" s="224" t="s">
        <v>232</v>
      </c>
      <c r="E121" s="255" t="s">
        <v>35</v>
      </c>
      <c r="F121" s="256" t="s">
        <v>355</v>
      </c>
      <c r="G121" s="254"/>
      <c r="H121" s="257">
        <v>77.674999999999983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3" t="s">
        <v>232</v>
      </c>
      <c r="AU121" s="263" t="s">
        <v>92</v>
      </c>
      <c r="AV121" s="14" t="s">
        <v>206</v>
      </c>
      <c r="AW121" s="14" t="s">
        <v>42</v>
      </c>
      <c r="AX121" s="14" t="s">
        <v>90</v>
      </c>
      <c r="AY121" s="263" t="s">
        <v>197</v>
      </c>
    </row>
    <row r="122" s="2" customFormat="1" ht="37.8" customHeight="1">
      <c r="A122" s="43"/>
      <c r="B122" s="44"/>
      <c r="C122" s="211" t="s">
        <v>234</v>
      </c>
      <c r="D122" s="211" t="s">
        <v>201</v>
      </c>
      <c r="E122" s="212" t="s">
        <v>2297</v>
      </c>
      <c r="F122" s="213" t="s">
        <v>2298</v>
      </c>
      <c r="G122" s="214" t="s">
        <v>320</v>
      </c>
      <c r="H122" s="215">
        <v>32.716000000000001</v>
      </c>
      <c r="I122" s="216"/>
      <c r="J122" s="217">
        <f>ROUND(I122*H122,2)</f>
        <v>0</v>
      </c>
      <c r="K122" s="213" t="s">
        <v>35</v>
      </c>
      <c r="L122" s="49"/>
      <c r="M122" s="218" t="s">
        <v>35</v>
      </c>
      <c r="N122" s="219" t="s">
        <v>53</v>
      </c>
      <c r="O122" s="89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2" t="s">
        <v>206</v>
      </c>
      <c r="AT122" s="222" t="s">
        <v>201</v>
      </c>
      <c r="AU122" s="222" t="s">
        <v>92</v>
      </c>
      <c r="AY122" s="21" t="s">
        <v>197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1" t="s">
        <v>90</v>
      </c>
      <c r="BK122" s="223">
        <f>ROUND(I122*H122,2)</f>
        <v>0</v>
      </c>
      <c r="BL122" s="21" t="s">
        <v>206</v>
      </c>
      <c r="BM122" s="222" t="s">
        <v>266</v>
      </c>
    </row>
    <row r="123" s="2" customFormat="1">
      <c r="A123" s="43"/>
      <c r="B123" s="44"/>
      <c r="C123" s="45"/>
      <c r="D123" s="224" t="s">
        <v>209</v>
      </c>
      <c r="E123" s="45"/>
      <c r="F123" s="225" t="s">
        <v>2298</v>
      </c>
      <c r="G123" s="45"/>
      <c r="H123" s="45"/>
      <c r="I123" s="226"/>
      <c r="J123" s="45"/>
      <c r="K123" s="45"/>
      <c r="L123" s="49"/>
      <c r="M123" s="227"/>
      <c r="N123" s="228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209</v>
      </c>
      <c r="AU123" s="21" t="s">
        <v>92</v>
      </c>
    </row>
    <row r="124" s="13" customFormat="1">
      <c r="A124" s="13"/>
      <c r="B124" s="232"/>
      <c r="C124" s="233"/>
      <c r="D124" s="224" t="s">
        <v>232</v>
      </c>
      <c r="E124" s="242" t="s">
        <v>35</v>
      </c>
      <c r="F124" s="234" t="s">
        <v>2550</v>
      </c>
      <c r="G124" s="233"/>
      <c r="H124" s="235">
        <v>6.9219999999999997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232</v>
      </c>
      <c r="AU124" s="241" t="s">
        <v>92</v>
      </c>
      <c r="AV124" s="13" t="s">
        <v>92</v>
      </c>
      <c r="AW124" s="13" t="s">
        <v>42</v>
      </c>
      <c r="AX124" s="13" t="s">
        <v>82</v>
      </c>
      <c r="AY124" s="241" t="s">
        <v>197</v>
      </c>
    </row>
    <row r="125" s="13" customFormat="1">
      <c r="A125" s="13"/>
      <c r="B125" s="232"/>
      <c r="C125" s="233"/>
      <c r="D125" s="224" t="s">
        <v>232</v>
      </c>
      <c r="E125" s="242" t="s">
        <v>35</v>
      </c>
      <c r="F125" s="234" t="s">
        <v>2551</v>
      </c>
      <c r="G125" s="233"/>
      <c r="H125" s="235">
        <v>11.952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232</v>
      </c>
      <c r="AU125" s="241" t="s">
        <v>92</v>
      </c>
      <c r="AV125" s="13" t="s">
        <v>92</v>
      </c>
      <c r="AW125" s="13" t="s">
        <v>42</v>
      </c>
      <c r="AX125" s="13" t="s">
        <v>82</v>
      </c>
      <c r="AY125" s="241" t="s">
        <v>197</v>
      </c>
    </row>
    <row r="126" s="13" customFormat="1">
      <c r="A126" s="13"/>
      <c r="B126" s="232"/>
      <c r="C126" s="233"/>
      <c r="D126" s="224" t="s">
        <v>232</v>
      </c>
      <c r="E126" s="242" t="s">
        <v>35</v>
      </c>
      <c r="F126" s="234" t="s">
        <v>2552</v>
      </c>
      <c r="G126" s="233"/>
      <c r="H126" s="235">
        <v>4.8419999999999996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232</v>
      </c>
      <c r="AU126" s="241" t="s">
        <v>92</v>
      </c>
      <c r="AV126" s="13" t="s">
        <v>92</v>
      </c>
      <c r="AW126" s="13" t="s">
        <v>42</v>
      </c>
      <c r="AX126" s="13" t="s">
        <v>82</v>
      </c>
      <c r="AY126" s="241" t="s">
        <v>197</v>
      </c>
    </row>
    <row r="127" s="13" customFormat="1">
      <c r="A127" s="13"/>
      <c r="B127" s="232"/>
      <c r="C127" s="233"/>
      <c r="D127" s="224" t="s">
        <v>232</v>
      </c>
      <c r="E127" s="242" t="s">
        <v>35</v>
      </c>
      <c r="F127" s="234" t="s">
        <v>2553</v>
      </c>
      <c r="G127" s="233"/>
      <c r="H127" s="235">
        <v>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232</v>
      </c>
      <c r="AU127" s="241" t="s">
        <v>92</v>
      </c>
      <c r="AV127" s="13" t="s">
        <v>92</v>
      </c>
      <c r="AW127" s="13" t="s">
        <v>42</v>
      </c>
      <c r="AX127" s="13" t="s">
        <v>82</v>
      </c>
      <c r="AY127" s="241" t="s">
        <v>197</v>
      </c>
    </row>
    <row r="128" s="14" customFormat="1">
      <c r="A128" s="14"/>
      <c r="B128" s="253"/>
      <c r="C128" s="254"/>
      <c r="D128" s="224" t="s">
        <v>232</v>
      </c>
      <c r="E128" s="255" t="s">
        <v>35</v>
      </c>
      <c r="F128" s="256" t="s">
        <v>355</v>
      </c>
      <c r="G128" s="254"/>
      <c r="H128" s="257">
        <v>32.715999999999994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232</v>
      </c>
      <c r="AU128" s="263" t="s">
        <v>92</v>
      </c>
      <c r="AV128" s="14" t="s">
        <v>206</v>
      </c>
      <c r="AW128" s="14" t="s">
        <v>42</v>
      </c>
      <c r="AX128" s="14" t="s">
        <v>90</v>
      </c>
      <c r="AY128" s="263" t="s">
        <v>197</v>
      </c>
    </row>
    <row r="129" s="2" customFormat="1" ht="33" customHeight="1">
      <c r="A129" s="43"/>
      <c r="B129" s="44"/>
      <c r="C129" s="211" t="s">
        <v>241</v>
      </c>
      <c r="D129" s="211" t="s">
        <v>201</v>
      </c>
      <c r="E129" s="212" t="s">
        <v>2565</v>
      </c>
      <c r="F129" s="213" t="s">
        <v>2566</v>
      </c>
      <c r="G129" s="214" t="s">
        <v>320</v>
      </c>
      <c r="H129" s="215">
        <v>77.674999999999997</v>
      </c>
      <c r="I129" s="216"/>
      <c r="J129" s="217">
        <f>ROUND(I129*H129,2)</f>
        <v>0</v>
      </c>
      <c r="K129" s="213" t="s">
        <v>35</v>
      </c>
      <c r="L129" s="49"/>
      <c r="M129" s="218" t="s">
        <v>35</v>
      </c>
      <c r="N129" s="219" t="s">
        <v>53</v>
      </c>
      <c r="O129" s="89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2" t="s">
        <v>206</v>
      </c>
      <c r="AT129" s="222" t="s">
        <v>201</v>
      </c>
      <c r="AU129" s="222" t="s">
        <v>92</v>
      </c>
      <c r="AY129" s="21" t="s">
        <v>197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1" t="s">
        <v>90</v>
      </c>
      <c r="BK129" s="223">
        <f>ROUND(I129*H129,2)</f>
        <v>0</v>
      </c>
      <c r="BL129" s="21" t="s">
        <v>206</v>
      </c>
      <c r="BM129" s="222" t="s">
        <v>8</v>
      </c>
    </row>
    <row r="130" s="2" customFormat="1">
      <c r="A130" s="43"/>
      <c r="B130" s="44"/>
      <c r="C130" s="45"/>
      <c r="D130" s="224" t="s">
        <v>209</v>
      </c>
      <c r="E130" s="45"/>
      <c r="F130" s="225" t="s">
        <v>2566</v>
      </c>
      <c r="G130" s="45"/>
      <c r="H130" s="45"/>
      <c r="I130" s="226"/>
      <c r="J130" s="45"/>
      <c r="K130" s="45"/>
      <c r="L130" s="49"/>
      <c r="M130" s="227"/>
      <c r="N130" s="228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209</v>
      </c>
      <c r="AU130" s="21" t="s">
        <v>92</v>
      </c>
    </row>
    <row r="131" s="13" customFormat="1">
      <c r="A131" s="13"/>
      <c r="B131" s="232"/>
      <c r="C131" s="233"/>
      <c r="D131" s="224" t="s">
        <v>232</v>
      </c>
      <c r="E131" s="242" t="s">
        <v>35</v>
      </c>
      <c r="F131" s="234" t="s">
        <v>2556</v>
      </c>
      <c r="G131" s="233"/>
      <c r="H131" s="235">
        <v>27.690000000000001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232</v>
      </c>
      <c r="AU131" s="241" t="s">
        <v>92</v>
      </c>
      <c r="AV131" s="13" t="s">
        <v>92</v>
      </c>
      <c r="AW131" s="13" t="s">
        <v>42</v>
      </c>
      <c r="AX131" s="13" t="s">
        <v>82</v>
      </c>
      <c r="AY131" s="241" t="s">
        <v>197</v>
      </c>
    </row>
    <row r="132" s="13" customFormat="1">
      <c r="A132" s="13"/>
      <c r="B132" s="232"/>
      <c r="C132" s="233"/>
      <c r="D132" s="224" t="s">
        <v>232</v>
      </c>
      <c r="E132" s="242" t="s">
        <v>35</v>
      </c>
      <c r="F132" s="234" t="s">
        <v>2557</v>
      </c>
      <c r="G132" s="233"/>
      <c r="H132" s="235">
        <v>47.808999999999998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232</v>
      </c>
      <c r="AU132" s="241" t="s">
        <v>92</v>
      </c>
      <c r="AV132" s="13" t="s">
        <v>92</v>
      </c>
      <c r="AW132" s="13" t="s">
        <v>42</v>
      </c>
      <c r="AX132" s="13" t="s">
        <v>82</v>
      </c>
      <c r="AY132" s="241" t="s">
        <v>197</v>
      </c>
    </row>
    <row r="133" s="13" customFormat="1">
      <c r="A133" s="13"/>
      <c r="B133" s="232"/>
      <c r="C133" s="233"/>
      <c r="D133" s="224" t="s">
        <v>232</v>
      </c>
      <c r="E133" s="242" t="s">
        <v>35</v>
      </c>
      <c r="F133" s="234" t="s">
        <v>2558</v>
      </c>
      <c r="G133" s="233"/>
      <c r="H133" s="235">
        <v>19.367999999999999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232</v>
      </c>
      <c r="AU133" s="241" t="s">
        <v>92</v>
      </c>
      <c r="AV133" s="13" t="s">
        <v>92</v>
      </c>
      <c r="AW133" s="13" t="s">
        <v>42</v>
      </c>
      <c r="AX133" s="13" t="s">
        <v>82</v>
      </c>
      <c r="AY133" s="241" t="s">
        <v>197</v>
      </c>
    </row>
    <row r="134" s="13" customFormat="1">
      <c r="A134" s="13"/>
      <c r="B134" s="232"/>
      <c r="C134" s="233"/>
      <c r="D134" s="224" t="s">
        <v>232</v>
      </c>
      <c r="E134" s="242" t="s">
        <v>35</v>
      </c>
      <c r="F134" s="234" t="s">
        <v>2559</v>
      </c>
      <c r="G134" s="233"/>
      <c r="H134" s="235">
        <v>36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232</v>
      </c>
      <c r="AU134" s="241" t="s">
        <v>92</v>
      </c>
      <c r="AV134" s="13" t="s">
        <v>92</v>
      </c>
      <c r="AW134" s="13" t="s">
        <v>42</v>
      </c>
      <c r="AX134" s="13" t="s">
        <v>82</v>
      </c>
      <c r="AY134" s="241" t="s">
        <v>197</v>
      </c>
    </row>
    <row r="135" s="16" customFormat="1">
      <c r="A135" s="16"/>
      <c r="B135" s="280"/>
      <c r="C135" s="281"/>
      <c r="D135" s="224" t="s">
        <v>232</v>
      </c>
      <c r="E135" s="282" t="s">
        <v>35</v>
      </c>
      <c r="F135" s="283" t="s">
        <v>2291</v>
      </c>
      <c r="G135" s="281"/>
      <c r="H135" s="284">
        <v>130.86699999999999</v>
      </c>
      <c r="I135" s="285"/>
      <c r="J135" s="281"/>
      <c r="K135" s="281"/>
      <c r="L135" s="286"/>
      <c r="M135" s="287"/>
      <c r="N135" s="288"/>
      <c r="O135" s="288"/>
      <c r="P135" s="288"/>
      <c r="Q135" s="288"/>
      <c r="R135" s="288"/>
      <c r="S135" s="288"/>
      <c r="T135" s="289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90" t="s">
        <v>232</v>
      </c>
      <c r="AU135" s="290" t="s">
        <v>92</v>
      </c>
      <c r="AV135" s="16" t="s">
        <v>207</v>
      </c>
      <c r="AW135" s="16" t="s">
        <v>42</v>
      </c>
      <c r="AX135" s="16" t="s">
        <v>82</v>
      </c>
      <c r="AY135" s="290" t="s">
        <v>197</v>
      </c>
    </row>
    <row r="136" s="13" customFormat="1">
      <c r="A136" s="13"/>
      <c r="B136" s="232"/>
      <c r="C136" s="233"/>
      <c r="D136" s="224" t="s">
        <v>232</v>
      </c>
      <c r="E136" s="242" t="s">
        <v>35</v>
      </c>
      <c r="F136" s="234" t="s">
        <v>2560</v>
      </c>
      <c r="G136" s="233"/>
      <c r="H136" s="235">
        <v>-9.8889999999999993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232</v>
      </c>
      <c r="AU136" s="241" t="s">
        <v>92</v>
      </c>
      <c r="AV136" s="13" t="s">
        <v>92</v>
      </c>
      <c r="AW136" s="13" t="s">
        <v>42</v>
      </c>
      <c r="AX136" s="13" t="s">
        <v>82</v>
      </c>
      <c r="AY136" s="241" t="s">
        <v>197</v>
      </c>
    </row>
    <row r="137" s="13" customFormat="1">
      <c r="A137" s="13"/>
      <c r="B137" s="232"/>
      <c r="C137" s="233"/>
      <c r="D137" s="224" t="s">
        <v>232</v>
      </c>
      <c r="E137" s="242" t="s">
        <v>35</v>
      </c>
      <c r="F137" s="234" t="s">
        <v>2561</v>
      </c>
      <c r="G137" s="233"/>
      <c r="H137" s="235">
        <v>-17.074999999999999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232</v>
      </c>
      <c r="AU137" s="241" t="s">
        <v>92</v>
      </c>
      <c r="AV137" s="13" t="s">
        <v>92</v>
      </c>
      <c r="AW137" s="13" t="s">
        <v>42</v>
      </c>
      <c r="AX137" s="13" t="s">
        <v>82</v>
      </c>
      <c r="AY137" s="241" t="s">
        <v>197</v>
      </c>
    </row>
    <row r="138" s="13" customFormat="1">
      <c r="A138" s="13"/>
      <c r="B138" s="232"/>
      <c r="C138" s="233"/>
      <c r="D138" s="224" t="s">
        <v>232</v>
      </c>
      <c r="E138" s="242" t="s">
        <v>35</v>
      </c>
      <c r="F138" s="234" t="s">
        <v>2562</v>
      </c>
      <c r="G138" s="233"/>
      <c r="H138" s="235">
        <v>-7.2629999999999999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232</v>
      </c>
      <c r="AU138" s="241" t="s">
        <v>92</v>
      </c>
      <c r="AV138" s="13" t="s">
        <v>92</v>
      </c>
      <c r="AW138" s="13" t="s">
        <v>42</v>
      </c>
      <c r="AX138" s="13" t="s">
        <v>82</v>
      </c>
      <c r="AY138" s="241" t="s">
        <v>197</v>
      </c>
    </row>
    <row r="139" s="13" customFormat="1">
      <c r="A139" s="13"/>
      <c r="B139" s="232"/>
      <c r="C139" s="233"/>
      <c r="D139" s="224" t="s">
        <v>232</v>
      </c>
      <c r="E139" s="242" t="s">
        <v>35</v>
      </c>
      <c r="F139" s="234" t="s">
        <v>2563</v>
      </c>
      <c r="G139" s="233"/>
      <c r="H139" s="235">
        <v>-13.5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232</v>
      </c>
      <c r="AU139" s="241" t="s">
        <v>92</v>
      </c>
      <c r="AV139" s="13" t="s">
        <v>92</v>
      </c>
      <c r="AW139" s="13" t="s">
        <v>42</v>
      </c>
      <c r="AX139" s="13" t="s">
        <v>82</v>
      </c>
      <c r="AY139" s="241" t="s">
        <v>197</v>
      </c>
    </row>
    <row r="140" s="16" customFormat="1">
      <c r="A140" s="16"/>
      <c r="B140" s="280"/>
      <c r="C140" s="281"/>
      <c r="D140" s="224" t="s">
        <v>232</v>
      </c>
      <c r="E140" s="282" t="s">
        <v>35</v>
      </c>
      <c r="F140" s="283" t="s">
        <v>2291</v>
      </c>
      <c r="G140" s="281"/>
      <c r="H140" s="284">
        <v>-47.726999999999997</v>
      </c>
      <c r="I140" s="285"/>
      <c r="J140" s="281"/>
      <c r="K140" s="281"/>
      <c r="L140" s="286"/>
      <c r="M140" s="287"/>
      <c r="N140" s="288"/>
      <c r="O140" s="288"/>
      <c r="P140" s="288"/>
      <c r="Q140" s="288"/>
      <c r="R140" s="288"/>
      <c r="S140" s="288"/>
      <c r="T140" s="289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90" t="s">
        <v>232</v>
      </c>
      <c r="AU140" s="290" t="s">
        <v>92</v>
      </c>
      <c r="AV140" s="16" t="s">
        <v>207</v>
      </c>
      <c r="AW140" s="16" t="s">
        <v>42</v>
      </c>
      <c r="AX140" s="16" t="s">
        <v>82</v>
      </c>
      <c r="AY140" s="290" t="s">
        <v>197</v>
      </c>
    </row>
    <row r="141" s="13" customFormat="1">
      <c r="A141" s="13"/>
      <c r="B141" s="232"/>
      <c r="C141" s="233"/>
      <c r="D141" s="224" t="s">
        <v>232</v>
      </c>
      <c r="E141" s="242" t="s">
        <v>35</v>
      </c>
      <c r="F141" s="234" t="s">
        <v>2564</v>
      </c>
      <c r="G141" s="233"/>
      <c r="H141" s="235">
        <v>-5.4649999999999999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232</v>
      </c>
      <c r="AU141" s="241" t="s">
        <v>92</v>
      </c>
      <c r="AV141" s="13" t="s">
        <v>92</v>
      </c>
      <c r="AW141" s="13" t="s">
        <v>42</v>
      </c>
      <c r="AX141" s="13" t="s">
        <v>82</v>
      </c>
      <c r="AY141" s="241" t="s">
        <v>197</v>
      </c>
    </row>
    <row r="142" s="16" customFormat="1">
      <c r="A142" s="16"/>
      <c r="B142" s="280"/>
      <c r="C142" s="281"/>
      <c r="D142" s="224" t="s">
        <v>232</v>
      </c>
      <c r="E142" s="282" t="s">
        <v>35</v>
      </c>
      <c r="F142" s="283" t="s">
        <v>2291</v>
      </c>
      <c r="G142" s="281"/>
      <c r="H142" s="284">
        <v>-5.4649999999999999</v>
      </c>
      <c r="I142" s="285"/>
      <c r="J142" s="281"/>
      <c r="K142" s="281"/>
      <c r="L142" s="286"/>
      <c r="M142" s="287"/>
      <c r="N142" s="288"/>
      <c r="O142" s="288"/>
      <c r="P142" s="288"/>
      <c r="Q142" s="288"/>
      <c r="R142" s="288"/>
      <c r="S142" s="288"/>
      <c r="T142" s="289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0" t="s">
        <v>232</v>
      </c>
      <c r="AU142" s="290" t="s">
        <v>92</v>
      </c>
      <c r="AV142" s="16" t="s">
        <v>207</v>
      </c>
      <c r="AW142" s="16" t="s">
        <v>42</v>
      </c>
      <c r="AX142" s="16" t="s">
        <v>82</v>
      </c>
      <c r="AY142" s="290" t="s">
        <v>197</v>
      </c>
    </row>
    <row r="143" s="14" customFormat="1">
      <c r="A143" s="14"/>
      <c r="B143" s="253"/>
      <c r="C143" s="254"/>
      <c r="D143" s="224" t="s">
        <v>232</v>
      </c>
      <c r="E143" s="255" t="s">
        <v>35</v>
      </c>
      <c r="F143" s="256" t="s">
        <v>355</v>
      </c>
      <c r="G143" s="254"/>
      <c r="H143" s="257">
        <v>77.674999999999983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232</v>
      </c>
      <c r="AU143" s="263" t="s">
        <v>92</v>
      </c>
      <c r="AV143" s="14" t="s">
        <v>206</v>
      </c>
      <c r="AW143" s="14" t="s">
        <v>42</v>
      </c>
      <c r="AX143" s="14" t="s">
        <v>90</v>
      </c>
      <c r="AY143" s="263" t="s">
        <v>197</v>
      </c>
    </row>
    <row r="144" s="2" customFormat="1" ht="24.15" customHeight="1">
      <c r="A144" s="43"/>
      <c r="B144" s="44"/>
      <c r="C144" s="211" t="s">
        <v>247</v>
      </c>
      <c r="D144" s="211" t="s">
        <v>201</v>
      </c>
      <c r="E144" s="212" t="s">
        <v>2567</v>
      </c>
      <c r="F144" s="213" t="s">
        <v>2568</v>
      </c>
      <c r="G144" s="214" t="s">
        <v>320</v>
      </c>
      <c r="H144" s="215">
        <v>11.58</v>
      </c>
      <c r="I144" s="216"/>
      <c r="J144" s="217">
        <f>ROUND(I144*H144,2)</f>
        <v>0</v>
      </c>
      <c r="K144" s="213" t="s">
        <v>35</v>
      </c>
      <c r="L144" s="49"/>
      <c r="M144" s="218" t="s">
        <v>35</v>
      </c>
      <c r="N144" s="219" t="s">
        <v>53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2" t="s">
        <v>206</v>
      </c>
      <c r="AT144" s="222" t="s">
        <v>201</v>
      </c>
      <c r="AU144" s="222" t="s">
        <v>92</v>
      </c>
      <c r="AY144" s="21" t="s">
        <v>197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1" t="s">
        <v>90</v>
      </c>
      <c r="BK144" s="223">
        <f>ROUND(I144*H144,2)</f>
        <v>0</v>
      </c>
      <c r="BL144" s="21" t="s">
        <v>206</v>
      </c>
      <c r="BM144" s="222" t="s">
        <v>292</v>
      </c>
    </row>
    <row r="145" s="2" customFormat="1">
      <c r="A145" s="43"/>
      <c r="B145" s="44"/>
      <c r="C145" s="45"/>
      <c r="D145" s="224" t="s">
        <v>209</v>
      </c>
      <c r="E145" s="45"/>
      <c r="F145" s="225" t="s">
        <v>2568</v>
      </c>
      <c r="G145" s="45"/>
      <c r="H145" s="45"/>
      <c r="I145" s="226"/>
      <c r="J145" s="45"/>
      <c r="K145" s="45"/>
      <c r="L145" s="49"/>
      <c r="M145" s="227"/>
      <c r="N145" s="228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209</v>
      </c>
      <c r="AU145" s="21" t="s">
        <v>92</v>
      </c>
    </row>
    <row r="146" s="13" customFormat="1">
      <c r="A146" s="13"/>
      <c r="B146" s="232"/>
      <c r="C146" s="233"/>
      <c r="D146" s="224" t="s">
        <v>232</v>
      </c>
      <c r="E146" s="242" t="s">
        <v>35</v>
      </c>
      <c r="F146" s="234" t="s">
        <v>2569</v>
      </c>
      <c r="G146" s="233"/>
      <c r="H146" s="235">
        <v>15.18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232</v>
      </c>
      <c r="AU146" s="241" t="s">
        <v>92</v>
      </c>
      <c r="AV146" s="13" t="s">
        <v>92</v>
      </c>
      <c r="AW146" s="13" t="s">
        <v>42</v>
      </c>
      <c r="AX146" s="13" t="s">
        <v>82</v>
      </c>
      <c r="AY146" s="241" t="s">
        <v>197</v>
      </c>
    </row>
    <row r="147" s="13" customFormat="1">
      <c r="A147" s="13"/>
      <c r="B147" s="232"/>
      <c r="C147" s="233"/>
      <c r="D147" s="224" t="s">
        <v>232</v>
      </c>
      <c r="E147" s="242" t="s">
        <v>35</v>
      </c>
      <c r="F147" s="234" t="s">
        <v>2570</v>
      </c>
      <c r="G147" s="233"/>
      <c r="H147" s="235">
        <v>-3.6000000000000001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232</v>
      </c>
      <c r="AU147" s="241" t="s">
        <v>92</v>
      </c>
      <c r="AV147" s="13" t="s">
        <v>92</v>
      </c>
      <c r="AW147" s="13" t="s">
        <v>42</v>
      </c>
      <c r="AX147" s="13" t="s">
        <v>82</v>
      </c>
      <c r="AY147" s="241" t="s">
        <v>197</v>
      </c>
    </row>
    <row r="148" s="14" customFormat="1">
      <c r="A148" s="14"/>
      <c r="B148" s="253"/>
      <c r="C148" s="254"/>
      <c r="D148" s="224" t="s">
        <v>232</v>
      </c>
      <c r="E148" s="255" t="s">
        <v>35</v>
      </c>
      <c r="F148" s="256" t="s">
        <v>355</v>
      </c>
      <c r="G148" s="254"/>
      <c r="H148" s="257">
        <v>11.58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232</v>
      </c>
      <c r="AU148" s="263" t="s">
        <v>92</v>
      </c>
      <c r="AV148" s="14" t="s">
        <v>206</v>
      </c>
      <c r="AW148" s="14" t="s">
        <v>42</v>
      </c>
      <c r="AX148" s="14" t="s">
        <v>90</v>
      </c>
      <c r="AY148" s="263" t="s">
        <v>197</v>
      </c>
    </row>
    <row r="149" s="2" customFormat="1" ht="24.15" customHeight="1">
      <c r="A149" s="43"/>
      <c r="B149" s="44"/>
      <c r="C149" s="211" t="s">
        <v>253</v>
      </c>
      <c r="D149" s="211" t="s">
        <v>201</v>
      </c>
      <c r="E149" s="212" t="s">
        <v>2571</v>
      </c>
      <c r="F149" s="213" t="s">
        <v>2572</v>
      </c>
      <c r="G149" s="214" t="s">
        <v>320</v>
      </c>
      <c r="H149" s="215">
        <v>11.58</v>
      </c>
      <c r="I149" s="216"/>
      <c r="J149" s="217">
        <f>ROUND(I149*H149,2)</f>
        <v>0</v>
      </c>
      <c r="K149" s="213" t="s">
        <v>35</v>
      </c>
      <c r="L149" s="49"/>
      <c r="M149" s="218" t="s">
        <v>35</v>
      </c>
      <c r="N149" s="219" t="s">
        <v>53</v>
      </c>
      <c r="O149" s="89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2" t="s">
        <v>206</v>
      </c>
      <c r="AT149" s="222" t="s">
        <v>201</v>
      </c>
      <c r="AU149" s="222" t="s">
        <v>92</v>
      </c>
      <c r="AY149" s="21" t="s">
        <v>197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1" t="s">
        <v>90</v>
      </c>
      <c r="BK149" s="223">
        <f>ROUND(I149*H149,2)</f>
        <v>0</v>
      </c>
      <c r="BL149" s="21" t="s">
        <v>206</v>
      </c>
      <c r="BM149" s="222" t="s">
        <v>304</v>
      </c>
    </row>
    <row r="150" s="2" customFormat="1">
      <c r="A150" s="43"/>
      <c r="B150" s="44"/>
      <c r="C150" s="45"/>
      <c r="D150" s="224" t="s">
        <v>209</v>
      </c>
      <c r="E150" s="45"/>
      <c r="F150" s="225" t="s">
        <v>2572</v>
      </c>
      <c r="G150" s="45"/>
      <c r="H150" s="45"/>
      <c r="I150" s="226"/>
      <c r="J150" s="45"/>
      <c r="K150" s="45"/>
      <c r="L150" s="49"/>
      <c r="M150" s="227"/>
      <c r="N150" s="228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209</v>
      </c>
      <c r="AU150" s="21" t="s">
        <v>92</v>
      </c>
    </row>
    <row r="151" s="13" customFormat="1">
      <c r="A151" s="13"/>
      <c r="B151" s="232"/>
      <c r="C151" s="233"/>
      <c r="D151" s="224" t="s">
        <v>232</v>
      </c>
      <c r="E151" s="242" t="s">
        <v>35</v>
      </c>
      <c r="F151" s="234" t="s">
        <v>2569</v>
      </c>
      <c r="G151" s="233"/>
      <c r="H151" s="235">
        <v>15.18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232</v>
      </c>
      <c r="AU151" s="241" t="s">
        <v>92</v>
      </c>
      <c r="AV151" s="13" t="s">
        <v>92</v>
      </c>
      <c r="AW151" s="13" t="s">
        <v>42</v>
      </c>
      <c r="AX151" s="13" t="s">
        <v>82</v>
      </c>
      <c r="AY151" s="241" t="s">
        <v>197</v>
      </c>
    </row>
    <row r="152" s="13" customFormat="1">
      <c r="A152" s="13"/>
      <c r="B152" s="232"/>
      <c r="C152" s="233"/>
      <c r="D152" s="224" t="s">
        <v>232</v>
      </c>
      <c r="E152" s="242" t="s">
        <v>35</v>
      </c>
      <c r="F152" s="234" t="s">
        <v>2570</v>
      </c>
      <c r="G152" s="233"/>
      <c r="H152" s="235">
        <v>-3.6000000000000001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232</v>
      </c>
      <c r="AU152" s="241" t="s">
        <v>92</v>
      </c>
      <c r="AV152" s="13" t="s">
        <v>92</v>
      </c>
      <c r="AW152" s="13" t="s">
        <v>42</v>
      </c>
      <c r="AX152" s="13" t="s">
        <v>82</v>
      </c>
      <c r="AY152" s="241" t="s">
        <v>197</v>
      </c>
    </row>
    <row r="153" s="14" customFormat="1">
      <c r="A153" s="14"/>
      <c r="B153" s="253"/>
      <c r="C153" s="254"/>
      <c r="D153" s="224" t="s">
        <v>232</v>
      </c>
      <c r="E153" s="255" t="s">
        <v>35</v>
      </c>
      <c r="F153" s="256" t="s">
        <v>355</v>
      </c>
      <c r="G153" s="254"/>
      <c r="H153" s="257">
        <v>11.58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232</v>
      </c>
      <c r="AU153" s="263" t="s">
        <v>92</v>
      </c>
      <c r="AV153" s="14" t="s">
        <v>206</v>
      </c>
      <c r="AW153" s="14" t="s">
        <v>42</v>
      </c>
      <c r="AX153" s="14" t="s">
        <v>90</v>
      </c>
      <c r="AY153" s="263" t="s">
        <v>197</v>
      </c>
    </row>
    <row r="154" s="2" customFormat="1" ht="24.15" customHeight="1">
      <c r="A154" s="43"/>
      <c r="B154" s="44"/>
      <c r="C154" s="211" t="s">
        <v>260</v>
      </c>
      <c r="D154" s="211" t="s">
        <v>201</v>
      </c>
      <c r="E154" s="212" t="s">
        <v>2307</v>
      </c>
      <c r="F154" s="213" t="s">
        <v>2308</v>
      </c>
      <c r="G154" s="214" t="s">
        <v>320</v>
      </c>
      <c r="H154" s="215">
        <v>32.716000000000001</v>
      </c>
      <c r="I154" s="216"/>
      <c r="J154" s="217">
        <f>ROUND(I154*H154,2)</f>
        <v>0</v>
      </c>
      <c r="K154" s="213" t="s">
        <v>35</v>
      </c>
      <c r="L154" s="49"/>
      <c r="M154" s="218" t="s">
        <v>35</v>
      </c>
      <c r="N154" s="219" t="s">
        <v>53</v>
      </c>
      <c r="O154" s="89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2" t="s">
        <v>206</v>
      </c>
      <c r="AT154" s="222" t="s">
        <v>201</v>
      </c>
      <c r="AU154" s="222" t="s">
        <v>92</v>
      </c>
      <c r="AY154" s="21" t="s">
        <v>197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1" t="s">
        <v>90</v>
      </c>
      <c r="BK154" s="223">
        <f>ROUND(I154*H154,2)</f>
        <v>0</v>
      </c>
      <c r="BL154" s="21" t="s">
        <v>206</v>
      </c>
      <c r="BM154" s="222" t="s">
        <v>317</v>
      </c>
    </row>
    <row r="155" s="2" customFormat="1">
      <c r="A155" s="43"/>
      <c r="B155" s="44"/>
      <c r="C155" s="45"/>
      <c r="D155" s="224" t="s">
        <v>209</v>
      </c>
      <c r="E155" s="45"/>
      <c r="F155" s="225" t="s">
        <v>2308</v>
      </c>
      <c r="G155" s="45"/>
      <c r="H155" s="45"/>
      <c r="I155" s="226"/>
      <c r="J155" s="45"/>
      <c r="K155" s="45"/>
      <c r="L155" s="49"/>
      <c r="M155" s="227"/>
      <c r="N155" s="228"/>
      <c r="O155" s="89"/>
      <c r="P155" s="89"/>
      <c r="Q155" s="89"/>
      <c r="R155" s="89"/>
      <c r="S155" s="89"/>
      <c r="T155" s="90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T155" s="21" t="s">
        <v>209</v>
      </c>
      <c r="AU155" s="21" t="s">
        <v>92</v>
      </c>
    </row>
    <row r="156" s="13" customFormat="1">
      <c r="A156" s="13"/>
      <c r="B156" s="232"/>
      <c r="C156" s="233"/>
      <c r="D156" s="224" t="s">
        <v>232</v>
      </c>
      <c r="E156" s="242" t="s">
        <v>35</v>
      </c>
      <c r="F156" s="234" t="s">
        <v>2550</v>
      </c>
      <c r="G156" s="233"/>
      <c r="H156" s="235">
        <v>6.9219999999999997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232</v>
      </c>
      <c r="AU156" s="241" t="s">
        <v>92</v>
      </c>
      <c r="AV156" s="13" t="s">
        <v>92</v>
      </c>
      <c r="AW156" s="13" t="s">
        <v>42</v>
      </c>
      <c r="AX156" s="13" t="s">
        <v>82</v>
      </c>
      <c r="AY156" s="241" t="s">
        <v>197</v>
      </c>
    </row>
    <row r="157" s="13" customFormat="1">
      <c r="A157" s="13"/>
      <c r="B157" s="232"/>
      <c r="C157" s="233"/>
      <c r="D157" s="224" t="s">
        <v>232</v>
      </c>
      <c r="E157" s="242" t="s">
        <v>35</v>
      </c>
      <c r="F157" s="234" t="s">
        <v>2551</v>
      </c>
      <c r="G157" s="233"/>
      <c r="H157" s="235">
        <v>11.952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232</v>
      </c>
      <c r="AU157" s="241" t="s">
        <v>92</v>
      </c>
      <c r="AV157" s="13" t="s">
        <v>92</v>
      </c>
      <c r="AW157" s="13" t="s">
        <v>42</v>
      </c>
      <c r="AX157" s="13" t="s">
        <v>82</v>
      </c>
      <c r="AY157" s="241" t="s">
        <v>197</v>
      </c>
    </row>
    <row r="158" s="13" customFormat="1">
      <c r="A158" s="13"/>
      <c r="B158" s="232"/>
      <c r="C158" s="233"/>
      <c r="D158" s="224" t="s">
        <v>232</v>
      </c>
      <c r="E158" s="242" t="s">
        <v>35</v>
      </c>
      <c r="F158" s="234" t="s">
        <v>2552</v>
      </c>
      <c r="G158" s="233"/>
      <c r="H158" s="235">
        <v>4.8419999999999996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232</v>
      </c>
      <c r="AU158" s="241" t="s">
        <v>92</v>
      </c>
      <c r="AV158" s="13" t="s">
        <v>92</v>
      </c>
      <c r="AW158" s="13" t="s">
        <v>42</v>
      </c>
      <c r="AX158" s="13" t="s">
        <v>82</v>
      </c>
      <c r="AY158" s="241" t="s">
        <v>197</v>
      </c>
    </row>
    <row r="159" s="13" customFormat="1">
      <c r="A159" s="13"/>
      <c r="B159" s="232"/>
      <c r="C159" s="233"/>
      <c r="D159" s="224" t="s">
        <v>232</v>
      </c>
      <c r="E159" s="242" t="s">
        <v>35</v>
      </c>
      <c r="F159" s="234" t="s">
        <v>2553</v>
      </c>
      <c r="G159" s="233"/>
      <c r="H159" s="235">
        <v>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232</v>
      </c>
      <c r="AU159" s="241" t="s">
        <v>92</v>
      </c>
      <c r="AV159" s="13" t="s">
        <v>92</v>
      </c>
      <c r="AW159" s="13" t="s">
        <v>42</v>
      </c>
      <c r="AX159" s="13" t="s">
        <v>82</v>
      </c>
      <c r="AY159" s="241" t="s">
        <v>197</v>
      </c>
    </row>
    <row r="160" s="14" customFormat="1">
      <c r="A160" s="14"/>
      <c r="B160" s="253"/>
      <c r="C160" s="254"/>
      <c r="D160" s="224" t="s">
        <v>232</v>
      </c>
      <c r="E160" s="255" t="s">
        <v>35</v>
      </c>
      <c r="F160" s="256" t="s">
        <v>355</v>
      </c>
      <c r="G160" s="254"/>
      <c r="H160" s="257">
        <v>32.715999999999994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232</v>
      </c>
      <c r="AU160" s="263" t="s">
        <v>92</v>
      </c>
      <c r="AV160" s="14" t="s">
        <v>206</v>
      </c>
      <c r="AW160" s="14" t="s">
        <v>42</v>
      </c>
      <c r="AX160" s="14" t="s">
        <v>90</v>
      </c>
      <c r="AY160" s="263" t="s">
        <v>197</v>
      </c>
    </row>
    <row r="161" s="2" customFormat="1" ht="21.75" customHeight="1">
      <c r="A161" s="43"/>
      <c r="B161" s="44"/>
      <c r="C161" s="211" t="s">
        <v>266</v>
      </c>
      <c r="D161" s="211" t="s">
        <v>201</v>
      </c>
      <c r="E161" s="212" t="s">
        <v>2310</v>
      </c>
      <c r="F161" s="213" t="s">
        <v>2311</v>
      </c>
      <c r="G161" s="214" t="s">
        <v>204</v>
      </c>
      <c r="H161" s="215">
        <v>576.44000000000005</v>
      </c>
      <c r="I161" s="216"/>
      <c r="J161" s="217">
        <f>ROUND(I161*H161,2)</f>
        <v>0</v>
      </c>
      <c r="K161" s="213" t="s">
        <v>35</v>
      </c>
      <c r="L161" s="49"/>
      <c r="M161" s="218" t="s">
        <v>35</v>
      </c>
      <c r="N161" s="219" t="s">
        <v>53</v>
      </c>
      <c r="O161" s="89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2" t="s">
        <v>206</v>
      </c>
      <c r="AT161" s="222" t="s">
        <v>201</v>
      </c>
      <c r="AU161" s="222" t="s">
        <v>92</v>
      </c>
      <c r="AY161" s="21" t="s">
        <v>197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1" t="s">
        <v>90</v>
      </c>
      <c r="BK161" s="223">
        <f>ROUND(I161*H161,2)</f>
        <v>0</v>
      </c>
      <c r="BL161" s="21" t="s">
        <v>206</v>
      </c>
      <c r="BM161" s="222" t="s">
        <v>333</v>
      </c>
    </row>
    <row r="162" s="2" customFormat="1">
      <c r="A162" s="43"/>
      <c r="B162" s="44"/>
      <c r="C162" s="45"/>
      <c r="D162" s="224" t="s">
        <v>209</v>
      </c>
      <c r="E162" s="45"/>
      <c r="F162" s="225" t="s">
        <v>2311</v>
      </c>
      <c r="G162" s="45"/>
      <c r="H162" s="45"/>
      <c r="I162" s="226"/>
      <c r="J162" s="45"/>
      <c r="K162" s="45"/>
      <c r="L162" s="49"/>
      <c r="M162" s="227"/>
      <c r="N162" s="228"/>
      <c r="O162" s="89"/>
      <c r="P162" s="89"/>
      <c r="Q162" s="89"/>
      <c r="R162" s="89"/>
      <c r="S162" s="89"/>
      <c r="T162" s="90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T162" s="21" t="s">
        <v>209</v>
      </c>
      <c r="AU162" s="21" t="s">
        <v>92</v>
      </c>
    </row>
    <row r="163" s="13" customFormat="1">
      <c r="A163" s="13"/>
      <c r="B163" s="232"/>
      <c r="C163" s="233"/>
      <c r="D163" s="224" t="s">
        <v>232</v>
      </c>
      <c r="E163" s="242" t="s">
        <v>35</v>
      </c>
      <c r="F163" s="234" t="s">
        <v>2573</v>
      </c>
      <c r="G163" s="233"/>
      <c r="H163" s="235">
        <v>109.88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232</v>
      </c>
      <c r="AU163" s="241" t="s">
        <v>92</v>
      </c>
      <c r="AV163" s="13" t="s">
        <v>92</v>
      </c>
      <c r="AW163" s="13" t="s">
        <v>42</v>
      </c>
      <c r="AX163" s="13" t="s">
        <v>82</v>
      </c>
      <c r="AY163" s="241" t="s">
        <v>197</v>
      </c>
    </row>
    <row r="164" s="13" customFormat="1">
      <c r="A164" s="13"/>
      <c r="B164" s="232"/>
      <c r="C164" s="233"/>
      <c r="D164" s="224" t="s">
        <v>232</v>
      </c>
      <c r="E164" s="242" t="s">
        <v>35</v>
      </c>
      <c r="F164" s="234" t="s">
        <v>2574</v>
      </c>
      <c r="G164" s="233"/>
      <c r="H164" s="235">
        <v>189.72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232</v>
      </c>
      <c r="AU164" s="241" t="s">
        <v>92</v>
      </c>
      <c r="AV164" s="13" t="s">
        <v>92</v>
      </c>
      <c r="AW164" s="13" t="s">
        <v>42</v>
      </c>
      <c r="AX164" s="13" t="s">
        <v>82</v>
      </c>
      <c r="AY164" s="241" t="s">
        <v>197</v>
      </c>
    </row>
    <row r="165" s="13" customFormat="1">
      <c r="A165" s="13"/>
      <c r="B165" s="232"/>
      <c r="C165" s="233"/>
      <c r="D165" s="224" t="s">
        <v>232</v>
      </c>
      <c r="E165" s="242" t="s">
        <v>35</v>
      </c>
      <c r="F165" s="234" t="s">
        <v>2575</v>
      </c>
      <c r="G165" s="233"/>
      <c r="H165" s="235">
        <v>96.840000000000003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232</v>
      </c>
      <c r="AU165" s="241" t="s">
        <v>92</v>
      </c>
      <c r="AV165" s="13" t="s">
        <v>92</v>
      </c>
      <c r="AW165" s="13" t="s">
        <v>42</v>
      </c>
      <c r="AX165" s="13" t="s">
        <v>82</v>
      </c>
      <c r="AY165" s="241" t="s">
        <v>197</v>
      </c>
    </row>
    <row r="166" s="13" customFormat="1">
      <c r="A166" s="13"/>
      <c r="B166" s="232"/>
      <c r="C166" s="233"/>
      <c r="D166" s="224" t="s">
        <v>232</v>
      </c>
      <c r="E166" s="242" t="s">
        <v>35</v>
      </c>
      <c r="F166" s="234" t="s">
        <v>2576</v>
      </c>
      <c r="G166" s="233"/>
      <c r="H166" s="235">
        <v>180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232</v>
      </c>
      <c r="AU166" s="241" t="s">
        <v>92</v>
      </c>
      <c r="AV166" s="13" t="s">
        <v>92</v>
      </c>
      <c r="AW166" s="13" t="s">
        <v>42</v>
      </c>
      <c r="AX166" s="13" t="s">
        <v>82</v>
      </c>
      <c r="AY166" s="241" t="s">
        <v>197</v>
      </c>
    </row>
    <row r="167" s="14" customFormat="1">
      <c r="A167" s="14"/>
      <c r="B167" s="253"/>
      <c r="C167" s="254"/>
      <c r="D167" s="224" t="s">
        <v>232</v>
      </c>
      <c r="E167" s="255" t="s">
        <v>35</v>
      </c>
      <c r="F167" s="256" t="s">
        <v>355</v>
      </c>
      <c r="G167" s="254"/>
      <c r="H167" s="257">
        <v>576.44000000000005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232</v>
      </c>
      <c r="AU167" s="263" t="s">
        <v>92</v>
      </c>
      <c r="AV167" s="14" t="s">
        <v>206</v>
      </c>
      <c r="AW167" s="14" t="s">
        <v>42</v>
      </c>
      <c r="AX167" s="14" t="s">
        <v>90</v>
      </c>
      <c r="AY167" s="263" t="s">
        <v>197</v>
      </c>
    </row>
    <row r="168" s="2" customFormat="1" ht="24.15" customHeight="1">
      <c r="A168" s="43"/>
      <c r="B168" s="44"/>
      <c r="C168" s="211" t="s">
        <v>274</v>
      </c>
      <c r="D168" s="211" t="s">
        <v>201</v>
      </c>
      <c r="E168" s="212" t="s">
        <v>2315</v>
      </c>
      <c r="F168" s="213" t="s">
        <v>2316</v>
      </c>
      <c r="G168" s="214" t="s">
        <v>204</v>
      </c>
      <c r="H168" s="215">
        <v>576.44000000000005</v>
      </c>
      <c r="I168" s="216"/>
      <c r="J168" s="217">
        <f>ROUND(I168*H168,2)</f>
        <v>0</v>
      </c>
      <c r="K168" s="213" t="s">
        <v>35</v>
      </c>
      <c r="L168" s="49"/>
      <c r="M168" s="218" t="s">
        <v>35</v>
      </c>
      <c r="N168" s="219" t="s">
        <v>53</v>
      </c>
      <c r="O168" s="89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2" t="s">
        <v>206</v>
      </c>
      <c r="AT168" s="222" t="s">
        <v>201</v>
      </c>
      <c r="AU168" s="222" t="s">
        <v>92</v>
      </c>
      <c r="AY168" s="21" t="s">
        <v>197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1" t="s">
        <v>90</v>
      </c>
      <c r="BK168" s="223">
        <f>ROUND(I168*H168,2)</f>
        <v>0</v>
      </c>
      <c r="BL168" s="21" t="s">
        <v>206</v>
      </c>
      <c r="BM168" s="222" t="s">
        <v>346</v>
      </c>
    </row>
    <row r="169" s="2" customFormat="1">
      <c r="A169" s="43"/>
      <c r="B169" s="44"/>
      <c r="C169" s="45"/>
      <c r="D169" s="224" t="s">
        <v>209</v>
      </c>
      <c r="E169" s="45"/>
      <c r="F169" s="225" t="s">
        <v>2316</v>
      </c>
      <c r="G169" s="45"/>
      <c r="H169" s="45"/>
      <c r="I169" s="226"/>
      <c r="J169" s="45"/>
      <c r="K169" s="45"/>
      <c r="L169" s="49"/>
      <c r="M169" s="227"/>
      <c r="N169" s="228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209</v>
      </c>
      <c r="AU169" s="21" t="s">
        <v>92</v>
      </c>
    </row>
    <row r="170" s="13" customFormat="1">
      <c r="A170" s="13"/>
      <c r="B170" s="232"/>
      <c r="C170" s="233"/>
      <c r="D170" s="224" t="s">
        <v>232</v>
      </c>
      <c r="E170" s="242" t="s">
        <v>35</v>
      </c>
      <c r="F170" s="234" t="s">
        <v>2573</v>
      </c>
      <c r="G170" s="233"/>
      <c r="H170" s="235">
        <v>109.88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232</v>
      </c>
      <c r="AU170" s="241" t="s">
        <v>92</v>
      </c>
      <c r="AV170" s="13" t="s">
        <v>92</v>
      </c>
      <c r="AW170" s="13" t="s">
        <v>42</v>
      </c>
      <c r="AX170" s="13" t="s">
        <v>82</v>
      </c>
      <c r="AY170" s="241" t="s">
        <v>197</v>
      </c>
    </row>
    <row r="171" s="13" customFormat="1">
      <c r="A171" s="13"/>
      <c r="B171" s="232"/>
      <c r="C171" s="233"/>
      <c r="D171" s="224" t="s">
        <v>232</v>
      </c>
      <c r="E171" s="242" t="s">
        <v>35</v>
      </c>
      <c r="F171" s="234" t="s">
        <v>2574</v>
      </c>
      <c r="G171" s="233"/>
      <c r="H171" s="235">
        <v>189.72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232</v>
      </c>
      <c r="AU171" s="241" t="s">
        <v>92</v>
      </c>
      <c r="AV171" s="13" t="s">
        <v>92</v>
      </c>
      <c r="AW171" s="13" t="s">
        <v>42</v>
      </c>
      <c r="AX171" s="13" t="s">
        <v>82</v>
      </c>
      <c r="AY171" s="241" t="s">
        <v>197</v>
      </c>
    </row>
    <row r="172" s="13" customFormat="1">
      <c r="A172" s="13"/>
      <c r="B172" s="232"/>
      <c r="C172" s="233"/>
      <c r="D172" s="224" t="s">
        <v>232</v>
      </c>
      <c r="E172" s="242" t="s">
        <v>35</v>
      </c>
      <c r="F172" s="234" t="s">
        <v>2575</v>
      </c>
      <c r="G172" s="233"/>
      <c r="H172" s="235">
        <v>96.840000000000003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232</v>
      </c>
      <c r="AU172" s="241" t="s">
        <v>92</v>
      </c>
      <c r="AV172" s="13" t="s">
        <v>92</v>
      </c>
      <c r="AW172" s="13" t="s">
        <v>42</v>
      </c>
      <c r="AX172" s="13" t="s">
        <v>82</v>
      </c>
      <c r="AY172" s="241" t="s">
        <v>197</v>
      </c>
    </row>
    <row r="173" s="13" customFormat="1">
      <c r="A173" s="13"/>
      <c r="B173" s="232"/>
      <c r="C173" s="233"/>
      <c r="D173" s="224" t="s">
        <v>232</v>
      </c>
      <c r="E173" s="242" t="s">
        <v>35</v>
      </c>
      <c r="F173" s="234" t="s">
        <v>2576</v>
      </c>
      <c r="G173" s="233"/>
      <c r="H173" s="235">
        <v>180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232</v>
      </c>
      <c r="AU173" s="241" t="s">
        <v>92</v>
      </c>
      <c r="AV173" s="13" t="s">
        <v>92</v>
      </c>
      <c r="AW173" s="13" t="s">
        <v>42</v>
      </c>
      <c r="AX173" s="13" t="s">
        <v>82</v>
      </c>
      <c r="AY173" s="241" t="s">
        <v>197</v>
      </c>
    </row>
    <row r="174" s="14" customFormat="1">
      <c r="A174" s="14"/>
      <c r="B174" s="253"/>
      <c r="C174" s="254"/>
      <c r="D174" s="224" t="s">
        <v>232</v>
      </c>
      <c r="E174" s="255" t="s">
        <v>35</v>
      </c>
      <c r="F174" s="256" t="s">
        <v>355</v>
      </c>
      <c r="G174" s="254"/>
      <c r="H174" s="257">
        <v>576.44000000000005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232</v>
      </c>
      <c r="AU174" s="263" t="s">
        <v>92</v>
      </c>
      <c r="AV174" s="14" t="s">
        <v>206</v>
      </c>
      <c r="AW174" s="14" t="s">
        <v>42</v>
      </c>
      <c r="AX174" s="14" t="s">
        <v>90</v>
      </c>
      <c r="AY174" s="263" t="s">
        <v>197</v>
      </c>
    </row>
    <row r="175" s="2" customFormat="1" ht="33" customHeight="1">
      <c r="A175" s="43"/>
      <c r="B175" s="44"/>
      <c r="C175" s="211" t="s">
        <v>8</v>
      </c>
      <c r="D175" s="211" t="s">
        <v>201</v>
      </c>
      <c r="E175" s="212" t="s">
        <v>2317</v>
      </c>
      <c r="F175" s="213" t="s">
        <v>2318</v>
      </c>
      <c r="G175" s="214" t="s">
        <v>320</v>
      </c>
      <c r="H175" s="215">
        <v>122.271</v>
      </c>
      <c r="I175" s="216"/>
      <c r="J175" s="217">
        <f>ROUND(I175*H175,2)</f>
        <v>0</v>
      </c>
      <c r="K175" s="213" t="s">
        <v>35</v>
      </c>
      <c r="L175" s="49"/>
      <c r="M175" s="218" t="s">
        <v>35</v>
      </c>
      <c r="N175" s="219" t="s">
        <v>53</v>
      </c>
      <c r="O175" s="89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2" t="s">
        <v>206</v>
      </c>
      <c r="AT175" s="222" t="s">
        <v>201</v>
      </c>
      <c r="AU175" s="222" t="s">
        <v>92</v>
      </c>
      <c r="AY175" s="21" t="s">
        <v>197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21" t="s">
        <v>90</v>
      </c>
      <c r="BK175" s="223">
        <f>ROUND(I175*H175,2)</f>
        <v>0</v>
      </c>
      <c r="BL175" s="21" t="s">
        <v>206</v>
      </c>
      <c r="BM175" s="222" t="s">
        <v>363</v>
      </c>
    </row>
    <row r="176" s="2" customFormat="1">
      <c r="A176" s="43"/>
      <c r="B176" s="44"/>
      <c r="C176" s="45"/>
      <c r="D176" s="224" t="s">
        <v>209</v>
      </c>
      <c r="E176" s="45"/>
      <c r="F176" s="225" t="s">
        <v>2318</v>
      </c>
      <c r="G176" s="45"/>
      <c r="H176" s="45"/>
      <c r="I176" s="226"/>
      <c r="J176" s="45"/>
      <c r="K176" s="45"/>
      <c r="L176" s="49"/>
      <c r="M176" s="227"/>
      <c r="N176" s="228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209</v>
      </c>
      <c r="AU176" s="21" t="s">
        <v>92</v>
      </c>
    </row>
    <row r="177" s="13" customFormat="1">
      <c r="A177" s="13"/>
      <c r="B177" s="232"/>
      <c r="C177" s="233"/>
      <c r="D177" s="224" t="s">
        <v>232</v>
      </c>
      <c r="E177" s="242" t="s">
        <v>35</v>
      </c>
      <c r="F177" s="234" t="s">
        <v>2577</v>
      </c>
      <c r="G177" s="233"/>
      <c r="H177" s="235">
        <v>32.716000000000001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232</v>
      </c>
      <c r="AU177" s="241" t="s">
        <v>92</v>
      </c>
      <c r="AV177" s="13" t="s">
        <v>92</v>
      </c>
      <c r="AW177" s="13" t="s">
        <v>42</v>
      </c>
      <c r="AX177" s="13" t="s">
        <v>82</v>
      </c>
      <c r="AY177" s="241" t="s">
        <v>197</v>
      </c>
    </row>
    <row r="178" s="13" customFormat="1">
      <c r="A178" s="13"/>
      <c r="B178" s="232"/>
      <c r="C178" s="233"/>
      <c r="D178" s="224" t="s">
        <v>232</v>
      </c>
      <c r="E178" s="242" t="s">
        <v>35</v>
      </c>
      <c r="F178" s="234" t="s">
        <v>2578</v>
      </c>
      <c r="G178" s="233"/>
      <c r="H178" s="235">
        <v>77.974999999999994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232</v>
      </c>
      <c r="AU178" s="241" t="s">
        <v>92</v>
      </c>
      <c r="AV178" s="13" t="s">
        <v>92</v>
      </c>
      <c r="AW178" s="13" t="s">
        <v>42</v>
      </c>
      <c r="AX178" s="13" t="s">
        <v>82</v>
      </c>
      <c r="AY178" s="241" t="s">
        <v>197</v>
      </c>
    </row>
    <row r="179" s="13" customFormat="1">
      <c r="A179" s="13"/>
      <c r="B179" s="232"/>
      <c r="C179" s="233"/>
      <c r="D179" s="224" t="s">
        <v>232</v>
      </c>
      <c r="E179" s="242" t="s">
        <v>35</v>
      </c>
      <c r="F179" s="234" t="s">
        <v>2579</v>
      </c>
      <c r="G179" s="233"/>
      <c r="H179" s="235">
        <v>11.58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232</v>
      </c>
      <c r="AU179" s="241" t="s">
        <v>92</v>
      </c>
      <c r="AV179" s="13" t="s">
        <v>92</v>
      </c>
      <c r="AW179" s="13" t="s">
        <v>42</v>
      </c>
      <c r="AX179" s="13" t="s">
        <v>82</v>
      </c>
      <c r="AY179" s="241" t="s">
        <v>197</v>
      </c>
    </row>
    <row r="180" s="14" customFormat="1">
      <c r="A180" s="14"/>
      <c r="B180" s="253"/>
      <c r="C180" s="254"/>
      <c r="D180" s="224" t="s">
        <v>232</v>
      </c>
      <c r="E180" s="255" t="s">
        <v>35</v>
      </c>
      <c r="F180" s="256" t="s">
        <v>355</v>
      </c>
      <c r="G180" s="254"/>
      <c r="H180" s="257">
        <v>122.271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232</v>
      </c>
      <c r="AU180" s="263" t="s">
        <v>92</v>
      </c>
      <c r="AV180" s="14" t="s">
        <v>206</v>
      </c>
      <c r="AW180" s="14" t="s">
        <v>42</v>
      </c>
      <c r="AX180" s="14" t="s">
        <v>90</v>
      </c>
      <c r="AY180" s="263" t="s">
        <v>197</v>
      </c>
    </row>
    <row r="181" s="2" customFormat="1" ht="33" customHeight="1">
      <c r="A181" s="43"/>
      <c r="B181" s="44"/>
      <c r="C181" s="211" t="s">
        <v>286</v>
      </c>
      <c r="D181" s="211" t="s">
        <v>201</v>
      </c>
      <c r="E181" s="212" t="s">
        <v>2322</v>
      </c>
      <c r="F181" s="213" t="s">
        <v>2323</v>
      </c>
      <c r="G181" s="214" t="s">
        <v>320</v>
      </c>
      <c r="H181" s="215">
        <v>122.271</v>
      </c>
      <c r="I181" s="216"/>
      <c r="J181" s="217">
        <f>ROUND(I181*H181,2)</f>
        <v>0</v>
      </c>
      <c r="K181" s="213" t="s">
        <v>35</v>
      </c>
      <c r="L181" s="49"/>
      <c r="M181" s="218" t="s">
        <v>35</v>
      </c>
      <c r="N181" s="219" t="s">
        <v>53</v>
      </c>
      <c r="O181" s="89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2" t="s">
        <v>206</v>
      </c>
      <c r="AT181" s="222" t="s">
        <v>201</v>
      </c>
      <c r="AU181" s="222" t="s">
        <v>92</v>
      </c>
      <c r="AY181" s="21" t="s">
        <v>197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1" t="s">
        <v>90</v>
      </c>
      <c r="BK181" s="223">
        <f>ROUND(I181*H181,2)</f>
        <v>0</v>
      </c>
      <c r="BL181" s="21" t="s">
        <v>206</v>
      </c>
      <c r="BM181" s="222" t="s">
        <v>378</v>
      </c>
    </row>
    <row r="182" s="2" customFormat="1">
      <c r="A182" s="43"/>
      <c r="B182" s="44"/>
      <c r="C182" s="45"/>
      <c r="D182" s="224" t="s">
        <v>209</v>
      </c>
      <c r="E182" s="45"/>
      <c r="F182" s="225" t="s">
        <v>2323</v>
      </c>
      <c r="G182" s="45"/>
      <c r="H182" s="45"/>
      <c r="I182" s="226"/>
      <c r="J182" s="45"/>
      <c r="K182" s="45"/>
      <c r="L182" s="49"/>
      <c r="M182" s="227"/>
      <c r="N182" s="228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209</v>
      </c>
      <c r="AU182" s="21" t="s">
        <v>92</v>
      </c>
    </row>
    <row r="183" s="13" customFormat="1">
      <c r="A183" s="13"/>
      <c r="B183" s="232"/>
      <c r="C183" s="233"/>
      <c r="D183" s="224" t="s">
        <v>232</v>
      </c>
      <c r="E183" s="242" t="s">
        <v>35</v>
      </c>
      <c r="F183" s="234" t="s">
        <v>2577</v>
      </c>
      <c r="G183" s="233"/>
      <c r="H183" s="235">
        <v>32.716000000000001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232</v>
      </c>
      <c r="AU183" s="241" t="s">
        <v>92</v>
      </c>
      <c r="AV183" s="13" t="s">
        <v>92</v>
      </c>
      <c r="AW183" s="13" t="s">
        <v>42</v>
      </c>
      <c r="AX183" s="13" t="s">
        <v>82</v>
      </c>
      <c r="AY183" s="241" t="s">
        <v>197</v>
      </c>
    </row>
    <row r="184" s="13" customFormat="1">
      <c r="A184" s="13"/>
      <c r="B184" s="232"/>
      <c r="C184" s="233"/>
      <c r="D184" s="224" t="s">
        <v>232</v>
      </c>
      <c r="E184" s="242" t="s">
        <v>35</v>
      </c>
      <c r="F184" s="234" t="s">
        <v>2578</v>
      </c>
      <c r="G184" s="233"/>
      <c r="H184" s="235">
        <v>77.974999999999994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232</v>
      </c>
      <c r="AU184" s="241" t="s">
        <v>92</v>
      </c>
      <c r="AV184" s="13" t="s">
        <v>92</v>
      </c>
      <c r="AW184" s="13" t="s">
        <v>42</v>
      </c>
      <c r="AX184" s="13" t="s">
        <v>82</v>
      </c>
      <c r="AY184" s="241" t="s">
        <v>197</v>
      </c>
    </row>
    <row r="185" s="13" customFormat="1">
      <c r="A185" s="13"/>
      <c r="B185" s="232"/>
      <c r="C185" s="233"/>
      <c r="D185" s="224" t="s">
        <v>232</v>
      </c>
      <c r="E185" s="242" t="s">
        <v>35</v>
      </c>
      <c r="F185" s="234" t="s">
        <v>2579</v>
      </c>
      <c r="G185" s="233"/>
      <c r="H185" s="235">
        <v>11.58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232</v>
      </c>
      <c r="AU185" s="241" t="s">
        <v>92</v>
      </c>
      <c r="AV185" s="13" t="s">
        <v>92</v>
      </c>
      <c r="AW185" s="13" t="s">
        <v>42</v>
      </c>
      <c r="AX185" s="13" t="s">
        <v>82</v>
      </c>
      <c r="AY185" s="241" t="s">
        <v>197</v>
      </c>
    </row>
    <row r="186" s="14" customFormat="1">
      <c r="A186" s="14"/>
      <c r="B186" s="253"/>
      <c r="C186" s="254"/>
      <c r="D186" s="224" t="s">
        <v>232</v>
      </c>
      <c r="E186" s="255" t="s">
        <v>35</v>
      </c>
      <c r="F186" s="256" t="s">
        <v>355</v>
      </c>
      <c r="G186" s="254"/>
      <c r="H186" s="257">
        <v>122.271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232</v>
      </c>
      <c r="AU186" s="263" t="s">
        <v>92</v>
      </c>
      <c r="AV186" s="14" t="s">
        <v>206</v>
      </c>
      <c r="AW186" s="14" t="s">
        <v>42</v>
      </c>
      <c r="AX186" s="14" t="s">
        <v>90</v>
      </c>
      <c r="AY186" s="263" t="s">
        <v>197</v>
      </c>
    </row>
    <row r="187" s="2" customFormat="1" ht="24.15" customHeight="1">
      <c r="A187" s="43"/>
      <c r="B187" s="44"/>
      <c r="C187" s="211" t="s">
        <v>292</v>
      </c>
      <c r="D187" s="211" t="s">
        <v>201</v>
      </c>
      <c r="E187" s="212" t="s">
        <v>2325</v>
      </c>
      <c r="F187" s="213" t="s">
        <v>2326</v>
      </c>
      <c r="G187" s="214" t="s">
        <v>320</v>
      </c>
      <c r="H187" s="215">
        <v>122.271</v>
      </c>
      <c r="I187" s="216"/>
      <c r="J187" s="217">
        <f>ROUND(I187*H187,2)</f>
        <v>0</v>
      </c>
      <c r="K187" s="213" t="s">
        <v>35</v>
      </c>
      <c r="L187" s="49"/>
      <c r="M187" s="218" t="s">
        <v>35</v>
      </c>
      <c r="N187" s="219" t="s">
        <v>53</v>
      </c>
      <c r="O187" s="89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2" t="s">
        <v>206</v>
      </c>
      <c r="AT187" s="222" t="s">
        <v>201</v>
      </c>
      <c r="AU187" s="222" t="s">
        <v>92</v>
      </c>
      <c r="AY187" s="21" t="s">
        <v>197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1" t="s">
        <v>90</v>
      </c>
      <c r="BK187" s="223">
        <f>ROUND(I187*H187,2)</f>
        <v>0</v>
      </c>
      <c r="BL187" s="21" t="s">
        <v>206</v>
      </c>
      <c r="BM187" s="222" t="s">
        <v>389</v>
      </c>
    </row>
    <row r="188" s="2" customFormat="1">
      <c r="A188" s="43"/>
      <c r="B188" s="44"/>
      <c r="C188" s="45"/>
      <c r="D188" s="224" t="s">
        <v>209</v>
      </c>
      <c r="E188" s="45"/>
      <c r="F188" s="225" t="s">
        <v>2326</v>
      </c>
      <c r="G188" s="45"/>
      <c r="H188" s="45"/>
      <c r="I188" s="226"/>
      <c r="J188" s="45"/>
      <c r="K188" s="45"/>
      <c r="L188" s="49"/>
      <c r="M188" s="227"/>
      <c r="N188" s="228"/>
      <c r="O188" s="89"/>
      <c r="P188" s="89"/>
      <c r="Q188" s="89"/>
      <c r="R188" s="89"/>
      <c r="S188" s="89"/>
      <c r="T188" s="90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T188" s="21" t="s">
        <v>209</v>
      </c>
      <c r="AU188" s="21" t="s">
        <v>92</v>
      </c>
    </row>
    <row r="189" s="13" customFormat="1">
      <c r="A189" s="13"/>
      <c r="B189" s="232"/>
      <c r="C189" s="233"/>
      <c r="D189" s="224" t="s">
        <v>232</v>
      </c>
      <c r="E189" s="242" t="s">
        <v>35</v>
      </c>
      <c r="F189" s="234" t="s">
        <v>2577</v>
      </c>
      <c r="G189" s="233"/>
      <c r="H189" s="235">
        <v>32.716000000000001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232</v>
      </c>
      <c r="AU189" s="241" t="s">
        <v>92</v>
      </c>
      <c r="AV189" s="13" t="s">
        <v>92</v>
      </c>
      <c r="AW189" s="13" t="s">
        <v>42</v>
      </c>
      <c r="AX189" s="13" t="s">
        <v>82</v>
      </c>
      <c r="AY189" s="241" t="s">
        <v>197</v>
      </c>
    </row>
    <row r="190" s="13" customFormat="1">
      <c r="A190" s="13"/>
      <c r="B190" s="232"/>
      <c r="C190" s="233"/>
      <c r="D190" s="224" t="s">
        <v>232</v>
      </c>
      <c r="E190" s="242" t="s">
        <v>35</v>
      </c>
      <c r="F190" s="234" t="s">
        <v>2578</v>
      </c>
      <c r="G190" s="233"/>
      <c r="H190" s="235">
        <v>77.974999999999994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232</v>
      </c>
      <c r="AU190" s="241" t="s">
        <v>92</v>
      </c>
      <c r="AV190" s="13" t="s">
        <v>92</v>
      </c>
      <c r="AW190" s="13" t="s">
        <v>42</v>
      </c>
      <c r="AX190" s="13" t="s">
        <v>82</v>
      </c>
      <c r="AY190" s="241" t="s">
        <v>197</v>
      </c>
    </row>
    <row r="191" s="13" customFormat="1">
      <c r="A191" s="13"/>
      <c r="B191" s="232"/>
      <c r="C191" s="233"/>
      <c r="D191" s="224" t="s">
        <v>232</v>
      </c>
      <c r="E191" s="242" t="s">
        <v>35</v>
      </c>
      <c r="F191" s="234" t="s">
        <v>2579</v>
      </c>
      <c r="G191" s="233"/>
      <c r="H191" s="235">
        <v>11.58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232</v>
      </c>
      <c r="AU191" s="241" t="s">
        <v>92</v>
      </c>
      <c r="AV191" s="13" t="s">
        <v>92</v>
      </c>
      <c r="AW191" s="13" t="s">
        <v>42</v>
      </c>
      <c r="AX191" s="13" t="s">
        <v>82</v>
      </c>
      <c r="AY191" s="241" t="s">
        <v>197</v>
      </c>
    </row>
    <row r="192" s="14" customFormat="1">
      <c r="A192" s="14"/>
      <c r="B192" s="253"/>
      <c r="C192" s="254"/>
      <c r="D192" s="224" t="s">
        <v>232</v>
      </c>
      <c r="E192" s="255" t="s">
        <v>35</v>
      </c>
      <c r="F192" s="256" t="s">
        <v>355</v>
      </c>
      <c r="G192" s="254"/>
      <c r="H192" s="257">
        <v>122.271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232</v>
      </c>
      <c r="AU192" s="263" t="s">
        <v>92</v>
      </c>
      <c r="AV192" s="14" t="s">
        <v>206</v>
      </c>
      <c r="AW192" s="14" t="s">
        <v>42</v>
      </c>
      <c r="AX192" s="14" t="s">
        <v>90</v>
      </c>
      <c r="AY192" s="263" t="s">
        <v>197</v>
      </c>
    </row>
    <row r="193" s="2" customFormat="1" ht="24.15" customHeight="1">
      <c r="A193" s="43"/>
      <c r="B193" s="44"/>
      <c r="C193" s="211" t="s">
        <v>298</v>
      </c>
      <c r="D193" s="211" t="s">
        <v>201</v>
      </c>
      <c r="E193" s="212" t="s">
        <v>2327</v>
      </c>
      <c r="F193" s="213" t="s">
        <v>2328</v>
      </c>
      <c r="G193" s="214" t="s">
        <v>320</v>
      </c>
      <c r="H193" s="215">
        <v>122.271</v>
      </c>
      <c r="I193" s="216"/>
      <c r="J193" s="217">
        <f>ROUND(I193*H193,2)</f>
        <v>0</v>
      </c>
      <c r="K193" s="213" t="s">
        <v>35</v>
      </c>
      <c r="L193" s="49"/>
      <c r="M193" s="218" t="s">
        <v>35</v>
      </c>
      <c r="N193" s="219" t="s">
        <v>53</v>
      </c>
      <c r="O193" s="89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2" t="s">
        <v>206</v>
      </c>
      <c r="AT193" s="222" t="s">
        <v>201</v>
      </c>
      <c r="AU193" s="222" t="s">
        <v>92</v>
      </c>
      <c r="AY193" s="21" t="s">
        <v>197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21" t="s">
        <v>90</v>
      </c>
      <c r="BK193" s="223">
        <f>ROUND(I193*H193,2)</f>
        <v>0</v>
      </c>
      <c r="BL193" s="21" t="s">
        <v>206</v>
      </c>
      <c r="BM193" s="222" t="s">
        <v>406</v>
      </c>
    </row>
    <row r="194" s="2" customFormat="1">
      <c r="A194" s="43"/>
      <c r="B194" s="44"/>
      <c r="C194" s="45"/>
      <c r="D194" s="224" t="s">
        <v>209</v>
      </c>
      <c r="E194" s="45"/>
      <c r="F194" s="225" t="s">
        <v>2328</v>
      </c>
      <c r="G194" s="45"/>
      <c r="H194" s="45"/>
      <c r="I194" s="226"/>
      <c r="J194" s="45"/>
      <c r="K194" s="45"/>
      <c r="L194" s="49"/>
      <c r="M194" s="227"/>
      <c r="N194" s="228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209</v>
      </c>
      <c r="AU194" s="21" t="s">
        <v>92</v>
      </c>
    </row>
    <row r="195" s="13" customFormat="1">
      <c r="A195" s="13"/>
      <c r="B195" s="232"/>
      <c r="C195" s="233"/>
      <c r="D195" s="224" t="s">
        <v>232</v>
      </c>
      <c r="E195" s="242" t="s">
        <v>35</v>
      </c>
      <c r="F195" s="234" t="s">
        <v>2577</v>
      </c>
      <c r="G195" s="233"/>
      <c r="H195" s="235">
        <v>32.716000000000001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232</v>
      </c>
      <c r="AU195" s="241" t="s">
        <v>92</v>
      </c>
      <c r="AV195" s="13" t="s">
        <v>92</v>
      </c>
      <c r="AW195" s="13" t="s">
        <v>42</v>
      </c>
      <c r="AX195" s="13" t="s">
        <v>82</v>
      </c>
      <c r="AY195" s="241" t="s">
        <v>197</v>
      </c>
    </row>
    <row r="196" s="13" customFormat="1">
      <c r="A196" s="13"/>
      <c r="B196" s="232"/>
      <c r="C196" s="233"/>
      <c r="D196" s="224" t="s">
        <v>232</v>
      </c>
      <c r="E196" s="242" t="s">
        <v>35</v>
      </c>
      <c r="F196" s="234" t="s">
        <v>2578</v>
      </c>
      <c r="G196" s="233"/>
      <c r="H196" s="235">
        <v>77.974999999999994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232</v>
      </c>
      <c r="AU196" s="241" t="s">
        <v>92</v>
      </c>
      <c r="AV196" s="13" t="s">
        <v>92</v>
      </c>
      <c r="AW196" s="13" t="s">
        <v>42</v>
      </c>
      <c r="AX196" s="13" t="s">
        <v>82</v>
      </c>
      <c r="AY196" s="241" t="s">
        <v>197</v>
      </c>
    </row>
    <row r="197" s="13" customFormat="1">
      <c r="A197" s="13"/>
      <c r="B197" s="232"/>
      <c r="C197" s="233"/>
      <c r="D197" s="224" t="s">
        <v>232</v>
      </c>
      <c r="E197" s="242" t="s">
        <v>35</v>
      </c>
      <c r="F197" s="234" t="s">
        <v>2579</v>
      </c>
      <c r="G197" s="233"/>
      <c r="H197" s="235">
        <v>11.58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232</v>
      </c>
      <c r="AU197" s="241" t="s">
        <v>92</v>
      </c>
      <c r="AV197" s="13" t="s">
        <v>92</v>
      </c>
      <c r="AW197" s="13" t="s">
        <v>42</v>
      </c>
      <c r="AX197" s="13" t="s">
        <v>82</v>
      </c>
      <c r="AY197" s="241" t="s">
        <v>197</v>
      </c>
    </row>
    <row r="198" s="14" customFormat="1">
      <c r="A198" s="14"/>
      <c r="B198" s="253"/>
      <c r="C198" s="254"/>
      <c r="D198" s="224" t="s">
        <v>232</v>
      </c>
      <c r="E198" s="255" t="s">
        <v>35</v>
      </c>
      <c r="F198" s="256" t="s">
        <v>355</v>
      </c>
      <c r="G198" s="254"/>
      <c r="H198" s="257">
        <v>122.271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232</v>
      </c>
      <c r="AU198" s="263" t="s">
        <v>92</v>
      </c>
      <c r="AV198" s="14" t="s">
        <v>206</v>
      </c>
      <c r="AW198" s="14" t="s">
        <v>42</v>
      </c>
      <c r="AX198" s="14" t="s">
        <v>90</v>
      </c>
      <c r="AY198" s="263" t="s">
        <v>197</v>
      </c>
    </row>
    <row r="199" s="2" customFormat="1" ht="33" customHeight="1">
      <c r="A199" s="43"/>
      <c r="B199" s="44"/>
      <c r="C199" s="211" t="s">
        <v>304</v>
      </c>
      <c r="D199" s="211" t="s">
        <v>201</v>
      </c>
      <c r="E199" s="212" t="s">
        <v>281</v>
      </c>
      <c r="F199" s="213" t="s">
        <v>282</v>
      </c>
      <c r="G199" s="214" t="s">
        <v>269</v>
      </c>
      <c r="H199" s="215">
        <v>179.15899999999999</v>
      </c>
      <c r="I199" s="216"/>
      <c r="J199" s="217">
        <f>ROUND(I199*H199,2)</f>
        <v>0</v>
      </c>
      <c r="K199" s="213" t="s">
        <v>35</v>
      </c>
      <c r="L199" s="49"/>
      <c r="M199" s="218" t="s">
        <v>35</v>
      </c>
      <c r="N199" s="219" t="s">
        <v>53</v>
      </c>
      <c r="O199" s="89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2" t="s">
        <v>206</v>
      </c>
      <c r="AT199" s="222" t="s">
        <v>201</v>
      </c>
      <c r="AU199" s="222" t="s">
        <v>92</v>
      </c>
      <c r="AY199" s="21" t="s">
        <v>197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1" t="s">
        <v>90</v>
      </c>
      <c r="BK199" s="223">
        <f>ROUND(I199*H199,2)</f>
        <v>0</v>
      </c>
      <c r="BL199" s="21" t="s">
        <v>206</v>
      </c>
      <c r="BM199" s="222" t="s">
        <v>422</v>
      </c>
    </row>
    <row r="200" s="2" customFormat="1">
      <c r="A200" s="43"/>
      <c r="B200" s="44"/>
      <c r="C200" s="45"/>
      <c r="D200" s="224" t="s">
        <v>209</v>
      </c>
      <c r="E200" s="45"/>
      <c r="F200" s="225" t="s">
        <v>282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209</v>
      </c>
      <c r="AU200" s="21" t="s">
        <v>92</v>
      </c>
    </row>
    <row r="201" s="13" customFormat="1">
      <c r="A201" s="13"/>
      <c r="B201" s="232"/>
      <c r="C201" s="233"/>
      <c r="D201" s="224" t="s">
        <v>232</v>
      </c>
      <c r="E201" s="242" t="s">
        <v>35</v>
      </c>
      <c r="F201" s="234" t="s">
        <v>2580</v>
      </c>
      <c r="G201" s="233"/>
      <c r="H201" s="235">
        <v>46.149999999999999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232</v>
      </c>
      <c r="AU201" s="241" t="s">
        <v>92</v>
      </c>
      <c r="AV201" s="13" t="s">
        <v>92</v>
      </c>
      <c r="AW201" s="13" t="s">
        <v>42</v>
      </c>
      <c r="AX201" s="13" t="s">
        <v>82</v>
      </c>
      <c r="AY201" s="241" t="s">
        <v>197</v>
      </c>
    </row>
    <row r="202" s="13" customFormat="1">
      <c r="A202" s="13"/>
      <c r="B202" s="232"/>
      <c r="C202" s="233"/>
      <c r="D202" s="224" t="s">
        <v>232</v>
      </c>
      <c r="E202" s="242" t="s">
        <v>35</v>
      </c>
      <c r="F202" s="234" t="s">
        <v>2581</v>
      </c>
      <c r="G202" s="233"/>
      <c r="H202" s="235">
        <v>68.299000000000007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232</v>
      </c>
      <c r="AU202" s="241" t="s">
        <v>92</v>
      </c>
      <c r="AV202" s="13" t="s">
        <v>92</v>
      </c>
      <c r="AW202" s="13" t="s">
        <v>42</v>
      </c>
      <c r="AX202" s="13" t="s">
        <v>82</v>
      </c>
      <c r="AY202" s="241" t="s">
        <v>197</v>
      </c>
    </row>
    <row r="203" s="13" customFormat="1">
      <c r="A203" s="13"/>
      <c r="B203" s="232"/>
      <c r="C203" s="233"/>
      <c r="D203" s="224" t="s">
        <v>232</v>
      </c>
      <c r="E203" s="242" t="s">
        <v>35</v>
      </c>
      <c r="F203" s="234" t="s">
        <v>2582</v>
      </c>
      <c r="G203" s="233"/>
      <c r="H203" s="235">
        <v>24.210000000000001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232</v>
      </c>
      <c r="AU203" s="241" t="s">
        <v>92</v>
      </c>
      <c r="AV203" s="13" t="s">
        <v>92</v>
      </c>
      <c r="AW203" s="13" t="s">
        <v>42</v>
      </c>
      <c r="AX203" s="13" t="s">
        <v>82</v>
      </c>
      <c r="AY203" s="241" t="s">
        <v>197</v>
      </c>
    </row>
    <row r="204" s="13" customFormat="1">
      <c r="A204" s="13"/>
      <c r="B204" s="232"/>
      <c r="C204" s="233"/>
      <c r="D204" s="224" t="s">
        <v>232</v>
      </c>
      <c r="E204" s="242" t="s">
        <v>35</v>
      </c>
      <c r="F204" s="234" t="s">
        <v>2583</v>
      </c>
      <c r="G204" s="233"/>
      <c r="H204" s="235">
        <v>40.5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232</v>
      </c>
      <c r="AU204" s="241" t="s">
        <v>92</v>
      </c>
      <c r="AV204" s="13" t="s">
        <v>92</v>
      </c>
      <c r="AW204" s="13" t="s">
        <v>42</v>
      </c>
      <c r="AX204" s="13" t="s">
        <v>82</v>
      </c>
      <c r="AY204" s="241" t="s">
        <v>197</v>
      </c>
    </row>
    <row r="205" s="14" customFormat="1">
      <c r="A205" s="14"/>
      <c r="B205" s="253"/>
      <c r="C205" s="254"/>
      <c r="D205" s="224" t="s">
        <v>232</v>
      </c>
      <c r="E205" s="255" t="s">
        <v>35</v>
      </c>
      <c r="F205" s="256" t="s">
        <v>355</v>
      </c>
      <c r="G205" s="254"/>
      <c r="H205" s="257">
        <v>179.15900000000002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232</v>
      </c>
      <c r="AU205" s="263" t="s">
        <v>92</v>
      </c>
      <c r="AV205" s="14" t="s">
        <v>206</v>
      </c>
      <c r="AW205" s="14" t="s">
        <v>42</v>
      </c>
      <c r="AX205" s="14" t="s">
        <v>90</v>
      </c>
      <c r="AY205" s="263" t="s">
        <v>197</v>
      </c>
    </row>
    <row r="206" s="2" customFormat="1" ht="16.5" customHeight="1">
      <c r="A206" s="43"/>
      <c r="B206" s="44"/>
      <c r="C206" s="211" t="s">
        <v>311</v>
      </c>
      <c r="D206" s="211" t="s">
        <v>201</v>
      </c>
      <c r="E206" s="212" t="s">
        <v>2333</v>
      </c>
      <c r="F206" s="213" t="s">
        <v>2334</v>
      </c>
      <c r="G206" s="214" t="s">
        <v>320</v>
      </c>
      <c r="H206" s="215">
        <v>89.579999999999998</v>
      </c>
      <c r="I206" s="216"/>
      <c r="J206" s="217">
        <f>ROUND(I206*H206,2)</f>
        <v>0</v>
      </c>
      <c r="K206" s="213" t="s">
        <v>35</v>
      </c>
      <c r="L206" s="49"/>
      <c r="M206" s="218" t="s">
        <v>35</v>
      </c>
      <c r="N206" s="219" t="s">
        <v>53</v>
      </c>
      <c r="O206" s="89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2" t="s">
        <v>206</v>
      </c>
      <c r="AT206" s="222" t="s">
        <v>201</v>
      </c>
      <c r="AU206" s="222" t="s">
        <v>92</v>
      </c>
      <c r="AY206" s="21" t="s">
        <v>197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21" t="s">
        <v>90</v>
      </c>
      <c r="BK206" s="223">
        <f>ROUND(I206*H206,2)</f>
        <v>0</v>
      </c>
      <c r="BL206" s="21" t="s">
        <v>206</v>
      </c>
      <c r="BM206" s="222" t="s">
        <v>440</v>
      </c>
    </row>
    <row r="207" s="2" customFormat="1">
      <c r="A207" s="43"/>
      <c r="B207" s="44"/>
      <c r="C207" s="45"/>
      <c r="D207" s="224" t="s">
        <v>209</v>
      </c>
      <c r="E207" s="45"/>
      <c r="F207" s="225" t="s">
        <v>2334</v>
      </c>
      <c r="G207" s="45"/>
      <c r="H207" s="45"/>
      <c r="I207" s="226"/>
      <c r="J207" s="45"/>
      <c r="K207" s="45"/>
      <c r="L207" s="49"/>
      <c r="M207" s="227"/>
      <c r="N207" s="228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209</v>
      </c>
      <c r="AU207" s="21" t="s">
        <v>92</v>
      </c>
    </row>
    <row r="208" s="13" customFormat="1">
      <c r="A208" s="13"/>
      <c r="B208" s="232"/>
      <c r="C208" s="233"/>
      <c r="D208" s="224" t="s">
        <v>232</v>
      </c>
      <c r="E208" s="242" t="s">
        <v>35</v>
      </c>
      <c r="F208" s="234" t="s">
        <v>2584</v>
      </c>
      <c r="G208" s="233"/>
      <c r="H208" s="235">
        <v>23.074999999999999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232</v>
      </c>
      <c r="AU208" s="241" t="s">
        <v>92</v>
      </c>
      <c r="AV208" s="13" t="s">
        <v>92</v>
      </c>
      <c r="AW208" s="13" t="s">
        <v>42</v>
      </c>
      <c r="AX208" s="13" t="s">
        <v>82</v>
      </c>
      <c r="AY208" s="241" t="s">
        <v>197</v>
      </c>
    </row>
    <row r="209" s="13" customFormat="1">
      <c r="A209" s="13"/>
      <c r="B209" s="232"/>
      <c r="C209" s="233"/>
      <c r="D209" s="224" t="s">
        <v>232</v>
      </c>
      <c r="E209" s="242" t="s">
        <v>35</v>
      </c>
      <c r="F209" s="234" t="s">
        <v>2585</v>
      </c>
      <c r="G209" s="233"/>
      <c r="H209" s="235">
        <v>34.149999999999999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232</v>
      </c>
      <c r="AU209" s="241" t="s">
        <v>92</v>
      </c>
      <c r="AV209" s="13" t="s">
        <v>92</v>
      </c>
      <c r="AW209" s="13" t="s">
        <v>42</v>
      </c>
      <c r="AX209" s="13" t="s">
        <v>82</v>
      </c>
      <c r="AY209" s="241" t="s">
        <v>197</v>
      </c>
    </row>
    <row r="210" s="13" customFormat="1">
      <c r="A210" s="13"/>
      <c r="B210" s="232"/>
      <c r="C210" s="233"/>
      <c r="D210" s="224" t="s">
        <v>232</v>
      </c>
      <c r="E210" s="242" t="s">
        <v>35</v>
      </c>
      <c r="F210" s="234" t="s">
        <v>2586</v>
      </c>
      <c r="G210" s="233"/>
      <c r="H210" s="235">
        <v>12.105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232</v>
      </c>
      <c r="AU210" s="241" t="s">
        <v>92</v>
      </c>
      <c r="AV210" s="13" t="s">
        <v>92</v>
      </c>
      <c r="AW210" s="13" t="s">
        <v>42</v>
      </c>
      <c r="AX210" s="13" t="s">
        <v>82</v>
      </c>
      <c r="AY210" s="241" t="s">
        <v>197</v>
      </c>
    </row>
    <row r="211" s="13" customFormat="1">
      <c r="A211" s="13"/>
      <c r="B211" s="232"/>
      <c r="C211" s="233"/>
      <c r="D211" s="224" t="s">
        <v>232</v>
      </c>
      <c r="E211" s="242" t="s">
        <v>35</v>
      </c>
      <c r="F211" s="234" t="s">
        <v>2587</v>
      </c>
      <c r="G211" s="233"/>
      <c r="H211" s="235">
        <v>20.25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232</v>
      </c>
      <c r="AU211" s="241" t="s">
        <v>92</v>
      </c>
      <c r="AV211" s="13" t="s">
        <v>92</v>
      </c>
      <c r="AW211" s="13" t="s">
        <v>42</v>
      </c>
      <c r="AX211" s="13" t="s">
        <v>82</v>
      </c>
      <c r="AY211" s="241" t="s">
        <v>197</v>
      </c>
    </row>
    <row r="212" s="14" customFormat="1">
      <c r="A212" s="14"/>
      <c r="B212" s="253"/>
      <c r="C212" s="254"/>
      <c r="D212" s="224" t="s">
        <v>232</v>
      </c>
      <c r="E212" s="255" t="s">
        <v>35</v>
      </c>
      <c r="F212" s="256" t="s">
        <v>355</v>
      </c>
      <c r="G212" s="254"/>
      <c r="H212" s="257">
        <v>89.579999999999998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232</v>
      </c>
      <c r="AU212" s="263" t="s">
        <v>92</v>
      </c>
      <c r="AV212" s="14" t="s">
        <v>206</v>
      </c>
      <c r="AW212" s="14" t="s">
        <v>42</v>
      </c>
      <c r="AX212" s="14" t="s">
        <v>90</v>
      </c>
      <c r="AY212" s="263" t="s">
        <v>197</v>
      </c>
    </row>
    <row r="213" s="2" customFormat="1" ht="24.15" customHeight="1">
      <c r="A213" s="43"/>
      <c r="B213" s="44"/>
      <c r="C213" s="211" t="s">
        <v>317</v>
      </c>
      <c r="D213" s="211" t="s">
        <v>201</v>
      </c>
      <c r="E213" s="212" t="s">
        <v>2338</v>
      </c>
      <c r="F213" s="213" t="s">
        <v>2339</v>
      </c>
      <c r="G213" s="214" t="s">
        <v>320</v>
      </c>
      <c r="H213" s="215">
        <v>142.91</v>
      </c>
      <c r="I213" s="216"/>
      <c r="J213" s="217">
        <f>ROUND(I213*H213,2)</f>
        <v>0</v>
      </c>
      <c r="K213" s="213" t="s">
        <v>35</v>
      </c>
      <c r="L213" s="49"/>
      <c r="M213" s="218" t="s">
        <v>35</v>
      </c>
      <c r="N213" s="219" t="s">
        <v>53</v>
      </c>
      <c r="O213" s="89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2" t="s">
        <v>206</v>
      </c>
      <c r="AT213" s="222" t="s">
        <v>201</v>
      </c>
      <c r="AU213" s="222" t="s">
        <v>92</v>
      </c>
      <c r="AY213" s="21" t="s">
        <v>197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1" t="s">
        <v>90</v>
      </c>
      <c r="BK213" s="223">
        <f>ROUND(I213*H213,2)</f>
        <v>0</v>
      </c>
      <c r="BL213" s="21" t="s">
        <v>206</v>
      </c>
      <c r="BM213" s="222" t="s">
        <v>452</v>
      </c>
    </row>
    <row r="214" s="2" customFormat="1">
      <c r="A214" s="43"/>
      <c r="B214" s="44"/>
      <c r="C214" s="45"/>
      <c r="D214" s="224" t="s">
        <v>209</v>
      </c>
      <c r="E214" s="45"/>
      <c r="F214" s="225" t="s">
        <v>2339</v>
      </c>
      <c r="G214" s="45"/>
      <c r="H214" s="45"/>
      <c r="I214" s="226"/>
      <c r="J214" s="45"/>
      <c r="K214" s="45"/>
      <c r="L214" s="49"/>
      <c r="M214" s="227"/>
      <c r="N214" s="228"/>
      <c r="O214" s="89"/>
      <c r="P214" s="89"/>
      <c r="Q214" s="89"/>
      <c r="R214" s="89"/>
      <c r="S214" s="89"/>
      <c r="T214" s="90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T214" s="21" t="s">
        <v>209</v>
      </c>
      <c r="AU214" s="21" t="s">
        <v>92</v>
      </c>
    </row>
    <row r="215" s="13" customFormat="1">
      <c r="A215" s="13"/>
      <c r="B215" s="232"/>
      <c r="C215" s="233"/>
      <c r="D215" s="224" t="s">
        <v>232</v>
      </c>
      <c r="E215" s="242" t="s">
        <v>35</v>
      </c>
      <c r="F215" s="234" t="s">
        <v>2588</v>
      </c>
      <c r="G215" s="233"/>
      <c r="H215" s="235">
        <v>122.271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232</v>
      </c>
      <c r="AU215" s="241" t="s">
        <v>92</v>
      </c>
      <c r="AV215" s="13" t="s">
        <v>92</v>
      </c>
      <c r="AW215" s="13" t="s">
        <v>42</v>
      </c>
      <c r="AX215" s="13" t="s">
        <v>82</v>
      </c>
      <c r="AY215" s="241" t="s">
        <v>197</v>
      </c>
    </row>
    <row r="216" s="13" customFormat="1">
      <c r="A216" s="13"/>
      <c r="B216" s="232"/>
      <c r="C216" s="233"/>
      <c r="D216" s="224" t="s">
        <v>232</v>
      </c>
      <c r="E216" s="242" t="s">
        <v>35</v>
      </c>
      <c r="F216" s="234" t="s">
        <v>2589</v>
      </c>
      <c r="G216" s="233"/>
      <c r="H216" s="235">
        <v>122.271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232</v>
      </c>
      <c r="AU216" s="241" t="s">
        <v>92</v>
      </c>
      <c r="AV216" s="13" t="s">
        <v>92</v>
      </c>
      <c r="AW216" s="13" t="s">
        <v>42</v>
      </c>
      <c r="AX216" s="13" t="s">
        <v>82</v>
      </c>
      <c r="AY216" s="241" t="s">
        <v>197</v>
      </c>
    </row>
    <row r="217" s="16" customFormat="1">
      <c r="A217" s="16"/>
      <c r="B217" s="280"/>
      <c r="C217" s="281"/>
      <c r="D217" s="224" t="s">
        <v>232</v>
      </c>
      <c r="E217" s="282" t="s">
        <v>35</v>
      </c>
      <c r="F217" s="283" t="s">
        <v>2291</v>
      </c>
      <c r="G217" s="281"/>
      <c r="H217" s="284">
        <v>244.542</v>
      </c>
      <c r="I217" s="285"/>
      <c r="J217" s="281"/>
      <c r="K217" s="281"/>
      <c r="L217" s="286"/>
      <c r="M217" s="287"/>
      <c r="N217" s="288"/>
      <c r="O217" s="288"/>
      <c r="P217" s="288"/>
      <c r="Q217" s="288"/>
      <c r="R217" s="288"/>
      <c r="S217" s="288"/>
      <c r="T217" s="289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90" t="s">
        <v>232</v>
      </c>
      <c r="AU217" s="290" t="s">
        <v>92</v>
      </c>
      <c r="AV217" s="16" t="s">
        <v>207</v>
      </c>
      <c r="AW217" s="16" t="s">
        <v>42</v>
      </c>
      <c r="AX217" s="16" t="s">
        <v>82</v>
      </c>
      <c r="AY217" s="290" t="s">
        <v>197</v>
      </c>
    </row>
    <row r="218" s="13" customFormat="1">
      <c r="A218" s="13"/>
      <c r="B218" s="232"/>
      <c r="C218" s="233"/>
      <c r="D218" s="224" t="s">
        <v>232</v>
      </c>
      <c r="E218" s="242" t="s">
        <v>35</v>
      </c>
      <c r="F218" s="234" t="s">
        <v>2590</v>
      </c>
      <c r="G218" s="233"/>
      <c r="H218" s="235">
        <v>-81.228999999999999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232</v>
      </c>
      <c r="AU218" s="241" t="s">
        <v>92</v>
      </c>
      <c r="AV218" s="13" t="s">
        <v>92</v>
      </c>
      <c r="AW218" s="13" t="s">
        <v>42</v>
      </c>
      <c r="AX218" s="13" t="s">
        <v>82</v>
      </c>
      <c r="AY218" s="241" t="s">
        <v>197</v>
      </c>
    </row>
    <row r="219" s="16" customFormat="1">
      <c r="A219" s="16"/>
      <c r="B219" s="280"/>
      <c r="C219" s="281"/>
      <c r="D219" s="224" t="s">
        <v>232</v>
      </c>
      <c r="E219" s="282" t="s">
        <v>35</v>
      </c>
      <c r="F219" s="283" t="s">
        <v>2291</v>
      </c>
      <c r="G219" s="281"/>
      <c r="H219" s="284">
        <v>-81.228999999999999</v>
      </c>
      <c r="I219" s="285"/>
      <c r="J219" s="281"/>
      <c r="K219" s="281"/>
      <c r="L219" s="286"/>
      <c r="M219" s="287"/>
      <c r="N219" s="288"/>
      <c r="O219" s="288"/>
      <c r="P219" s="288"/>
      <c r="Q219" s="288"/>
      <c r="R219" s="288"/>
      <c r="S219" s="288"/>
      <c r="T219" s="289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90" t="s">
        <v>232</v>
      </c>
      <c r="AU219" s="290" t="s">
        <v>92</v>
      </c>
      <c r="AV219" s="16" t="s">
        <v>207</v>
      </c>
      <c r="AW219" s="16" t="s">
        <v>42</v>
      </c>
      <c r="AX219" s="16" t="s">
        <v>82</v>
      </c>
      <c r="AY219" s="290" t="s">
        <v>197</v>
      </c>
    </row>
    <row r="220" s="13" customFormat="1">
      <c r="A220" s="13"/>
      <c r="B220" s="232"/>
      <c r="C220" s="233"/>
      <c r="D220" s="224" t="s">
        <v>232</v>
      </c>
      <c r="E220" s="242" t="s">
        <v>35</v>
      </c>
      <c r="F220" s="234" t="s">
        <v>2591</v>
      </c>
      <c r="G220" s="233"/>
      <c r="H220" s="235">
        <v>-20.402999999999999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232</v>
      </c>
      <c r="AU220" s="241" t="s">
        <v>92</v>
      </c>
      <c r="AV220" s="13" t="s">
        <v>92</v>
      </c>
      <c r="AW220" s="13" t="s">
        <v>42</v>
      </c>
      <c r="AX220" s="13" t="s">
        <v>82</v>
      </c>
      <c r="AY220" s="241" t="s">
        <v>197</v>
      </c>
    </row>
    <row r="221" s="16" customFormat="1">
      <c r="A221" s="16"/>
      <c r="B221" s="280"/>
      <c r="C221" s="281"/>
      <c r="D221" s="224" t="s">
        <v>232</v>
      </c>
      <c r="E221" s="282" t="s">
        <v>35</v>
      </c>
      <c r="F221" s="283" t="s">
        <v>2291</v>
      </c>
      <c r="G221" s="281"/>
      <c r="H221" s="284">
        <v>-20.402999999999999</v>
      </c>
      <c r="I221" s="285"/>
      <c r="J221" s="281"/>
      <c r="K221" s="281"/>
      <c r="L221" s="286"/>
      <c r="M221" s="287"/>
      <c r="N221" s="288"/>
      <c r="O221" s="288"/>
      <c r="P221" s="288"/>
      <c r="Q221" s="288"/>
      <c r="R221" s="288"/>
      <c r="S221" s="288"/>
      <c r="T221" s="289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90" t="s">
        <v>232</v>
      </c>
      <c r="AU221" s="290" t="s">
        <v>92</v>
      </c>
      <c r="AV221" s="16" t="s">
        <v>207</v>
      </c>
      <c r="AW221" s="16" t="s">
        <v>42</v>
      </c>
      <c r="AX221" s="16" t="s">
        <v>82</v>
      </c>
      <c r="AY221" s="290" t="s">
        <v>197</v>
      </c>
    </row>
    <row r="222" s="14" customFormat="1">
      <c r="A222" s="14"/>
      <c r="B222" s="253"/>
      <c r="C222" s="254"/>
      <c r="D222" s="224" t="s">
        <v>232</v>
      </c>
      <c r="E222" s="255" t="s">
        <v>35</v>
      </c>
      <c r="F222" s="256" t="s">
        <v>355</v>
      </c>
      <c r="G222" s="254"/>
      <c r="H222" s="257">
        <v>142.91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232</v>
      </c>
      <c r="AU222" s="263" t="s">
        <v>92</v>
      </c>
      <c r="AV222" s="14" t="s">
        <v>206</v>
      </c>
      <c r="AW222" s="14" t="s">
        <v>42</v>
      </c>
      <c r="AX222" s="14" t="s">
        <v>90</v>
      </c>
      <c r="AY222" s="263" t="s">
        <v>197</v>
      </c>
    </row>
    <row r="223" s="2" customFormat="1" ht="24.15" customHeight="1">
      <c r="A223" s="43"/>
      <c r="B223" s="44"/>
      <c r="C223" s="211" t="s">
        <v>327</v>
      </c>
      <c r="D223" s="211" t="s">
        <v>201</v>
      </c>
      <c r="E223" s="212" t="s">
        <v>1078</v>
      </c>
      <c r="F223" s="213" t="s">
        <v>1079</v>
      </c>
      <c r="G223" s="214" t="s">
        <v>320</v>
      </c>
      <c r="H223" s="215">
        <v>141.22900000000001</v>
      </c>
      <c r="I223" s="216"/>
      <c r="J223" s="217">
        <f>ROUND(I223*H223,2)</f>
        <v>0</v>
      </c>
      <c r="K223" s="213" t="s">
        <v>35</v>
      </c>
      <c r="L223" s="49"/>
      <c r="M223" s="218" t="s">
        <v>35</v>
      </c>
      <c r="N223" s="219" t="s">
        <v>53</v>
      </c>
      <c r="O223" s="89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2" t="s">
        <v>206</v>
      </c>
      <c r="AT223" s="222" t="s">
        <v>201</v>
      </c>
      <c r="AU223" s="222" t="s">
        <v>92</v>
      </c>
      <c r="AY223" s="21" t="s">
        <v>197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21" t="s">
        <v>90</v>
      </c>
      <c r="BK223" s="223">
        <f>ROUND(I223*H223,2)</f>
        <v>0</v>
      </c>
      <c r="BL223" s="21" t="s">
        <v>206</v>
      </c>
      <c r="BM223" s="222" t="s">
        <v>469</v>
      </c>
    </row>
    <row r="224" s="2" customFormat="1">
      <c r="A224" s="43"/>
      <c r="B224" s="44"/>
      <c r="C224" s="45"/>
      <c r="D224" s="224" t="s">
        <v>209</v>
      </c>
      <c r="E224" s="45"/>
      <c r="F224" s="225" t="s">
        <v>1079</v>
      </c>
      <c r="G224" s="45"/>
      <c r="H224" s="45"/>
      <c r="I224" s="226"/>
      <c r="J224" s="45"/>
      <c r="K224" s="45"/>
      <c r="L224" s="49"/>
      <c r="M224" s="227"/>
      <c r="N224" s="228"/>
      <c r="O224" s="89"/>
      <c r="P224" s="89"/>
      <c r="Q224" s="89"/>
      <c r="R224" s="89"/>
      <c r="S224" s="89"/>
      <c r="T224" s="90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T224" s="21" t="s">
        <v>209</v>
      </c>
      <c r="AU224" s="21" t="s">
        <v>92</v>
      </c>
    </row>
    <row r="225" s="13" customFormat="1">
      <c r="A225" s="13"/>
      <c r="B225" s="232"/>
      <c r="C225" s="233"/>
      <c r="D225" s="224" t="s">
        <v>232</v>
      </c>
      <c r="E225" s="242" t="s">
        <v>35</v>
      </c>
      <c r="F225" s="234" t="s">
        <v>2584</v>
      </c>
      <c r="G225" s="233"/>
      <c r="H225" s="235">
        <v>23.074999999999999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232</v>
      </c>
      <c r="AU225" s="241" t="s">
        <v>92</v>
      </c>
      <c r="AV225" s="13" t="s">
        <v>92</v>
      </c>
      <c r="AW225" s="13" t="s">
        <v>42</v>
      </c>
      <c r="AX225" s="13" t="s">
        <v>82</v>
      </c>
      <c r="AY225" s="241" t="s">
        <v>197</v>
      </c>
    </row>
    <row r="226" s="13" customFormat="1">
      <c r="A226" s="13"/>
      <c r="B226" s="232"/>
      <c r="C226" s="233"/>
      <c r="D226" s="224" t="s">
        <v>232</v>
      </c>
      <c r="E226" s="242" t="s">
        <v>35</v>
      </c>
      <c r="F226" s="234" t="s">
        <v>2585</v>
      </c>
      <c r="G226" s="233"/>
      <c r="H226" s="235">
        <v>34.149999999999999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232</v>
      </c>
      <c r="AU226" s="241" t="s">
        <v>92</v>
      </c>
      <c r="AV226" s="13" t="s">
        <v>92</v>
      </c>
      <c r="AW226" s="13" t="s">
        <v>42</v>
      </c>
      <c r="AX226" s="13" t="s">
        <v>82</v>
      </c>
      <c r="AY226" s="241" t="s">
        <v>197</v>
      </c>
    </row>
    <row r="227" s="13" customFormat="1">
      <c r="A227" s="13"/>
      <c r="B227" s="232"/>
      <c r="C227" s="233"/>
      <c r="D227" s="224" t="s">
        <v>232</v>
      </c>
      <c r="E227" s="242" t="s">
        <v>35</v>
      </c>
      <c r="F227" s="234" t="s">
        <v>2586</v>
      </c>
      <c r="G227" s="233"/>
      <c r="H227" s="235">
        <v>12.105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232</v>
      </c>
      <c r="AU227" s="241" t="s">
        <v>92</v>
      </c>
      <c r="AV227" s="13" t="s">
        <v>92</v>
      </c>
      <c r="AW227" s="13" t="s">
        <v>42</v>
      </c>
      <c r="AX227" s="13" t="s">
        <v>82</v>
      </c>
      <c r="AY227" s="241" t="s">
        <v>197</v>
      </c>
    </row>
    <row r="228" s="13" customFormat="1">
      <c r="A228" s="13"/>
      <c r="B228" s="232"/>
      <c r="C228" s="233"/>
      <c r="D228" s="224" t="s">
        <v>232</v>
      </c>
      <c r="E228" s="242" t="s">
        <v>35</v>
      </c>
      <c r="F228" s="234" t="s">
        <v>2587</v>
      </c>
      <c r="G228" s="233"/>
      <c r="H228" s="235">
        <v>20.25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232</v>
      </c>
      <c r="AU228" s="241" t="s">
        <v>92</v>
      </c>
      <c r="AV228" s="13" t="s">
        <v>92</v>
      </c>
      <c r="AW228" s="13" t="s">
        <v>42</v>
      </c>
      <c r="AX228" s="13" t="s">
        <v>82</v>
      </c>
      <c r="AY228" s="241" t="s">
        <v>197</v>
      </c>
    </row>
    <row r="229" s="16" customFormat="1">
      <c r="A229" s="16"/>
      <c r="B229" s="280"/>
      <c r="C229" s="281"/>
      <c r="D229" s="224" t="s">
        <v>232</v>
      </c>
      <c r="E229" s="282" t="s">
        <v>35</v>
      </c>
      <c r="F229" s="283" t="s">
        <v>2291</v>
      </c>
      <c r="G229" s="281"/>
      <c r="H229" s="284">
        <v>89.579999999999998</v>
      </c>
      <c r="I229" s="285"/>
      <c r="J229" s="281"/>
      <c r="K229" s="281"/>
      <c r="L229" s="286"/>
      <c r="M229" s="287"/>
      <c r="N229" s="288"/>
      <c r="O229" s="288"/>
      <c r="P229" s="288"/>
      <c r="Q229" s="288"/>
      <c r="R229" s="288"/>
      <c r="S229" s="288"/>
      <c r="T229" s="289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90" t="s">
        <v>232</v>
      </c>
      <c r="AU229" s="290" t="s">
        <v>92</v>
      </c>
      <c r="AV229" s="16" t="s">
        <v>207</v>
      </c>
      <c r="AW229" s="16" t="s">
        <v>42</v>
      </c>
      <c r="AX229" s="16" t="s">
        <v>82</v>
      </c>
      <c r="AY229" s="290" t="s">
        <v>197</v>
      </c>
    </row>
    <row r="230" s="13" customFormat="1">
      <c r="A230" s="13"/>
      <c r="B230" s="232"/>
      <c r="C230" s="233"/>
      <c r="D230" s="224" t="s">
        <v>232</v>
      </c>
      <c r="E230" s="242" t="s">
        <v>35</v>
      </c>
      <c r="F230" s="234" t="s">
        <v>2592</v>
      </c>
      <c r="G230" s="233"/>
      <c r="H230" s="235">
        <v>-3.4500000000000002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232</v>
      </c>
      <c r="AU230" s="241" t="s">
        <v>92</v>
      </c>
      <c r="AV230" s="13" t="s">
        <v>92</v>
      </c>
      <c r="AW230" s="13" t="s">
        <v>42</v>
      </c>
      <c r="AX230" s="13" t="s">
        <v>82</v>
      </c>
      <c r="AY230" s="241" t="s">
        <v>197</v>
      </c>
    </row>
    <row r="231" s="13" customFormat="1">
      <c r="A231" s="13"/>
      <c r="B231" s="232"/>
      <c r="C231" s="233"/>
      <c r="D231" s="224" t="s">
        <v>232</v>
      </c>
      <c r="E231" s="242" t="s">
        <v>35</v>
      </c>
      <c r="F231" s="234" t="s">
        <v>2593</v>
      </c>
      <c r="G231" s="233"/>
      <c r="H231" s="235">
        <v>-3.3490000000000002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232</v>
      </c>
      <c r="AU231" s="241" t="s">
        <v>92</v>
      </c>
      <c r="AV231" s="13" t="s">
        <v>92</v>
      </c>
      <c r="AW231" s="13" t="s">
        <v>42</v>
      </c>
      <c r="AX231" s="13" t="s">
        <v>82</v>
      </c>
      <c r="AY231" s="241" t="s">
        <v>197</v>
      </c>
    </row>
    <row r="232" s="13" customFormat="1">
      <c r="A232" s="13"/>
      <c r="B232" s="232"/>
      <c r="C232" s="233"/>
      <c r="D232" s="224" t="s">
        <v>232</v>
      </c>
      <c r="E232" s="242" t="s">
        <v>35</v>
      </c>
      <c r="F232" s="234" t="s">
        <v>2594</v>
      </c>
      <c r="G232" s="233"/>
      <c r="H232" s="235">
        <v>-0.76000000000000001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232</v>
      </c>
      <c r="AU232" s="241" t="s">
        <v>92</v>
      </c>
      <c r="AV232" s="13" t="s">
        <v>92</v>
      </c>
      <c r="AW232" s="13" t="s">
        <v>42</v>
      </c>
      <c r="AX232" s="13" t="s">
        <v>82</v>
      </c>
      <c r="AY232" s="241" t="s">
        <v>197</v>
      </c>
    </row>
    <row r="233" s="13" customFormat="1">
      <c r="A233" s="13"/>
      <c r="B233" s="232"/>
      <c r="C233" s="233"/>
      <c r="D233" s="224" t="s">
        <v>232</v>
      </c>
      <c r="E233" s="242" t="s">
        <v>35</v>
      </c>
      <c r="F233" s="234" t="s">
        <v>2595</v>
      </c>
      <c r="G233" s="233"/>
      <c r="H233" s="235">
        <v>-0.79200000000000004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232</v>
      </c>
      <c r="AU233" s="241" t="s">
        <v>92</v>
      </c>
      <c r="AV233" s="13" t="s">
        <v>92</v>
      </c>
      <c r="AW233" s="13" t="s">
        <v>42</v>
      </c>
      <c r="AX233" s="13" t="s">
        <v>82</v>
      </c>
      <c r="AY233" s="241" t="s">
        <v>197</v>
      </c>
    </row>
    <row r="234" s="16" customFormat="1">
      <c r="A234" s="16"/>
      <c r="B234" s="280"/>
      <c r="C234" s="281"/>
      <c r="D234" s="224" t="s">
        <v>232</v>
      </c>
      <c r="E234" s="282" t="s">
        <v>35</v>
      </c>
      <c r="F234" s="283" t="s">
        <v>2291</v>
      </c>
      <c r="G234" s="281"/>
      <c r="H234" s="284">
        <v>-8.3510000000000009</v>
      </c>
      <c r="I234" s="285"/>
      <c r="J234" s="281"/>
      <c r="K234" s="281"/>
      <c r="L234" s="286"/>
      <c r="M234" s="287"/>
      <c r="N234" s="288"/>
      <c r="O234" s="288"/>
      <c r="P234" s="288"/>
      <c r="Q234" s="288"/>
      <c r="R234" s="288"/>
      <c r="S234" s="288"/>
      <c r="T234" s="289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90" t="s">
        <v>232</v>
      </c>
      <c r="AU234" s="290" t="s">
        <v>92</v>
      </c>
      <c r="AV234" s="16" t="s">
        <v>207</v>
      </c>
      <c r="AW234" s="16" t="s">
        <v>42</v>
      </c>
      <c r="AX234" s="16" t="s">
        <v>82</v>
      </c>
      <c r="AY234" s="290" t="s">
        <v>197</v>
      </c>
    </row>
    <row r="235" s="13" customFormat="1">
      <c r="A235" s="13"/>
      <c r="B235" s="232"/>
      <c r="C235" s="233"/>
      <c r="D235" s="224" t="s">
        <v>232</v>
      </c>
      <c r="E235" s="242" t="s">
        <v>35</v>
      </c>
      <c r="F235" s="234" t="s">
        <v>2596</v>
      </c>
      <c r="G235" s="233"/>
      <c r="H235" s="235">
        <v>60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232</v>
      </c>
      <c r="AU235" s="241" t="s">
        <v>92</v>
      </c>
      <c r="AV235" s="13" t="s">
        <v>92</v>
      </c>
      <c r="AW235" s="13" t="s">
        <v>42</v>
      </c>
      <c r="AX235" s="13" t="s">
        <v>82</v>
      </c>
      <c r="AY235" s="241" t="s">
        <v>197</v>
      </c>
    </row>
    <row r="236" s="14" customFormat="1">
      <c r="A236" s="14"/>
      <c r="B236" s="253"/>
      <c r="C236" s="254"/>
      <c r="D236" s="224" t="s">
        <v>232</v>
      </c>
      <c r="E236" s="255" t="s">
        <v>35</v>
      </c>
      <c r="F236" s="256" t="s">
        <v>355</v>
      </c>
      <c r="G236" s="254"/>
      <c r="H236" s="257">
        <v>141.22899999999999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232</v>
      </c>
      <c r="AU236" s="263" t="s">
        <v>92</v>
      </c>
      <c r="AV236" s="14" t="s">
        <v>206</v>
      </c>
      <c r="AW236" s="14" t="s">
        <v>42</v>
      </c>
      <c r="AX236" s="14" t="s">
        <v>90</v>
      </c>
      <c r="AY236" s="263" t="s">
        <v>197</v>
      </c>
    </row>
    <row r="237" s="2" customFormat="1" ht="16.5" customHeight="1">
      <c r="A237" s="43"/>
      <c r="B237" s="44"/>
      <c r="C237" s="243" t="s">
        <v>333</v>
      </c>
      <c r="D237" s="243" t="s">
        <v>305</v>
      </c>
      <c r="E237" s="244" t="s">
        <v>2349</v>
      </c>
      <c r="F237" s="245" t="s">
        <v>2350</v>
      </c>
      <c r="G237" s="246" t="s">
        <v>269</v>
      </c>
      <c r="H237" s="247">
        <v>282.45800000000003</v>
      </c>
      <c r="I237" s="248"/>
      <c r="J237" s="249">
        <f>ROUND(I237*H237,2)</f>
        <v>0</v>
      </c>
      <c r="K237" s="245" t="s">
        <v>35</v>
      </c>
      <c r="L237" s="250"/>
      <c r="M237" s="251" t="s">
        <v>35</v>
      </c>
      <c r="N237" s="252" t="s">
        <v>53</v>
      </c>
      <c r="O237" s="89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2" t="s">
        <v>253</v>
      </c>
      <c r="AT237" s="222" t="s">
        <v>305</v>
      </c>
      <c r="AU237" s="222" t="s">
        <v>92</v>
      </c>
      <c r="AY237" s="21" t="s">
        <v>197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1" t="s">
        <v>90</v>
      </c>
      <c r="BK237" s="223">
        <f>ROUND(I237*H237,2)</f>
        <v>0</v>
      </c>
      <c r="BL237" s="21" t="s">
        <v>206</v>
      </c>
      <c r="BM237" s="222" t="s">
        <v>481</v>
      </c>
    </row>
    <row r="238" s="2" customFormat="1">
      <c r="A238" s="43"/>
      <c r="B238" s="44"/>
      <c r="C238" s="45"/>
      <c r="D238" s="224" t="s">
        <v>209</v>
      </c>
      <c r="E238" s="45"/>
      <c r="F238" s="225" t="s">
        <v>2350</v>
      </c>
      <c r="G238" s="45"/>
      <c r="H238" s="45"/>
      <c r="I238" s="226"/>
      <c r="J238" s="45"/>
      <c r="K238" s="45"/>
      <c r="L238" s="49"/>
      <c r="M238" s="227"/>
      <c r="N238" s="228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209</v>
      </c>
      <c r="AU238" s="21" t="s">
        <v>92</v>
      </c>
    </row>
    <row r="239" s="13" customFormat="1">
      <c r="A239" s="13"/>
      <c r="B239" s="232"/>
      <c r="C239" s="233"/>
      <c r="D239" s="224" t="s">
        <v>232</v>
      </c>
      <c r="E239" s="242" t="s">
        <v>35</v>
      </c>
      <c r="F239" s="234" t="s">
        <v>2597</v>
      </c>
      <c r="G239" s="233"/>
      <c r="H239" s="235">
        <v>162.458</v>
      </c>
      <c r="I239" s="236"/>
      <c r="J239" s="233"/>
      <c r="K239" s="233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232</v>
      </c>
      <c r="AU239" s="241" t="s">
        <v>92</v>
      </c>
      <c r="AV239" s="13" t="s">
        <v>92</v>
      </c>
      <c r="AW239" s="13" t="s">
        <v>42</v>
      </c>
      <c r="AX239" s="13" t="s">
        <v>82</v>
      </c>
      <c r="AY239" s="241" t="s">
        <v>197</v>
      </c>
    </row>
    <row r="240" s="13" customFormat="1">
      <c r="A240" s="13"/>
      <c r="B240" s="232"/>
      <c r="C240" s="233"/>
      <c r="D240" s="224" t="s">
        <v>232</v>
      </c>
      <c r="E240" s="242" t="s">
        <v>35</v>
      </c>
      <c r="F240" s="234" t="s">
        <v>2598</v>
      </c>
      <c r="G240" s="233"/>
      <c r="H240" s="235">
        <v>120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232</v>
      </c>
      <c r="AU240" s="241" t="s">
        <v>92</v>
      </c>
      <c r="AV240" s="13" t="s">
        <v>92</v>
      </c>
      <c r="AW240" s="13" t="s">
        <v>42</v>
      </c>
      <c r="AX240" s="13" t="s">
        <v>82</v>
      </c>
      <c r="AY240" s="241" t="s">
        <v>197</v>
      </c>
    </row>
    <row r="241" s="14" customFormat="1">
      <c r="A241" s="14"/>
      <c r="B241" s="253"/>
      <c r="C241" s="254"/>
      <c r="D241" s="224" t="s">
        <v>232</v>
      </c>
      <c r="E241" s="255" t="s">
        <v>35</v>
      </c>
      <c r="F241" s="256" t="s">
        <v>355</v>
      </c>
      <c r="G241" s="254"/>
      <c r="H241" s="257">
        <v>282.45799999999997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232</v>
      </c>
      <c r="AU241" s="263" t="s">
        <v>92</v>
      </c>
      <c r="AV241" s="14" t="s">
        <v>206</v>
      </c>
      <c r="AW241" s="14" t="s">
        <v>42</v>
      </c>
      <c r="AX241" s="14" t="s">
        <v>90</v>
      </c>
      <c r="AY241" s="263" t="s">
        <v>197</v>
      </c>
    </row>
    <row r="242" s="2" customFormat="1" ht="24.15" customHeight="1">
      <c r="A242" s="43"/>
      <c r="B242" s="44"/>
      <c r="C242" s="211" t="s">
        <v>7</v>
      </c>
      <c r="D242" s="211" t="s">
        <v>201</v>
      </c>
      <c r="E242" s="212" t="s">
        <v>2353</v>
      </c>
      <c r="F242" s="213" t="s">
        <v>2354</v>
      </c>
      <c r="G242" s="214" t="s">
        <v>204</v>
      </c>
      <c r="H242" s="215">
        <v>272.80000000000001</v>
      </c>
      <c r="I242" s="216"/>
      <c r="J242" s="217">
        <f>ROUND(I242*H242,2)</f>
        <v>0</v>
      </c>
      <c r="K242" s="213" t="s">
        <v>205</v>
      </c>
      <c r="L242" s="49"/>
      <c r="M242" s="218" t="s">
        <v>35</v>
      </c>
      <c r="N242" s="219" t="s">
        <v>53</v>
      </c>
      <c r="O242" s="89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R242" s="222" t="s">
        <v>206</v>
      </c>
      <c r="AT242" s="222" t="s">
        <v>201</v>
      </c>
      <c r="AU242" s="222" t="s">
        <v>92</v>
      </c>
      <c r="AY242" s="21" t="s">
        <v>197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21" t="s">
        <v>90</v>
      </c>
      <c r="BK242" s="223">
        <f>ROUND(I242*H242,2)</f>
        <v>0</v>
      </c>
      <c r="BL242" s="21" t="s">
        <v>206</v>
      </c>
      <c r="BM242" s="222" t="s">
        <v>2599</v>
      </c>
    </row>
    <row r="243" s="2" customFormat="1">
      <c r="A243" s="43"/>
      <c r="B243" s="44"/>
      <c r="C243" s="45"/>
      <c r="D243" s="224" t="s">
        <v>209</v>
      </c>
      <c r="E243" s="45"/>
      <c r="F243" s="225" t="s">
        <v>2356</v>
      </c>
      <c r="G243" s="45"/>
      <c r="H243" s="45"/>
      <c r="I243" s="226"/>
      <c r="J243" s="45"/>
      <c r="K243" s="45"/>
      <c r="L243" s="49"/>
      <c r="M243" s="227"/>
      <c r="N243" s="228"/>
      <c r="O243" s="89"/>
      <c r="P243" s="89"/>
      <c r="Q243" s="89"/>
      <c r="R243" s="89"/>
      <c r="S243" s="89"/>
      <c r="T243" s="90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T243" s="21" t="s">
        <v>209</v>
      </c>
      <c r="AU243" s="21" t="s">
        <v>92</v>
      </c>
    </row>
    <row r="244" s="2" customFormat="1">
      <c r="A244" s="43"/>
      <c r="B244" s="44"/>
      <c r="C244" s="45"/>
      <c r="D244" s="229" t="s">
        <v>211</v>
      </c>
      <c r="E244" s="45"/>
      <c r="F244" s="230" t="s">
        <v>2357</v>
      </c>
      <c r="G244" s="45"/>
      <c r="H244" s="45"/>
      <c r="I244" s="226"/>
      <c r="J244" s="45"/>
      <c r="K244" s="45"/>
      <c r="L244" s="49"/>
      <c r="M244" s="227"/>
      <c r="N244" s="228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211</v>
      </c>
      <c r="AU244" s="21" t="s">
        <v>92</v>
      </c>
    </row>
    <row r="245" s="2" customFormat="1">
      <c r="A245" s="43"/>
      <c r="B245" s="44"/>
      <c r="C245" s="45"/>
      <c r="D245" s="224" t="s">
        <v>219</v>
      </c>
      <c r="E245" s="45"/>
      <c r="F245" s="231" t="s">
        <v>2358</v>
      </c>
      <c r="G245" s="45"/>
      <c r="H245" s="45"/>
      <c r="I245" s="226"/>
      <c r="J245" s="45"/>
      <c r="K245" s="45"/>
      <c r="L245" s="49"/>
      <c r="M245" s="227"/>
      <c r="N245" s="228"/>
      <c r="O245" s="89"/>
      <c r="P245" s="89"/>
      <c r="Q245" s="89"/>
      <c r="R245" s="89"/>
      <c r="S245" s="89"/>
      <c r="T245" s="90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T245" s="21" t="s">
        <v>219</v>
      </c>
      <c r="AU245" s="21" t="s">
        <v>92</v>
      </c>
    </row>
    <row r="246" s="13" customFormat="1">
      <c r="A246" s="13"/>
      <c r="B246" s="232"/>
      <c r="C246" s="233"/>
      <c r="D246" s="224" t="s">
        <v>232</v>
      </c>
      <c r="E246" s="242" t="s">
        <v>35</v>
      </c>
      <c r="F246" s="234" t="s">
        <v>2600</v>
      </c>
      <c r="G246" s="233"/>
      <c r="H246" s="235">
        <v>172.80000000000001</v>
      </c>
      <c r="I246" s="236"/>
      <c r="J246" s="233"/>
      <c r="K246" s="233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232</v>
      </c>
      <c r="AU246" s="241" t="s">
        <v>92</v>
      </c>
      <c r="AV246" s="13" t="s">
        <v>92</v>
      </c>
      <c r="AW246" s="13" t="s">
        <v>42</v>
      </c>
      <c r="AX246" s="13" t="s">
        <v>82</v>
      </c>
      <c r="AY246" s="241" t="s">
        <v>197</v>
      </c>
    </row>
    <row r="247" s="13" customFormat="1">
      <c r="A247" s="13"/>
      <c r="B247" s="232"/>
      <c r="C247" s="233"/>
      <c r="D247" s="224" t="s">
        <v>232</v>
      </c>
      <c r="E247" s="242" t="s">
        <v>35</v>
      </c>
      <c r="F247" s="234" t="s">
        <v>2348</v>
      </c>
      <c r="G247" s="233"/>
      <c r="H247" s="235">
        <v>100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232</v>
      </c>
      <c r="AU247" s="241" t="s">
        <v>92</v>
      </c>
      <c r="AV247" s="13" t="s">
        <v>92</v>
      </c>
      <c r="AW247" s="13" t="s">
        <v>42</v>
      </c>
      <c r="AX247" s="13" t="s">
        <v>82</v>
      </c>
      <c r="AY247" s="241" t="s">
        <v>197</v>
      </c>
    </row>
    <row r="248" s="14" customFormat="1">
      <c r="A248" s="14"/>
      <c r="B248" s="253"/>
      <c r="C248" s="254"/>
      <c r="D248" s="224" t="s">
        <v>232</v>
      </c>
      <c r="E248" s="255" t="s">
        <v>35</v>
      </c>
      <c r="F248" s="256" t="s">
        <v>355</v>
      </c>
      <c r="G248" s="254"/>
      <c r="H248" s="257">
        <v>272.80000000000001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232</v>
      </c>
      <c r="AU248" s="263" t="s">
        <v>92</v>
      </c>
      <c r="AV248" s="14" t="s">
        <v>206</v>
      </c>
      <c r="AW248" s="14" t="s">
        <v>42</v>
      </c>
      <c r="AX248" s="14" t="s">
        <v>90</v>
      </c>
      <c r="AY248" s="263" t="s">
        <v>197</v>
      </c>
    </row>
    <row r="249" s="12" customFormat="1" ht="22.8" customHeight="1">
      <c r="A249" s="12"/>
      <c r="B249" s="195"/>
      <c r="C249" s="196"/>
      <c r="D249" s="197" t="s">
        <v>81</v>
      </c>
      <c r="E249" s="209" t="s">
        <v>206</v>
      </c>
      <c r="F249" s="209" t="s">
        <v>2360</v>
      </c>
      <c r="G249" s="196"/>
      <c r="H249" s="196"/>
      <c r="I249" s="199"/>
      <c r="J249" s="210">
        <f>BK249</f>
        <v>0</v>
      </c>
      <c r="K249" s="196"/>
      <c r="L249" s="201"/>
      <c r="M249" s="202"/>
      <c r="N249" s="203"/>
      <c r="O249" s="203"/>
      <c r="P249" s="204">
        <f>SUM(P250:P256)</f>
        <v>0</v>
      </c>
      <c r="Q249" s="203"/>
      <c r="R249" s="204">
        <f>SUM(R250:R256)</f>
        <v>0</v>
      </c>
      <c r="S249" s="203"/>
      <c r="T249" s="205">
        <f>SUM(T250:T256)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6" t="s">
        <v>90</v>
      </c>
      <c r="AT249" s="207" t="s">
        <v>81</v>
      </c>
      <c r="AU249" s="207" t="s">
        <v>90</v>
      </c>
      <c r="AY249" s="206" t="s">
        <v>197</v>
      </c>
      <c r="BK249" s="208">
        <f>SUM(BK250:BK256)</f>
        <v>0</v>
      </c>
    </row>
    <row r="250" s="2" customFormat="1" ht="16.5" customHeight="1">
      <c r="A250" s="43"/>
      <c r="B250" s="44"/>
      <c r="C250" s="211" t="s">
        <v>346</v>
      </c>
      <c r="D250" s="211" t="s">
        <v>201</v>
      </c>
      <c r="E250" s="212" t="s">
        <v>2361</v>
      </c>
      <c r="F250" s="213" t="s">
        <v>2362</v>
      </c>
      <c r="G250" s="214" t="s">
        <v>320</v>
      </c>
      <c r="H250" s="215">
        <v>20.402999999999999</v>
      </c>
      <c r="I250" s="216"/>
      <c r="J250" s="217">
        <f>ROUND(I250*H250,2)</f>
        <v>0</v>
      </c>
      <c r="K250" s="213" t="s">
        <v>35</v>
      </c>
      <c r="L250" s="49"/>
      <c r="M250" s="218" t="s">
        <v>35</v>
      </c>
      <c r="N250" s="219" t="s">
        <v>53</v>
      </c>
      <c r="O250" s="89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R250" s="222" t="s">
        <v>206</v>
      </c>
      <c r="AT250" s="222" t="s">
        <v>201</v>
      </c>
      <c r="AU250" s="222" t="s">
        <v>92</v>
      </c>
      <c r="AY250" s="21" t="s">
        <v>197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21" t="s">
        <v>90</v>
      </c>
      <c r="BK250" s="223">
        <f>ROUND(I250*H250,2)</f>
        <v>0</v>
      </c>
      <c r="BL250" s="21" t="s">
        <v>206</v>
      </c>
      <c r="BM250" s="222" t="s">
        <v>509</v>
      </c>
    </row>
    <row r="251" s="2" customFormat="1">
      <c r="A251" s="43"/>
      <c r="B251" s="44"/>
      <c r="C251" s="45"/>
      <c r="D251" s="224" t="s">
        <v>209</v>
      </c>
      <c r="E251" s="45"/>
      <c r="F251" s="225" t="s">
        <v>2362</v>
      </c>
      <c r="G251" s="45"/>
      <c r="H251" s="45"/>
      <c r="I251" s="226"/>
      <c r="J251" s="45"/>
      <c r="K251" s="45"/>
      <c r="L251" s="49"/>
      <c r="M251" s="227"/>
      <c r="N251" s="228"/>
      <c r="O251" s="89"/>
      <c r="P251" s="89"/>
      <c r="Q251" s="89"/>
      <c r="R251" s="89"/>
      <c r="S251" s="89"/>
      <c r="T251" s="90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T251" s="21" t="s">
        <v>209</v>
      </c>
      <c r="AU251" s="21" t="s">
        <v>92</v>
      </c>
    </row>
    <row r="252" s="13" customFormat="1">
      <c r="A252" s="13"/>
      <c r="B252" s="232"/>
      <c r="C252" s="233"/>
      <c r="D252" s="224" t="s">
        <v>232</v>
      </c>
      <c r="E252" s="242" t="s">
        <v>35</v>
      </c>
      <c r="F252" s="234" t="s">
        <v>2601</v>
      </c>
      <c r="G252" s="233"/>
      <c r="H252" s="235">
        <v>4.9450000000000003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232</v>
      </c>
      <c r="AU252" s="241" t="s">
        <v>92</v>
      </c>
      <c r="AV252" s="13" t="s">
        <v>92</v>
      </c>
      <c r="AW252" s="13" t="s">
        <v>42</v>
      </c>
      <c r="AX252" s="13" t="s">
        <v>82</v>
      </c>
      <c r="AY252" s="241" t="s">
        <v>197</v>
      </c>
    </row>
    <row r="253" s="13" customFormat="1">
      <c r="A253" s="13"/>
      <c r="B253" s="232"/>
      <c r="C253" s="233"/>
      <c r="D253" s="224" t="s">
        <v>232</v>
      </c>
      <c r="E253" s="242" t="s">
        <v>35</v>
      </c>
      <c r="F253" s="234" t="s">
        <v>2602</v>
      </c>
      <c r="G253" s="233"/>
      <c r="H253" s="235">
        <v>8.5370000000000008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232</v>
      </c>
      <c r="AU253" s="241" t="s">
        <v>92</v>
      </c>
      <c r="AV253" s="13" t="s">
        <v>92</v>
      </c>
      <c r="AW253" s="13" t="s">
        <v>42</v>
      </c>
      <c r="AX253" s="13" t="s">
        <v>82</v>
      </c>
      <c r="AY253" s="241" t="s">
        <v>197</v>
      </c>
    </row>
    <row r="254" s="13" customFormat="1">
      <c r="A254" s="13"/>
      <c r="B254" s="232"/>
      <c r="C254" s="233"/>
      <c r="D254" s="224" t="s">
        <v>232</v>
      </c>
      <c r="E254" s="242" t="s">
        <v>35</v>
      </c>
      <c r="F254" s="234" t="s">
        <v>2603</v>
      </c>
      <c r="G254" s="233"/>
      <c r="H254" s="235">
        <v>2.4209999999999998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232</v>
      </c>
      <c r="AU254" s="241" t="s">
        <v>92</v>
      </c>
      <c r="AV254" s="13" t="s">
        <v>92</v>
      </c>
      <c r="AW254" s="13" t="s">
        <v>42</v>
      </c>
      <c r="AX254" s="13" t="s">
        <v>82</v>
      </c>
      <c r="AY254" s="241" t="s">
        <v>197</v>
      </c>
    </row>
    <row r="255" s="13" customFormat="1">
      <c r="A255" s="13"/>
      <c r="B255" s="232"/>
      <c r="C255" s="233"/>
      <c r="D255" s="224" t="s">
        <v>232</v>
      </c>
      <c r="E255" s="242" t="s">
        <v>35</v>
      </c>
      <c r="F255" s="234" t="s">
        <v>2604</v>
      </c>
      <c r="G255" s="233"/>
      <c r="H255" s="235">
        <v>4.5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232</v>
      </c>
      <c r="AU255" s="241" t="s">
        <v>92</v>
      </c>
      <c r="AV255" s="13" t="s">
        <v>92</v>
      </c>
      <c r="AW255" s="13" t="s">
        <v>42</v>
      </c>
      <c r="AX255" s="13" t="s">
        <v>82</v>
      </c>
      <c r="AY255" s="241" t="s">
        <v>197</v>
      </c>
    </row>
    <row r="256" s="14" customFormat="1">
      <c r="A256" s="14"/>
      <c r="B256" s="253"/>
      <c r="C256" s="254"/>
      <c r="D256" s="224" t="s">
        <v>232</v>
      </c>
      <c r="E256" s="255" t="s">
        <v>35</v>
      </c>
      <c r="F256" s="256" t="s">
        <v>355</v>
      </c>
      <c r="G256" s="254"/>
      <c r="H256" s="257">
        <v>20.402999999999999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232</v>
      </c>
      <c r="AU256" s="263" t="s">
        <v>92</v>
      </c>
      <c r="AV256" s="14" t="s">
        <v>206</v>
      </c>
      <c r="AW256" s="14" t="s">
        <v>42</v>
      </c>
      <c r="AX256" s="14" t="s">
        <v>90</v>
      </c>
      <c r="AY256" s="263" t="s">
        <v>197</v>
      </c>
    </row>
    <row r="257" s="12" customFormat="1" ht="22.8" customHeight="1">
      <c r="A257" s="12"/>
      <c r="B257" s="195"/>
      <c r="C257" s="196"/>
      <c r="D257" s="197" t="s">
        <v>81</v>
      </c>
      <c r="E257" s="209" t="s">
        <v>253</v>
      </c>
      <c r="F257" s="209" t="s">
        <v>451</v>
      </c>
      <c r="G257" s="196"/>
      <c r="H257" s="196"/>
      <c r="I257" s="199"/>
      <c r="J257" s="210">
        <f>BK257</f>
        <v>0</v>
      </c>
      <c r="K257" s="196"/>
      <c r="L257" s="201"/>
      <c r="M257" s="202"/>
      <c r="N257" s="203"/>
      <c r="O257" s="203"/>
      <c r="P257" s="204">
        <f>SUM(P258:P444)</f>
        <v>0</v>
      </c>
      <c r="Q257" s="203"/>
      <c r="R257" s="204">
        <f>SUM(R258:R444)</f>
        <v>0.32999999999999996</v>
      </c>
      <c r="S257" s="203"/>
      <c r="T257" s="205">
        <f>SUM(T258:T444)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6" t="s">
        <v>90</v>
      </c>
      <c r="AT257" s="207" t="s">
        <v>81</v>
      </c>
      <c r="AU257" s="207" t="s">
        <v>90</v>
      </c>
      <c r="AY257" s="206" t="s">
        <v>197</v>
      </c>
      <c r="BK257" s="208">
        <f>SUM(BK258:BK444)</f>
        <v>0</v>
      </c>
    </row>
    <row r="258" s="2" customFormat="1" ht="24.15" customHeight="1">
      <c r="A258" s="43"/>
      <c r="B258" s="44"/>
      <c r="C258" s="211" t="s">
        <v>356</v>
      </c>
      <c r="D258" s="211" t="s">
        <v>201</v>
      </c>
      <c r="E258" s="212" t="s">
        <v>2366</v>
      </c>
      <c r="F258" s="213" t="s">
        <v>2367</v>
      </c>
      <c r="G258" s="214" t="s">
        <v>409</v>
      </c>
      <c r="H258" s="215">
        <v>45</v>
      </c>
      <c r="I258" s="216"/>
      <c r="J258" s="217">
        <f>ROUND(I258*H258,2)</f>
        <v>0</v>
      </c>
      <c r="K258" s="213" t="s">
        <v>35</v>
      </c>
      <c r="L258" s="49"/>
      <c r="M258" s="218" t="s">
        <v>35</v>
      </c>
      <c r="N258" s="219" t="s">
        <v>53</v>
      </c>
      <c r="O258" s="89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2" t="s">
        <v>206</v>
      </c>
      <c r="AT258" s="222" t="s">
        <v>201</v>
      </c>
      <c r="AU258" s="222" t="s">
        <v>92</v>
      </c>
      <c r="AY258" s="21" t="s">
        <v>197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1" t="s">
        <v>90</v>
      </c>
      <c r="BK258" s="223">
        <f>ROUND(I258*H258,2)</f>
        <v>0</v>
      </c>
      <c r="BL258" s="21" t="s">
        <v>206</v>
      </c>
      <c r="BM258" s="222" t="s">
        <v>523</v>
      </c>
    </row>
    <row r="259" s="2" customFormat="1">
      <c r="A259" s="43"/>
      <c r="B259" s="44"/>
      <c r="C259" s="45"/>
      <c r="D259" s="224" t="s">
        <v>209</v>
      </c>
      <c r="E259" s="45"/>
      <c r="F259" s="225" t="s">
        <v>2367</v>
      </c>
      <c r="G259" s="45"/>
      <c r="H259" s="45"/>
      <c r="I259" s="226"/>
      <c r="J259" s="45"/>
      <c r="K259" s="45"/>
      <c r="L259" s="49"/>
      <c r="M259" s="227"/>
      <c r="N259" s="228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T259" s="21" t="s">
        <v>209</v>
      </c>
      <c r="AU259" s="21" t="s">
        <v>92</v>
      </c>
    </row>
    <row r="260" s="13" customFormat="1">
      <c r="A260" s="13"/>
      <c r="B260" s="232"/>
      <c r="C260" s="233"/>
      <c r="D260" s="224" t="s">
        <v>232</v>
      </c>
      <c r="E260" s="242" t="s">
        <v>35</v>
      </c>
      <c r="F260" s="234" t="s">
        <v>2605</v>
      </c>
      <c r="G260" s="233"/>
      <c r="H260" s="235">
        <v>45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232</v>
      </c>
      <c r="AU260" s="241" t="s">
        <v>92</v>
      </c>
      <c r="AV260" s="13" t="s">
        <v>92</v>
      </c>
      <c r="AW260" s="13" t="s">
        <v>42</v>
      </c>
      <c r="AX260" s="13" t="s">
        <v>82</v>
      </c>
      <c r="AY260" s="241" t="s">
        <v>197</v>
      </c>
    </row>
    <row r="261" s="14" customFormat="1">
      <c r="A261" s="14"/>
      <c r="B261" s="253"/>
      <c r="C261" s="254"/>
      <c r="D261" s="224" t="s">
        <v>232</v>
      </c>
      <c r="E261" s="255" t="s">
        <v>35</v>
      </c>
      <c r="F261" s="256" t="s">
        <v>355</v>
      </c>
      <c r="G261" s="254"/>
      <c r="H261" s="257">
        <v>45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232</v>
      </c>
      <c r="AU261" s="263" t="s">
        <v>92</v>
      </c>
      <c r="AV261" s="14" t="s">
        <v>206</v>
      </c>
      <c r="AW261" s="14" t="s">
        <v>42</v>
      </c>
      <c r="AX261" s="14" t="s">
        <v>90</v>
      </c>
      <c r="AY261" s="263" t="s">
        <v>197</v>
      </c>
    </row>
    <row r="262" s="2" customFormat="1" ht="24.15" customHeight="1">
      <c r="A262" s="43"/>
      <c r="B262" s="44"/>
      <c r="C262" s="243" t="s">
        <v>363</v>
      </c>
      <c r="D262" s="243" t="s">
        <v>305</v>
      </c>
      <c r="E262" s="244" t="s">
        <v>2369</v>
      </c>
      <c r="F262" s="245" t="s">
        <v>2370</v>
      </c>
      <c r="G262" s="246" t="s">
        <v>409</v>
      </c>
      <c r="H262" s="247">
        <v>46.350000000000001</v>
      </c>
      <c r="I262" s="248"/>
      <c r="J262" s="249">
        <f>ROUND(I262*H262,2)</f>
        <v>0</v>
      </c>
      <c r="K262" s="245" t="s">
        <v>35</v>
      </c>
      <c r="L262" s="250"/>
      <c r="M262" s="251" t="s">
        <v>35</v>
      </c>
      <c r="N262" s="252" t="s">
        <v>53</v>
      </c>
      <c r="O262" s="89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2" t="s">
        <v>253</v>
      </c>
      <c r="AT262" s="222" t="s">
        <v>305</v>
      </c>
      <c r="AU262" s="222" t="s">
        <v>92</v>
      </c>
      <c r="AY262" s="21" t="s">
        <v>197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1" t="s">
        <v>90</v>
      </c>
      <c r="BK262" s="223">
        <f>ROUND(I262*H262,2)</f>
        <v>0</v>
      </c>
      <c r="BL262" s="21" t="s">
        <v>206</v>
      </c>
      <c r="BM262" s="222" t="s">
        <v>545</v>
      </c>
    </row>
    <row r="263" s="2" customFormat="1">
      <c r="A263" s="43"/>
      <c r="B263" s="44"/>
      <c r="C263" s="45"/>
      <c r="D263" s="224" t="s">
        <v>209</v>
      </c>
      <c r="E263" s="45"/>
      <c r="F263" s="225" t="s">
        <v>2370</v>
      </c>
      <c r="G263" s="45"/>
      <c r="H263" s="45"/>
      <c r="I263" s="226"/>
      <c r="J263" s="45"/>
      <c r="K263" s="45"/>
      <c r="L263" s="49"/>
      <c r="M263" s="227"/>
      <c r="N263" s="228"/>
      <c r="O263" s="89"/>
      <c r="P263" s="89"/>
      <c r="Q263" s="89"/>
      <c r="R263" s="89"/>
      <c r="S263" s="89"/>
      <c r="T263" s="90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T263" s="21" t="s">
        <v>209</v>
      </c>
      <c r="AU263" s="21" t="s">
        <v>92</v>
      </c>
    </row>
    <row r="264" s="13" customFormat="1">
      <c r="A264" s="13"/>
      <c r="B264" s="232"/>
      <c r="C264" s="233"/>
      <c r="D264" s="224" t="s">
        <v>232</v>
      </c>
      <c r="E264" s="242" t="s">
        <v>35</v>
      </c>
      <c r="F264" s="234" t="s">
        <v>2606</v>
      </c>
      <c r="G264" s="233"/>
      <c r="H264" s="235">
        <v>46.350000000000001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232</v>
      </c>
      <c r="AU264" s="241" t="s">
        <v>92</v>
      </c>
      <c r="AV264" s="13" t="s">
        <v>92</v>
      </c>
      <c r="AW264" s="13" t="s">
        <v>42</v>
      </c>
      <c r="AX264" s="13" t="s">
        <v>82</v>
      </c>
      <c r="AY264" s="241" t="s">
        <v>197</v>
      </c>
    </row>
    <row r="265" s="14" customFormat="1">
      <c r="A265" s="14"/>
      <c r="B265" s="253"/>
      <c r="C265" s="254"/>
      <c r="D265" s="224" t="s">
        <v>232</v>
      </c>
      <c r="E265" s="255" t="s">
        <v>35</v>
      </c>
      <c r="F265" s="256" t="s">
        <v>355</v>
      </c>
      <c r="G265" s="254"/>
      <c r="H265" s="257">
        <v>46.350000000000001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232</v>
      </c>
      <c r="AU265" s="263" t="s">
        <v>92</v>
      </c>
      <c r="AV265" s="14" t="s">
        <v>206</v>
      </c>
      <c r="AW265" s="14" t="s">
        <v>42</v>
      </c>
      <c r="AX265" s="14" t="s">
        <v>90</v>
      </c>
      <c r="AY265" s="263" t="s">
        <v>197</v>
      </c>
    </row>
    <row r="266" s="2" customFormat="1" ht="24.15" customHeight="1">
      <c r="A266" s="43"/>
      <c r="B266" s="44"/>
      <c r="C266" s="211" t="s">
        <v>370</v>
      </c>
      <c r="D266" s="211" t="s">
        <v>201</v>
      </c>
      <c r="E266" s="212" t="s">
        <v>2372</v>
      </c>
      <c r="F266" s="213" t="s">
        <v>2373</v>
      </c>
      <c r="G266" s="214" t="s">
        <v>409</v>
      </c>
      <c r="H266" s="215">
        <v>24.210000000000001</v>
      </c>
      <c r="I266" s="216"/>
      <c r="J266" s="217">
        <f>ROUND(I266*H266,2)</f>
        <v>0</v>
      </c>
      <c r="K266" s="213" t="s">
        <v>35</v>
      </c>
      <c r="L266" s="49"/>
      <c r="M266" s="218" t="s">
        <v>35</v>
      </c>
      <c r="N266" s="219" t="s">
        <v>53</v>
      </c>
      <c r="O266" s="89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R266" s="222" t="s">
        <v>206</v>
      </c>
      <c r="AT266" s="222" t="s">
        <v>201</v>
      </c>
      <c r="AU266" s="222" t="s">
        <v>92</v>
      </c>
      <c r="AY266" s="21" t="s">
        <v>197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21" t="s">
        <v>90</v>
      </c>
      <c r="BK266" s="223">
        <f>ROUND(I266*H266,2)</f>
        <v>0</v>
      </c>
      <c r="BL266" s="21" t="s">
        <v>206</v>
      </c>
      <c r="BM266" s="222" t="s">
        <v>563</v>
      </c>
    </row>
    <row r="267" s="2" customFormat="1">
      <c r="A267" s="43"/>
      <c r="B267" s="44"/>
      <c r="C267" s="45"/>
      <c r="D267" s="224" t="s">
        <v>209</v>
      </c>
      <c r="E267" s="45"/>
      <c r="F267" s="225" t="s">
        <v>2373</v>
      </c>
      <c r="G267" s="45"/>
      <c r="H267" s="45"/>
      <c r="I267" s="226"/>
      <c r="J267" s="45"/>
      <c r="K267" s="45"/>
      <c r="L267" s="49"/>
      <c r="M267" s="227"/>
      <c r="N267" s="228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209</v>
      </c>
      <c r="AU267" s="21" t="s">
        <v>92</v>
      </c>
    </row>
    <row r="268" s="13" customFormat="1">
      <c r="A268" s="13"/>
      <c r="B268" s="232"/>
      <c r="C268" s="233"/>
      <c r="D268" s="224" t="s">
        <v>232</v>
      </c>
      <c r="E268" s="242" t="s">
        <v>35</v>
      </c>
      <c r="F268" s="234" t="s">
        <v>2607</v>
      </c>
      <c r="G268" s="233"/>
      <c r="H268" s="235">
        <v>24.210000000000001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232</v>
      </c>
      <c r="AU268" s="241" t="s">
        <v>92</v>
      </c>
      <c r="AV268" s="13" t="s">
        <v>92</v>
      </c>
      <c r="AW268" s="13" t="s">
        <v>42</v>
      </c>
      <c r="AX268" s="13" t="s">
        <v>82</v>
      </c>
      <c r="AY268" s="241" t="s">
        <v>197</v>
      </c>
    </row>
    <row r="269" s="14" customFormat="1">
      <c r="A269" s="14"/>
      <c r="B269" s="253"/>
      <c r="C269" s="254"/>
      <c r="D269" s="224" t="s">
        <v>232</v>
      </c>
      <c r="E269" s="255" t="s">
        <v>35</v>
      </c>
      <c r="F269" s="256" t="s">
        <v>355</v>
      </c>
      <c r="G269" s="254"/>
      <c r="H269" s="257">
        <v>24.210000000000001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232</v>
      </c>
      <c r="AU269" s="263" t="s">
        <v>92</v>
      </c>
      <c r="AV269" s="14" t="s">
        <v>206</v>
      </c>
      <c r="AW269" s="14" t="s">
        <v>42</v>
      </c>
      <c r="AX269" s="14" t="s">
        <v>90</v>
      </c>
      <c r="AY269" s="263" t="s">
        <v>197</v>
      </c>
    </row>
    <row r="270" s="2" customFormat="1" ht="24.15" customHeight="1">
      <c r="A270" s="43"/>
      <c r="B270" s="44"/>
      <c r="C270" s="243" t="s">
        <v>378</v>
      </c>
      <c r="D270" s="243" t="s">
        <v>305</v>
      </c>
      <c r="E270" s="244" t="s">
        <v>2375</v>
      </c>
      <c r="F270" s="245" t="s">
        <v>2376</v>
      </c>
      <c r="G270" s="246" t="s">
        <v>409</v>
      </c>
      <c r="H270" s="247">
        <v>24.936</v>
      </c>
      <c r="I270" s="248"/>
      <c r="J270" s="249">
        <f>ROUND(I270*H270,2)</f>
        <v>0</v>
      </c>
      <c r="K270" s="245" t="s">
        <v>35</v>
      </c>
      <c r="L270" s="250"/>
      <c r="M270" s="251" t="s">
        <v>35</v>
      </c>
      <c r="N270" s="252" t="s">
        <v>53</v>
      </c>
      <c r="O270" s="89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2" t="s">
        <v>253</v>
      </c>
      <c r="AT270" s="222" t="s">
        <v>305</v>
      </c>
      <c r="AU270" s="222" t="s">
        <v>92</v>
      </c>
      <c r="AY270" s="21" t="s">
        <v>197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21" t="s">
        <v>90</v>
      </c>
      <c r="BK270" s="223">
        <f>ROUND(I270*H270,2)</f>
        <v>0</v>
      </c>
      <c r="BL270" s="21" t="s">
        <v>206</v>
      </c>
      <c r="BM270" s="222" t="s">
        <v>580</v>
      </c>
    </row>
    <row r="271" s="2" customFormat="1">
      <c r="A271" s="43"/>
      <c r="B271" s="44"/>
      <c r="C271" s="45"/>
      <c r="D271" s="224" t="s">
        <v>209</v>
      </c>
      <c r="E271" s="45"/>
      <c r="F271" s="225" t="s">
        <v>2376</v>
      </c>
      <c r="G271" s="45"/>
      <c r="H271" s="45"/>
      <c r="I271" s="226"/>
      <c r="J271" s="45"/>
      <c r="K271" s="45"/>
      <c r="L271" s="49"/>
      <c r="M271" s="227"/>
      <c r="N271" s="228"/>
      <c r="O271" s="89"/>
      <c r="P271" s="89"/>
      <c r="Q271" s="89"/>
      <c r="R271" s="89"/>
      <c r="S271" s="89"/>
      <c r="T271" s="90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T271" s="21" t="s">
        <v>209</v>
      </c>
      <c r="AU271" s="21" t="s">
        <v>92</v>
      </c>
    </row>
    <row r="272" s="13" customFormat="1">
      <c r="A272" s="13"/>
      <c r="B272" s="232"/>
      <c r="C272" s="233"/>
      <c r="D272" s="224" t="s">
        <v>232</v>
      </c>
      <c r="E272" s="242" t="s">
        <v>35</v>
      </c>
      <c r="F272" s="234" t="s">
        <v>2608</v>
      </c>
      <c r="G272" s="233"/>
      <c r="H272" s="235">
        <v>24.936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232</v>
      </c>
      <c r="AU272" s="241" t="s">
        <v>92</v>
      </c>
      <c r="AV272" s="13" t="s">
        <v>92</v>
      </c>
      <c r="AW272" s="13" t="s">
        <v>42</v>
      </c>
      <c r="AX272" s="13" t="s">
        <v>82</v>
      </c>
      <c r="AY272" s="241" t="s">
        <v>197</v>
      </c>
    </row>
    <row r="273" s="14" customFormat="1">
      <c r="A273" s="14"/>
      <c r="B273" s="253"/>
      <c r="C273" s="254"/>
      <c r="D273" s="224" t="s">
        <v>232</v>
      </c>
      <c r="E273" s="255" t="s">
        <v>35</v>
      </c>
      <c r="F273" s="256" t="s">
        <v>355</v>
      </c>
      <c r="G273" s="254"/>
      <c r="H273" s="257">
        <v>24.936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232</v>
      </c>
      <c r="AU273" s="263" t="s">
        <v>92</v>
      </c>
      <c r="AV273" s="14" t="s">
        <v>206</v>
      </c>
      <c r="AW273" s="14" t="s">
        <v>42</v>
      </c>
      <c r="AX273" s="14" t="s">
        <v>90</v>
      </c>
      <c r="AY273" s="263" t="s">
        <v>197</v>
      </c>
    </row>
    <row r="274" s="2" customFormat="1" ht="24.15" customHeight="1">
      <c r="A274" s="43"/>
      <c r="B274" s="44"/>
      <c r="C274" s="211" t="s">
        <v>383</v>
      </c>
      <c r="D274" s="211" t="s">
        <v>201</v>
      </c>
      <c r="E274" s="212" t="s">
        <v>2609</v>
      </c>
      <c r="F274" s="213" t="s">
        <v>2610</v>
      </c>
      <c r="G274" s="214" t="s">
        <v>409</v>
      </c>
      <c r="H274" s="215">
        <v>44.829999999999998</v>
      </c>
      <c r="I274" s="216"/>
      <c r="J274" s="217">
        <f>ROUND(I274*H274,2)</f>
        <v>0</v>
      </c>
      <c r="K274" s="213" t="s">
        <v>35</v>
      </c>
      <c r="L274" s="49"/>
      <c r="M274" s="218" t="s">
        <v>35</v>
      </c>
      <c r="N274" s="219" t="s">
        <v>53</v>
      </c>
      <c r="O274" s="89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R274" s="222" t="s">
        <v>206</v>
      </c>
      <c r="AT274" s="222" t="s">
        <v>201</v>
      </c>
      <c r="AU274" s="222" t="s">
        <v>92</v>
      </c>
      <c r="AY274" s="21" t="s">
        <v>197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21" t="s">
        <v>90</v>
      </c>
      <c r="BK274" s="223">
        <f>ROUND(I274*H274,2)</f>
        <v>0</v>
      </c>
      <c r="BL274" s="21" t="s">
        <v>206</v>
      </c>
      <c r="BM274" s="222" t="s">
        <v>587</v>
      </c>
    </row>
    <row r="275" s="2" customFormat="1">
      <c r="A275" s="43"/>
      <c r="B275" s="44"/>
      <c r="C275" s="45"/>
      <c r="D275" s="224" t="s">
        <v>209</v>
      </c>
      <c r="E275" s="45"/>
      <c r="F275" s="225" t="s">
        <v>2610</v>
      </c>
      <c r="G275" s="45"/>
      <c r="H275" s="45"/>
      <c r="I275" s="226"/>
      <c r="J275" s="45"/>
      <c r="K275" s="45"/>
      <c r="L275" s="49"/>
      <c r="M275" s="227"/>
      <c r="N275" s="228"/>
      <c r="O275" s="89"/>
      <c r="P275" s="89"/>
      <c r="Q275" s="89"/>
      <c r="R275" s="89"/>
      <c r="S275" s="89"/>
      <c r="T275" s="90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T275" s="21" t="s">
        <v>209</v>
      </c>
      <c r="AU275" s="21" t="s">
        <v>92</v>
      </c>
    </row>
    <row r="276" s="13" customFormat="1">
      <c r="A276" s="13"/>
      <c r="B276" s="232"/>
      <c r="C276" s="233"/>
      <c r="D276" s="224" t="s">
        <v>232</v>
      </c>
      <c r="E276" s="242" t="s">
        <v>35</v>
      </c>
      <c r="F276" s="234" t="s">
        <v>2611</v>
      </c>
      <c r="G276" s="233"/>
      <c r="H276" s="235">
        <v>47.43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232</v>
      </c>
      <c r="AU276" s="241" t="s">
        <v>92</v>
      </c>
      <c r="AV276" s="13" t="s">
        <v>92</v>
      </c>
      <c r="AW276" s="13" t="s">
        <v>42</v>
      </c>
      <c r="AX276" s="13" t="s">
        <v>82</v>
      </c>
      <c r="AY276" s="241" t="s">
        <v>197</v>
      </c>
    </row>
    <row r="277" s="13" customFormat="1">
      <c r="A277" s="13"/>
      <c r="B277" s="232"/>
      <c r="C277" s="233"/>
      <c r="D277" s="224" t="s">
        <v>232</v>
      </c>
      <c r="E277" s="242" t="s">
        <v>35</v>
      </c>
      <c r="F277" s="234" t="s">
        <v>2612</v>
      </c>
      <c r="G277" s="233"/>
      <c r="H277" s="235">
        <v>-2.6000000000000001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232</v>
      </c>
      <c r="AU277" s="241" t="s">
        <v>92</v>
      </c>
      <c r="AV277" s="13" t="s">
        <v>92</v>
      </c>
      <c r="AW277" s="13" t="s">
        <v>42</v>
      </c>
      <c r="AX277" s="13" t="s">
        <v>82</v>
      </c>
      <c r="AY277" s="241" t="s">
        <v>197</v>
      </c>
    </row>
    <row r="278" s="14" customFormat="1">
      <c r="A278" s="14"/>
      <c r="B278" s="253"/>
      <c r="C278" s="254"/>
      <c r="D278" s="224" t="s">
        <v>232</v>
      </c>
      <c r="E278" s="255" t="s">
        <v>35</v>
      </c>
      <c r="F278" s="256" t="s">
        <v>355</v>
      </c>
      <c r="G278" s="254"/>
      <c r="H278" s="257">
        <v>44.829999999999998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232</v>
      </c>
      <c r="AU278" s="263" t="s">
        <v>92</v>
      </c>
      <c r="AV278" s="14" t="s">
        <v>206</v>
      </c>
      <c r="AW278" s="14" t="s">
        <v>42</v>
      </c>
      <c r="AX278" s="14" t="s">
        <v>90</v>
      </c>
      <c r="AY278" s="263" t="s">
        <v>197</v>
      </c>
    </row>
    <row r="279" s="2" customFormat="1" ht="24.15" customHeight="1">
      <c r="A279" s="43"/>
      <c r="B279" s="44"/>
      <c r="C279" s="243" t="s">
        <v>389</v>
      </c>
      <c r="D279" s="243" t="s">
        <v>305</v>
      </c>
      <c r="E279" s="244" t="s">
        <v>2613</v>
      </c>
      <c r="F279" s="245" t="s">
        <v>2614</v>
      </c>
      <c r="G279" s="246" t="s">
        <v>409</v>
      </c>
      <c r="H279" s="247">
        <v>46.174999999999997</v>
      </c>
      <c r="I279" s="248"/>
      <c r="J279" s="249">
        <f>ROUND(I279*H279,2)</f>
        <v>0</v>
      </c>
      <c r="K279" s="245" t="s">
        <v>35</v>
      </c>
      <c r="L279" s="250"/>
      <c r="M279" s="251" t="s">
        <v>35</v>
      </c>
      <c r="N279" s="252" t="s">
        <v>53</v>
      </c>
      <c r="O279" s="89"/>
      <c r="P279" s="220">
        <f>O279*H279</f>
        <v>0</v>
      </c>
      <c r="Q279" s="220">
        <v>0</v>
      </c>
      <c r="R279" s="220">
        <f>Q279*H279</f>
        <v>0</v>
      </c>
      <c r="S279" s="220">
        <v>0</v>
      </c>
      <c r="T279" s="221">
        <f>S279*H279</f>
        <v>0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2" t="s">
        <v>253</v>
      </c>
      <c r="AT279" s="222" t="s">
        <v>305</v>
      </c>
      <c r="AU279" s="222" t="s">
        <v>92</v>
      </c>
      <c r="AY279" s="21" t="s">
        <v>197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21" t="s">
        <v>90</v>
      </c>
      <c r="BK279" s="223">
        <f>ROUND(I279*H279,2)</f>
        <v>0</v>
      </c>
      <c r="BL279" s="21" t="s">
        <v>206</v>
      </c>
      <c r="BM279" s="222" t="s">
        <v>593</v>
      </c>
    </row>
    <row r="280" s="2" customFormat="1">
      <c r="A280" s="43"/>
      <c r="B280" s="44"/>
      <c r="C280" s="45"/>
      <c r="D280" s="224" t="s">
        <v>209</v>
      </c>
      <c r="E280" s="45"/>
      <c r="F280" s="225" t="s">
        <v>2614</v>
      </c>
      <c r="G280" s="45"/>
      <c r="H280" s="45"/>
      <c r="I280" s="226"/>
      <c r="J280" s="45"/>
      <c r="K280" s="45"/>
      <c r="L280" s="49"/>
      <c r="M280" s="227"/>
      <c r="N280" s="228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T280" s="21" t="s">
        <v>209</v>
      </c>
      <c r="AU280" s="21" t="s">
        <v>92</v>
      </c>
    </row>
    <row r="281" s="13" customFormat="1">
      <c r="A281" s="13"/>
      <c r="B281" s="232"/>
      <c r="C281" s="233"/>
      <c r="D281" s="224" t="s">
        <v>232</v>
      </c>
      <c r="E281" s="242" t="s">
        <v>35</v>
      </c>
      <c r="F281" s="234" t="s">
        <v>2615</v>
      </c>
      <c r="G281" s="233"/>
      <c r="H281" s="235">
        <v>46.174999999999997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232</v>
      </c>
      <c r="AU281" s="241" t="s">
        <v>92</v>
      </c>
      <c r="AV281" s="13" t="s">
        <v>92</v>
      </c>
      <c r="AW281" s="13" t="s">
        <v>42</v>
      </c>
      <c r="AX281" s="13" t="s">
        <v>82</v>
      </c>
      <c r="AY281" s="241" t="s">
        <v>197</v>
      </c>
    </row>
    <row r="282" s="14" customFormat="1">
      <c r="A282" s="14"/>
      <c r="B282" s="253"/>
      <c r="C282" s="254"/>
      <c r="D282" s="224" t="s">
        <v>232</v>
      </c>
      <c r="E282" s="255" t="s">
        <v>35</v>
      </c>
      <c r="F282" s="256" t="s">
        <v>355</v>
      </c>
      <c r="G282" s="254"/>
      <c r="H282" s="257">
        <v>46.174999999999997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232</v>
      </c>
      <c r="AU282" s="263" t="s">
        <v>92</v>
      </c>
      <c r="AV282" s="14" t="s">
        <v>206</v>
      </c>
      <c r="AW282" s="14" t="s">
        <v>42</v>
      </c>
      <c r="AX282" s="14" t="s">
        <v>90</v>
      </c>
      <c r="AY282" s="263" t="s">
        <v>197</v>
      </c>
    </row>
    <row r="283" s="2" customFormat="1" ht="24.15" customHeight="1">
      <c r="A283" s="43"/>
      <c r="B283" s="44"/>
      <c r="C283" s="211" t="s">
        <v>399</v>
      </c>
      <c r="D283" s="211" t="s">
        <v>201</v>
      </c>
      <c r="E283" s="212" t="s">
        <v>2378</v>
      </c>
      <c r="F283" s="213" t="s">
        <v>2379</v>
      </c>
      <c r="G283" s="214" t="s">
        <v>409</v>
      </c>
      <c r="H283" s="215">
        <v>24.870000000000001</v>
      </c>
      <c r="I283" s="216"/>
      <c r="J283" s="217">
        <f>ROUND(I283*H283,2)</f>
        <v>0</v>
      </c>
      <c r="K283" s="213" t="s">
        <v>35</v>
      </c>
      <c r="L283" s="49"/>
      <c r="M283" s="218" t="s">
        <v>35</v>
      </c>
      <c r="N283" s="219" t="s">
        <v>53</v>
      </c>
      <c r="O283" s="89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R283" s="222" t="s">
        <v>206</v>
      </c>
      <c r="AT283" s="222" t="s">
        <v>201</v>
      </c>
      <c r="AU283" s="222" t="s">
        <v>92</v>
      </c>
      <c r="AY283" s="21" t="s">
        <v>197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21" t="s">
        <v>90</v>
      </c>
      <c r="BK283" s="223">
        <f>ROUND(I283*H283,2)</f>
        <v>0</v>
      </c>
      <c r="BL283" s="21" t="s">
        <v>206</v>
      </c>
      <c r="BM283" s="222" t="s">
        <v>607</v>
      </c>
    </row>
    <row r="284" s="2" customFormat="1">
      <c r="A284" s="43"/>
      <c r="B284" s="44"/>
      <c r="C284" s="45"/>
      <c r="D284" s="224" t="s">
        <v>209</v>
      </c>
      <c r="E284" s="45"/>
      <c r="F284" s="225" t="s">
        <v>2379</v>
      </c>
      <c r="G284" s="45"/>
      <c r="H284" s="45"/>
      <c r="I284" s="226"/>
      <c r="J284" s="45"/>
      <c r="K284" s="45"/>
      <c r="L284" s="49"/>
      <c r="M284" s="227"/>
      <c r="N284" s="228"/>
      <c r="O284" s="89"/>
      <c r="P284" s="89"/>
      <c r="Q284" s="89"/>
      <c r="R284" s="89"/>
      <c r="S284" s="89"/>
      <c r="T284" s="90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T284" s="21" t="s">
        <v>209</v>
      </c>
      <c r="AU284" s="21" t="s">
        <v>92</v>
      </c>
    </row>
    <row r="285" s="13" customFormat="1">
      <c r="A285" s="13"/>
      <c r="B285" s="232"/>
      <c r="C285" s="233"/>
      <c r="D285" s="224" t="s">
        <v>232</v>
      </c>
      <c r="E285" s="242" t="s">
        <v>35</v>
      </c>
      <c r="F285" s="234" t="s">
        <v>2616</v>
      </c>
      <c r="G285" s="233"/>
      <c r="H285" s="235">
        <v>27.469999999999999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232</v>
      </c>
      <c r="AU285" s="241" t="s">
        <v>92</v>
      </c>
      <c r="AV285" s="13" t="s">
        <v>92</v>
      </c>
      <c r="AW285" s="13" t="s">
        <v>42</v>
      </c>
      <c r="AX285" s="13" t="s">
        <v>82</v>
      </c>
      <c r="AY285" s="241" t="s">
        <v>197</v>
      </c>
    </row>
    <row r="286" s="13" customFormat="1">
      <c r="A286" s="13"/>
      <c r="B286" s="232"/>
      <c r="C286" s="233"/>
      <c r="D286" s="224" t="s">
        <v>232</v>
      </c>
      <c r="E286" s="242" t="s">
        <v>35</v>
      </c>
      <c r="F286" s="234" t="s">
        <v>2612</v>
      </c>
      <c r="G286" s="233"/>
      <c r="H286" s="235">
        <v>-2.6000000000000001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232</v>
      </c>
      <c r="AU286" s="241" t="s">
        <v>92</v>
      </c>
      <c r="AV286" s="13" t="s">
        <v>92</v>
      </c>
      <c r="AW286" s="13" t="s">
        <v>42</v>
      </c>
      <c r="AX286" s="13" t="s">
        <v>82</v>
      </c>
      <c r="AY286" s="241" t="s">
        <v>197</v>
      </c>
    </row>
    <row r="287" s="14" customFormat="1">
      <c r="A287" s="14"/>
      <c r="B287" s="253"/>
      <c r="C287" s="254"/>
      <c r="D287" s="224" t="s">
        <v>232</v>
      </c>
      <c r="E287" s="255" t="s">
        <v>35</v>
      </c>
      <c r="F287" s="256" t="s">
        <v>355</v>
      </c>
      <c r="G287" s="254"/>
      <c r="H287" s="257">
        <v>24.869999999999997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232</v>
      </c>
      <c r="AU287" s="263" t="s">
        <v>92</v>
      </c>
      <c r="AV287" s="14" t="s">
        <v>206</v>
      </c>
      <c r="AW287" s="14" t="s">
        <v>42</v>
      </c>
      <c r="AX287" s="14" t="s">
        <v>90</v>
      </c>
      <c r="AY287" s="263" t="s">
        <v>197</v>
      </c>
    </row>
    <row r="288" s="2" customFormat="1" ht="24.15" customHeight="1">
      <c r="A288" s="43"/>
      <c r="B288" s="44"/>
      <c r="C288" s="243" t="s">
        <v>406</v>
      </c>
      <c r="D288" s="243" t="s">
        <v>305</v>
      </c>
      <c r="E288" s="244" t="s">
        <v>2382</v>
      </c>
      <c r="F288" s="245" t="s">
        <v>2383</v>
      </c>
      <c r="G288" s="246" t="s">
        <v>409</v>
      </c>
      <c r="H288" s="247">
        <v>25.616</v>
      </c>
      <c r="I288" s="248"/>
      <c r="J288" s="249">
        <f>ROUND(I288*H288,2)</f>
        <v>0</v>
      </c>
      <c r="K288" s="245" t="s">
        <v>35</v>
      </c>
      <c r="L288" s="250"/>
      <c r="M288" s="251" t="s">
        <v>35</v>
      </c>
      <c r="N288" s="252" t="s">
        <v>53</v>
      </c>
      <c r="O288" s="89"/>
      <c r="P288" s="220">
        <f>O288*H288</f>
        <v>0</v>
      </c>
      <c r="Q288" s="220">
        <v>0</v>
      </c>
      <c r="R288" s="220">
        <f>Q288*H288</f>
        <v>0</v>
      </c>
      <c r="S288" s="220">
        <v>0</v>
      </c>
      <c r="T288" s="221">
        <f>S288*H288</f>
        <v>0</v>
      </c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R288" s="222" t="s">
        <v>253</v>
      </c>
      <c r="AT288" s="222" t="s">
        <v>305</v>
      </c>
      <c r="AU288" s="222" t="s">
        <v>92</v>
      </c>
      <c r="AY288" s="21" t="s">
        <v>197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21" t="s">
        <v>90</v>
      </c>
      <c r="BK288" s="223">
        <f>ROUND(I288*H288,2)</f>
        <v>0</v>
      </c>
      <c r="BL288" s="21" t="s">
        <v>206</v>
      </c>
      <c r="BM288" s="222" t="s">
        <v>613</v>
      </c>
    </row>
    <row r="289" s="2" customFormat="1">
      <c r="A289" s="43"/>
      <c r="B289" s="44"/>
      <c r="C289" s="45"/>
      <c r="D289" s="224" t="s">
        <v>209</v>
      </c>
      <c r="E289" s="45"/>
      <c r="F289" s="225" t="s">
        <v>2383</v>
      </c>
      <c r="G289" s="45"/>
      <c r="H289" s="45"/>
      <c r="I289" s="226"/>
      <c r="J289" s="45"/>
      <c r="K289" s="45"/>
      <c r="L289" s="49"/>
      <c r="M289" s="227"/>
      <c r="N289" s="228"/>
      <c r="O289" s="89"/>
      <c r="P289" s="89"/>
      <c r="Q289" s="89"/>
      <c r="R289" s="89"/>
      <c r="S289" s="89"/>
      <c r="T289" s="90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T289" s="21" t="s">
        <v>209</v>
      </c>
      <c r="AU289" s="21" t="s">
        <v>92</v>
      </c>
    </row>
    <row r="290" s="13" customFormat="1">
      <c r="A290" s="13"/>
      <c r="B290" s="232"/>
      <c r="C290" s="233"/>
      <c r="D290" s="224" t="s">
        <v>232</v>
      </c>
      <c r="E290" s="242" t="s">
        <v>35</v>
      </c>
      <c r="F290" s="234" t="s">
        <v>2617</v>
      </c>
      <c r="G290" s="233"/>
      <c r="H290" s="235">
        <v>25.616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232</v>
      </c>
      <c r="AU290" s="241" t="s">
        <v>92</v>
      </c>
      <c r="AV290" s="13" t="s">
        <v>92</v>
      </c>
      <c r="AW290" s="13" t="s">
        <v>42</v>
      </c>
      <c r="AX290" s="13" t="s">
        <v>82</v>
      </c>
      <c r="AY290" s="241" t="s">
        <v>197</v>
      </c>
    </row>
    <row r="291" s="14" customFormat="1">
      <c r="A291" s="14"/>
      <c r="B291" s="253"/>
      <c r="C291" s="254"/>
      <c r="D291" s="224" t="s">
        <v>232</v>
      </c>
      <c r="E291" s="255" t="s">
        <v>35</v>
      </c>
      <c r="F291" s="256" t="s">
        <v>355</v>
      </c>
      <c r="G291" s="254"/>
      <c r="H291" s="257">
        <v>25.616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232</v>
      </c>
      <c r="AU291" s="263" t="s">
        <v>92</v>
      </c>
      <c r="AV291" s="14" t="s">
        <v>206</v>
      </c>
      <c r="AW291" s="14" t="s">
        <v>42</v>
      </c>
      <c r="AX291" s="14" t="s">
        <v>90</v>
      </c>
      <c r="AY291" s="263" t="s">
        <v>197</v>
      </c>
    </row>
    <row r="292" s="2" customFormat="1" ht="33" customHeight="1">
      <c r="A292" s="43"/>
      <c r="B292" s="44"/>
      <c r="C292" s="211" t="s">
        <v>415</v>
      </c>
      <c r="D292" s="211" t="s">
        <v>201</v>
      </c>
      <c r="E292" s="212" t="s">
        <v>2385</v>
      </c>
      <c r="F292" s="213" t="s">
        <v>2386</v>
      </c>
      <c r="G292" s="214" t="s">
        <v>215</v>
      </c>
      <c r="H292" s="215">
        <v>80</v>
      </c>
      <c r="I292" s="216"/>
      <c r="J292" s="217">
        <f>ROUND(I292*H292,2)</f>
        <v>0</v>
      </c>
      <c r="K292" s="213" t="s">
        <v>35</v>
      </c>
      <c r="L292" s="49"/>
      <c r="M292" s="218" t="s">
        <v>35</v>
      </c>
      <c r="N292" s="219" t="s">
        <v>53</v>
      </c>
      <c r="O292" s="89"/>
      <c r="P292" s="220">
        <f>O292*H292</f>
        <v>0</v>
      </c>
      <c r="Q292" s="220">
        <v>0</v>
      </c>
      <c r="R292" s="220">
        <f>Q292*H292</f>
        <v>0</v>
      </c>
      <c r="S292" s="220">
        <v>0</v>
      </c>
      <c r="T292" s="221">
        <f>S292*H292</f>
        <v>0</v>
      </c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R292" s="222" t="s">
        <v>206</v>
      </c>
      <c r="AT292" s="222" t="s">
        <v>201</v>
      </c>
      <c r="AU292" s="222" t="s">
        <v>92</v>
      </c>
      <c r="AY292" s="21" t="s">
        <v>197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21" t="s">
        <v>90</v>
      </c>
      <c r="BK292" s="223">
        <f>ROUND(I292*H292,2)</f>
        <v>0</v>
      </c>
      <c r="BL292" s="21" t="s">
        <v>206</v>
      </c>
      <c r="BM292" s="222" t="s">
        <v>621</v>
      </c>
    </row>
    <row r="293" s="2" customFormat="1">
      <c r="A293" s="43"/>
      <c r="B293" s="44"/>
      <c r="C293" s="45"/>
      <c r="D293" s="224" t="s">
        <v>209</v>
      </c>
      <c r="E293" s="45"/>
      <c r="F293" s="225" t="s">
        <v>2386</v>
      </c>
      <c r="G293" s="45"/>
      <c r="H293" s="45"/>
      <c r="I293" s="226"/>
      <c r="J293" s="45"/>
      <c r="K293" s="45"/>
      <c r="L293" s="49"/>
      <c r="M293" s="227"/>
      <c r="N293" s="228"/>
      <c r="O293" s="89"/>
      <c r="P293" s="89"/>
      <c r="Q293" s="89"/>
      <c r="R293" s="89"/>
      <c r="S293" s="89"/>
      <c r="T293" s="90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T293" s="21" t="s">
        <v>209</v>
      </c>
      <c r="AU293" s="21" t="s">
        <v>92</v>
      </c>
    </row>
    <row r="294" s="13" customFormat="1">
      <c r="A294" s="13"/>
      <c r="B294" s="232"/>
      <c r="C294" s="233"/>
      <c r="D294" s="224" t="s">
        <v>232</v>
      </c>
      <c r="E294" s="242" t="s">
        <v>35</v>
      </c>
      <c r="F294" s="234" t="s">
        <v>2618</v>
      </c>
      <c r="G294" s="233"/>
      <c r="H294" s="235">
        <v>56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232</v>
      </c>
      <c r="AU294" s="241" t="s">
        <v>92</v>
      </c>
      <c r="AV294" s="13" t="s">
        <v>92</v>
      </c>
      <c r="AW294" s="13" t="s">
        <v>42</v>
      </c>
      <c r="AX294" s="13" t="s">
        <v>82</v>
      </c>
      <c r="AY294" s="241" t="s">
        <v>197</v>
      </c>
    </row>
    <row r="295" s="13" customFormat="1">
      <c r="A295" s="13"/>
      <c r="B295" s="232"/>
      <c r="C295" s="233"/>
      <c r="D295" s="224" t="s">
        <v>232</v>
      </c>
      <c r="E295" s="242" t="s">
        <v>35</v>
      </c>
      <c r="F295" s="234" t="s">
        <v>2619</v>
      </c>
      <c r="G295" s="233"/>
      <c r="H295" s="235">
        <v>12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232</v>
      </c>
      <c r="AU295" s="241" t="s">
        <v>92</v>
      </c>
      <c r="AV295" s="13" t="s">
        <v>92</v>
      </c>
      <c r="AW295" s="13" t="s">
        <v>42</v>
      </c>
      <c r="AX295" s="13" t="s">
        <v>82</v>
      </c>
      <c r="AY295" s="241" t="s">
        <v>197</v>
      </c>
    </row>
    <row r="296" s="13" customFormat="1">
      <c r="A296" s="13"/>
      <c r="B296" s="232"/>
      <c r="C296" s="233"/>
      <c r="D296" s="224" t="s">
        <v>232</v>
      </c>
      <c r="E296" s="242" t="s">
        <v>35</v>
      </c>
      <c r="F296" s="234" t="s">
        <v>2620</v>
      </c>
      <c r="G296" s="233"/>
      <c r="H296" s="235">
        <v>12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232</v>
      </c>
      <c r="AU296" s="241" t="s">
        <v>92</v>
      </c>
      <c r="AV296" s="13" t="s">
        <v>92</v>
      </c>
      <c r="AW296" s="13" t="s">
        <v>42</v>
      </c>
      <c r="AX296" s="13" t="s">
        <v>82</v>
      </c>
      <c r="AY296" s="241" t="s">
        <v>197</v>
      </c>
    </row>
    <row r="297" s="14" customFormat="1">
      <c r="A297" s="14"/>
      <c r="B297" s="253"/>
      <c r="C297" s="254"/>
      <c r="D297" s="224" t="s">
        <v>232</v>
      </c>
      <c r="E297" s="255" t="s">
        <v>35</v>
      </c>
      <c r="F297" s="256" t="s">
        <v>355</v>
      </c>
      <c r="G297" s="254"/>
      <c r="H297" s="257">
        <v>80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232</v>
      </c>
      <c r="AU297" s="263" t="s">
        <v>92</v>
      </c>
      <c r="AV297" s="14" t="s">
        <v>206</v>
      </c>
      <c r="AW297" s="14" t="s">
        <v>42</v>
      </c>
      <c r="AX297" s="14" t="s">
        <v>90</v>
      </c>
      <c r="AY297" s="263" t="s">
        <v>197</v>
      </c>
    </row>
    <row r="298" s="2" customFormat="1" ht="24.15" customHeight="1">
      <c r="A298" s="43"/>
      <c r="B298" s="44"/>
      <c r="C298" s="243" t="s">
        <v>422</v>
      </c>
      <c r="D298" s="243" t="s">
        <v>305</v>
      </c>
      <c r="E298" s="244" t="s">
        <v>2390</v>
      </c>
      <c r="F298" s="245" t="s">
        <v>2391</v>
      </c>
      <c r="G298" s="246" t="s">
        <v>215</v>
      </c>
      <c r="H298" s="247">
        <v>56</v>
      </c>
      <c r="I298" s="248"/>
      <c r="J298" s="249">
        <f>ROUND(I298*H298,2)</f>
        <v>0</v>
      </c>
      <c r="K298" s="245" t="s">
        <v>35</v>
      </c>
      <c r="L298" s="250"/>
      <c r="M298" s="251" t="s">
        <v>35</v>
      </c>
      <c r="N298" s="252" t="s">
        <v>53</v>
      </c>
      <c r="O298" s="89"/>
      <c r="P298" s="220">
        <f>O298*H298</f>
        <v>0</v>
      </c>
      <c r="Q298" s="220">
        <v>0</v>
      </c>
      <c r="R298" s="220">
        <f>Q298*H298</f>
        <v>0</v>
      </c>
      <c r="S298" s="220">
        <v>0</v>
      </c>
      <c r="T298" s="221">
        <f>S298*H298</f>
        <v>0</v>
      </c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R298" s="222" t="s">
        <v>253</v>
      </c>
      <c r="AT298" s="222" t="s">
        <v>305</v>
      </c>
      <c r="AU298" s="222" t="s">
        <v>92</v>
      </c>
      <c r="AY298" s="21" t="s">
        <v>197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21" t="s">
        <v>90</v>
      </c>
      <c r="BK298" s="223">
        <f>ROUND(I298*H298,2)</f>
        <v>0</v>
      </c>
      <c r="BL298" s="21" t="s">
        <v>206</v>
      </c>
      <c r="BM298" s="222" t="s">
        <v>625</v>
      </c>
    </row>
    <row r="299" s="2" customFormat="1">
      <c r="A299" s="43"/>
      <c r="B299" s="44"/>
      <c r="C299" s="45"/>
      <c r="D299" s="224" t="s">
        <v>209</v>
      </c>
      <c r="E299" s="45"/>
      <c r="F299" s="225" t="s">
        <v>2391</v>
      </c>
      <c r="G299" s="45"/>
      <c r="H299" s="45"/>
      <c r="I299" s="226"/>
      <c r="J299" s="45"/>
      <c r="K299" s="45"/>
      <c r="L299" s="49"/>
      <c r="M299" s="227"/>
      <c r="N299" s="228"/>
      <c r="O299" s="89"/>
      <c r="P299" s="89"/>
      <c r="Q299" s="89"/>
      <c r="R299" s="89"/>
      <c r="S299" s="89"/>
      <c r="T299" s="90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T299" s="21" t="s">
        <v>209</v>
      </c>
      <c r="AU299" s="21" t="s">
        <v>92</v>
      </c>
    </row>
    <row r="300" s="13" customFormat="1">
      <c r="A300" s="13"/>
      <c r="B300" s="232"/>
      <c r="C300" s="233"/>
      <c r="D300" s="224" t="s">
        <v>232</v>
      </c>
      <c r="E300" s="242" t="s">
        <v>35</v>
      </c>
      <c r="F300" s="234" t="s">
        <v>2621</v>
      </c>
      <c r="G300" s="233"/>
      <c r="H300" s="235">
        <v>12</v>
      </c>
      <c r="I300" s="236"/>
      <c r="J300" s="233"/>
      <c r="K300" s="233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232</v>
      </c>
      <c r="AU300" s="241" t="s">
        <v>92</v>
      </c>
      <c r="AV300" s="13" t="s">
        <v>92</v>
      </c>
      <c r="AW300" s="13" t="s">
        <v>42</v>
      </c>
      <c r="AX300" s="13" t="s">
        <v>82</v>
      </c>
      <c r="AY300" s="241" t="s">
        <v>197</v>
      </c>
    </row>
    <row r="301" s="13" customFormat="1">
      <c r="A301" s="13"/>
      <c r="B301" s="232"/>
      <c r="C301" s="233"/>
      <c r="D301" s="224" t="s">
        <v>232</v>
      </c>
      <c r="E301" s="242" t="s">
        <v>35</v>
      </c>
      <c r="F301" s="234" t="s">
        <v>2622</v>
      </c>
      <c r="G301" s="233"/>
      <c r="H301" s="235">
        <v>24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232</v>
      </c>
      <c r="AU301" s="241" t="s">
        <v>92</v>
      </c>
      <c r="AV301" s="13" t="s">
        <v>92</v>
      </c>
      <c r="AW301" s="13" t="s">
        <v>42</v>
      </c>
      <c r="AX301" s="13" t="s">
        <v>82</v>
      </c>
      <c r="AY301" s="241" t="s">
        <v>197</v>
      </c>
    </row>
    <row r="302" s="13" customFormat="1">
      <c r="A302" s="13"/>
      <c r="B302" s="232"/>
      <c r="C302" s="233"/>
      <c r="D302" s="224" t="s">
        <v>232</v>
      </c>
      <c r="E302" s="242" t="s">
        <v>35</v>
      </c>
      <c r="F302" s="234" t="s">
        <v>2623</v>
      </c>
      <c r="G302" s="233"/>
      <c r="H302" s="235">
        <v>4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232</v>
      </c>
      <c r="AU302" s="241" t="s">
        <v>92</v>
      </c>
      <c r="AV302" s="13" t="s">
        <v>92</v>
      </c>
      <c r="AW302" s="13" t="s">
        <v>42</v>
      </c>
      <c r="AX302" s="13" t="s">
        <v>82</v>
      </c>
      <c r="AY302" s="241" t="s">
        <v>197</v>
      </c>
    </row>
    <row r="303" s="13" customFormat="1">
      <c r="A303" s="13"/>
      <c r="B303" s="232"/>
      <c r="C303" s="233"/>
      <c r="D303" s="224" t="s">
        <v>232</v>
      </c>
      <c r="E303" s="242" t="s">
        <v>35</v>
      </c>
      <c r="F303" s="234" t="s">
        <v>2624</v>
      </c>
      <c r="G303" s="233"/>
      <c r="H303" s="235">
        <v>16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232</v>
      </c>
      <c r="AU303" s="241" t="s">
        <v>92</v>
      </c>
      <c r="AV303" s="13" t="s">
        <v>92</v>
      </c>
      <c r="AW303" s="13" t="s">
        <v>42</v>
      </c>
      <c r="AX303" s="13" t="s">
        <v>82</v>
      </c>
      <c r="AY303" s="241" t="s">
        <v>197</v>
      </c>
    </row>
    <row r="304" s="14" customFormat="1">
      <c r="A304" s="14"/>
      <c r="B304" s="253"/>
      <c r="C304" s="254"/>
      <c r="D304" s="224" t="s">
        <v>232</v>
      </c>
      <c r="E304" s="255" t="s">
        <v>35</v>
      </c>
      <c r="F304" s="256" t="s">
        <v>355</v>
      </c>
      <c r="G304" s="254"/>
      <c r="H304" s="257">
        <v>56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232</v>
      </c>
      <c r="AU304" s="263" t="s">
        <v>92</v>
      </c>
      <c r="AV304" s="14" t="s">
        <v>206</v>
      </c>
      <c r="AW304" s="14" t="s">
        <v>42</v>
      </c>
      <c r="AX304" s="14" t="s">
        <v>90</v>
      </c>
      <c r="AY304" s="263" t="s">
        <v>197</v>
      </c>
    </row>
    <row r="305" s="2" customFormat="1" ht="24.15" customHeight="1">
      <c r="A305" s="43"/>
      <c r="B305" s="44"/>
      <c r="C305" s="243" t="s">
        <v>432</v>
      </c>
      <c r="D305" s="243" t="s">
        <v>305</v>
      </c>
      <c r="E305" s="244" t="s">
        <v>2396</v>
      </c>
      <c r="F305" s="245" t="s">
        <v>2397</v>
      </c>
      <c r="G305" s="246" t="s">
        <v>215</v>
      </c>
      <c r="H305" s="247">
        <v>12</v>
      </c>
      <c r="I305" s="248"/>
      <c r="J305" s="249">
        <f>ROUND(I305*H305,2)</f>
        <v>0</v>
      </c>
      <c r="K305" s="245" t="s">
        <v>35</v>
      </c>
      <c r="L305" s="250"/>
      <c r="M305" s="251" t="s">
        <v>35</v>
      </c>
      <c r="N305" s="252" t="s">
        <v>53</v>
      </c>
      <c r="O305" s="89"/>
      <c r="P305" s="220">
        <f>O305*H305</f>
        <v>0</v>
      </c>
      <c r="Q305" s="220">
        <v>0</v>
      </c>
      <c r="R305" s="220">
        <f>Q305*H305</f>
        <v>0</v>
      </c>
      <c r="S305" s="220">
        <v>0</v>
      </c>
      <c r="T305" s="221">
        <f>S305*H305</f>
        <v>0</v>
      </c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R305" s="222" t="s">
        <v>253</v>
      </c>
      <c r="AT305" s="222" t="s">
        <v>305</v>
      </c>
      <c r="AU305" s="222" t="s">
        <v>92</v>
      </c>
      <c r="AY305" s="21" t="s">
        <v>197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21" t="s">
        <v>90</v>
      </c>
      <c r="BK305" s="223">
        <f>ROUND(I305*H305,2)</f>
        <v>0</v>
      </c>
      <c r="BL305" s="21" t="s">
        <v>206</v>
      </c>
      <c r="BM305" s="222" t="s">
        <v>630</v>
      </c>
    </row>
    <row r="306" s="2" customFormat="1">
      <c r="A306" s="43"/>
      <c r="B306" s="44"/>
      <c r="C306" s="45"/>
      <c r="D306" s="224" t="s">
        <v>209</v>
      </c>
      <c r="E306" s="45"/>
      <c r="F306" s="225" t="s">
        <v>2397</v>
      </c>
      <c r="G306" s="45"/>
      <c r="H306" s="45"/>
      <c r="I306" s="226"/>
      <c r="J306" s="45"/>
      <c r="K306" s="45"/>
      <c r="L306" s="49"/>
      <c r="M306" s="227"/>
      <c r="N306" s="228"/>
      <c r="O306" s="89"/>
      <c r="P306" s="89"/>
      <c r="Q306" s="89"/>
      <c r="R306" s="89"/>
      <c r="S306" s="89"/>
      <c r="T306" s="90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T306" s="21" t="s">
        <v>209</v>
      </c>
      <c r="AU306" s="21" t="s">
        <v>92</v>
      </c>
    </row>
    <row r="307" s="13" customFormat="1">
      <c r="A307" s="13"/>
      <c r="B307" s="232"/>
      <c r="C307" s="233"/>
      <c r="D307" s="224" t="s">
        <v>232</v>
      </c>
      <c r="E307" s="242" t="s">
        <v>35</v>
      </c>
      <c r="F307" s="234" t="s">
        <v>2625</v>
      </c>
      <c r="G307" s="233"/>
      <c r="H307" s="235">
        <v>12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232</v>
      </c>
      <c r="AU307" s="241" t="s">
        <v>92</v>
      </c>
      <c r="AV307" s="13" t="s">
        <v>92</v>
      </c>
      <c r="AW307" s="13" t="s">
        <v>42</v>
      </c>
      <c r="AX307" s="13" t="s">
        <v>82</v>
      </c>
      <c r="AY307" s="241" t="s">
        <v>197</v>
      </c>
    </row>
    <row r="308" s="14" customFormat="1">
      <c r="A308" s="14"/>
      <c r="B308" s="253"/>
      <c r="C308" s="254"/>
      <c r="D308" s="224" t="s">
        <v>232</v>
      </c>
      <c r="E308" s="255" t="s">
        <v>35</v>
      </c>
      <c r="F308" s="256" t="s">
        <v>355</v>
      </c>
      <c r="G308" s="254"/>
      <c r="H308" s="257">
        <v>12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232</v>
      </c>
      <c r="AU308" s="263" t="s">
        <v>92</v>
      </c>
      <c r="AV308" s="14" t="s">
        <v>206</v>
      </c>
      <c r="AW308" s="14" t="s">
        <v>42</v>
      </c>
      <c r="AX308" s="14" t="s">
        <v>90</v>
      </c>
      <c r="AY308" s="263" t="s">
        <v>197</v>
      </c>
    </row>
    <row r="309" s="2" customFormat="1" ht="24.15" customHeight="1">
      <c r="A309" s="43"/>
      <c r="B309" s="44"/>
      <c r="C309" s="243" t="s">
        <v>440</v>
      </c>
      <c r="D309" s="243" t="s">
        <v>305</v>
      </c>
      <c r="E309" s="244" t="s">
        <v>2399</v>
      </c>
      <c r="F309" s="245" t="s">
        <v>2400</v>
      </c>
      <c r="G309" s="246" t="s">
        <v>215</v>
      </c>
      <c r="H309" s="247">
        <v>12</v>
      </c>
      <c r="I309" s="248"/>
      <c r="J309" s="249">
        <f>ROUND(I309*H309,2)</f>
        <v>0</v>
      </c>
      <c r="K309" s="245" t="s">
        <v>35</v>
      </c>
      <c r="L309" s="250"/>
      <c r="M309" s="251" t="s">
        <v>35</v>
      </c>
      <c r="N309" s="252" t="s">
        <v>53</v>
      </c>
      <c r="O309" s="89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R309" s="222" t="s">
        <v>253</v>
      </c>
      <c r="AT309" s="222" t="s">
        <v>305</v>
      </c>
      <c r="AU309" s="222" t="s">
        <v>92</v>
      </c>
      <c r="AY309" s="21" t="s">
        <v>197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21" t="s">
        <v>90</v>
      </c>
      <c r="BK309" s="223">
        <f>ROUND(I309*H309,2)</f>
        <v>0</v>
      </c>
      <c r="BL309" s="21" t="s">
        <v>206</v>
      </c>
      <c r="BM309" s="222" t="s">
        <v>639</v>
      </c>
    </row>
    <row r="310" s="2" customFormat="1">
      <c r="A310" s="43"/>
      <c r="B310" s="44"/>
      <c r="C310" s="45"/>
      <c r="D310" s="224" t="s">
        <v>209</v>
      </c>
      <c r="E310" s="45"/>
      <c r="F310" s="225" t="s">
        <v>2400</v>
      </c>
      <c r="G310" s="45"/>
      <c r="H310" s="45"/>
      <c r="I310" s="226"/>
      <c r="J310" s="45"/>
      <c r="K310" s="45"/>
      <c r="L310" s="49"/>
      <c r="M310" s="227"/>
      <c r="N310" s="228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T310" s="21" t="s">
        <v>209</v>
      </c>
      <c r="AU310" s="21" t="s">
        <v>92</v>
      </c>
    </row>
    <row r="311" s="13" customFormat="1">
      <c r="A311" s="13"/>
      <c r="B311" s="232"/>
      <c r="C311" s="233"/>
      <c r="D311" s="224" t="s">
        <v>232</v>
      </c>
      <c r="E311" s="242" t="s">
        <v>35</v>
      </c>
      <c r="F311" s="234" t="s">
        <v>2625</v>
      </c>
      <c r="G311" s="233"/>
      <c r="H311" s="235">
        <v>12</v>
      </c>
      <c r="I311" s="236"/>
      <c r="J311" s="233"/>
      <c r="K311" s="233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232</v>
      </c>
      <c r="AU311" s="241" t="s">
        <v>92</v>
      </c>
      <c r="AV311" s="13" t="s">
        <v>92</v>
      </c>
      <c r="AW311" s="13" t="s">
        <v>42</v>
      </c>
      <c r="AX311" s="13" t="s">
        <v>82</v>
      </c>
      <c r="AY311" s="241" t="s">
        <v>197</v>
      </c>
    </row>
    <row r="312" s="14" customFormat="1">
      <c r="A312" s="14"/>
      <c r="B312" s="253"/>
      <c r="C312" s="254"/>
      <c r="D312" s="224" t="s">
        <v>232</v>
      </c>
      <c r="E312" s="255" t="s">
        <v>35</v>
      </c>
      <c r="F312" s="256" t="s">
        <v>355</v>
      </c>
      <c r="G312" s="254"/>
      <c r="H312" s="257">
        <v>12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232</v>
      </c>
      <c r="AU312" s="263" t="s">
        <v>92</v>
      </c>
      <c r="AV312" s="14" t="s">
        <v>206</v>
      </c>
      <c r="AW312" s="14" t="s">
        <v>42</v>
      </c>
      <c r="AX312" s="14" t="s">
        <v>90</v>
      </c>
      <c r="AY312" s="263" t="s">
        <v>197</v>
      </c>
    </row>
    <row r="313" s="2" customFormat="1" ht="33" customHeight="1">
      <c r="A313" s="43"/>
      <c r="B313" s="44"/>
      <c r="C313" s="211" t="s">
        <v>447</v>
      </c>
      <c r="D313" s="211" t="s">
        <v>201</v>
      </c>
      <c r="E313" s="212" t="s">
        <v>2401</v>
      </c>
      <c r="F313" s="213" t="s">
        <v>2402</v>
      </c>
      <c r="G313" s="214" t="s">
        <v>215</v>
      </c>
      <c r="H313" s="215">
        <v>8</v>
      </c>
      <c r="I313" s="216"/>
      <c r="J313" s="217">
        <f>ROUND(I313*H313,2)</f>
        <v>0</v>
      </c>
      <c r="K313" s="213" t="s">
        <v>35</v>
      </c>
      <c r="L313" s="49"/>
      <c r="M313" s="218" t="s">
        <v>35</v>
      </c>
      <c r="N313" s="219" t="s">
        <v>53</v>
      </c>
      <c r="O313" s="89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2" t="s">
        <v>206</v>
      </c>
      <c r="AT313" s="222" t="s">
        <v>201</v>
      </c>
      <c r="AU313" s="222" t="s">
        <v>92</v>
      </c>
      <c r="AY313" s="21" t="s">
        <v>197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21" t="s">
        <v>90</v>
      </c>
      <c r="BK313" s="223">
        <f>ROUND(I313*H313,2)</f>
        <v>0</v>
      </c>
      <c r="BL313" s="21" t="s">
        <v>206</v>
      </c>
      <c r="BM313" s="222" t="s">
        <v>654</v>
      </c>
    </row>
    <row r="314" s="2" customFormat="1">
      <c r="A314" s="43"/>
      <c r="B314" s="44"/>
      <c r="C314" s="45"/>
      <c r="D314" s="224" t="s">
        <v>209</v>
      </c>
      <c r="E314" s="45"/>
      <c r="F314" s="225" t="s">
        <v>2402</v>
      </c>
      <c r="G314" s="45"/>
      <c r="H314" s="45"/>
      <c r="I314" s="226"/>
      <c r="J314" s="45"/>
      <c r="K314" s="45"/>
      <c r="L314" s="49"/>
      <c r="M314" s="227"/>
      <c r="N314" s="228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209</v>
      </c>
      <c r="AU314" s="21" t="s">
        <v>92</v>
      </c>
    </row>
    <row r="315" s="13" customFormat="1">
      <c r="A315" s="13"/>
      <c r="B315" s="232"/>
      <c r="C315" s="233"/>
      <c r="D315" s="224" t="s">
        <v>232</v>
      </c>
      <c r="E315" s="242" t="s">
        <v>35</v>
      </c>
      <c r="F315" s="234" t="s">
        <v>2626</v>
      </c>
      <c r="G315" s="233"/>
      <c r="H315" s="235">
        <v>8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232</v>
      </c>
      <c r="AU315" s="241" t="s">
        <v>92</v>
      </c>
      <c r="AV315" s="13" t="s">
        <v>92</v>
      </c>
      <c r="AW315" s="13" t="s">
        <v>42</v>
      </c>
      <c r="AX315" s="13" t="s">
        <v>82</v>
      </c>
      <c r="AY315" s="241" t="s">
        <v>197</v>
      </c>
    </row>
    <row r="316" s="14" customFormat="1">
      <c r="A316" s="14"/>
      <c r="B316" s="253"/>
      <c r="C316" s="254"/>
      <c r="D316" s="224" t="s">
        <v>232</v>
      </c>
      <c r="E316" s="255" t="s">
        <v>35</v>
      </c>
      <c r="F316" s="256" t="s">
        <v>355</v>
      </c>
      <c r="G316" s="254"/>
      <c r="H316" s="257">
        <v>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232</v>
      </c>
      <c r="AU316" s="263" t="s">
        <v>92</v>
      </c>
      <c r="AV316" s="14" t="s">
        <v>206</v>
      </c>
      <c r="AW316" s="14" t="s">
        <v>42</v>
      </c>
      <c r="AX316" s="14" t="s">
        <v>90</v>
      </c>
      <c r="AY316" s="263" t="s">
        <v>197</v>
      </c>
    </row>
    <row r="317" s="2" customFormat="1" ht="24.15" customHeight="1">
      <c r="A317" s="43"/>
      <c r="B317" s="44"/>
      <c r="C317" s="243" t="s">
        <v>452</v>
      </c>
      <c r="D317" s="243" t="s">
        <v>305</v>
      </c>
      <c r="E317" s="244" t="s">
        <v>2406</v>
      </c>
      <c r="F317" s="245" t="s">
        <v>2407</v>
      </c>
      <c r="G317" s="246" t="s">
        <v>215</v>
      </c>
      <c r="H317" s="247">
        <v>8</v>
      </c>
      <c r="I317" s="248"/>
      <c r="J317" s="249">
        <f>ROUND(I317*H317,2)</f>
        <v>0</v>
      </c>
      <c r="K317" s="245" t="s">
        <v>35</v>
      </c>
      <c r="L317" s="250"/>
      <c r="M317" s="251" t="s">
        <v>35</v>
      </c>
      <c r="N317" s="252" t="s">
        <v>53</v>
      </c>
      <c r="O317" s="89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R317" s="222" t="s">
        <v>253</v>
      </c>
      <c r="AT317" s="222" t="s">
        <v>305</v>
      </c>
      <c r="AU317" s="222" t="s">
        <v>92</v>
      </c>
      <c r="AY317" s="21" t="s">
        <v>197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21" t="s">
        <v>90</v>
      </c>
      <c r="BK317" s="223">
        <f>ROUND(I317*H317,2)</f>
        <v>0</v>
      </c>
      <c r="BL317" s="21" t="s">
        <v>206</v>
      </c>
      <c r="BM317" s="222" t="s">
        <v>658</v>
      </c>
    </row>
    <row r="318" s="2" customFormat="1">
      <c r="A318" s="43"/>
      <c r="B318" s="44"/>
      <c r="C318" s="45"/>
      <c r="D318" s="224" t="s">
        <v>209</v>
      </c>
      <c r="E318" s="45"/>
      <c r="F318" s="225" t="s">
        <v>2407</v>
      </c>
      <c r="G318" s="45"/>
      <c r="H318" s="45"/>
      <c r="I318" s="226"/>
      <c r="J318" s="45"/>
      <c r="K318" s="45"/>
      <c r="L318" s="49"/>
      <c r="M318" s="227"/>
      <c r="N318" s="228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T318" s="21" t="s">
        <v>209</v>
      </c>
      <c r="AU318" s="21" t="s">
        <v>92</v>
      </c>
    </row>
    <row r="319" s="13" customFormat="1">
      <c r="A319" s="13"/>
      <c r="B319" s="232"/>
      <c r="C319" s="233"/>
      <c r="D319" s="224" t="s">
        <v>232</v>
      </c>
      <c r="E319" s="242" t="s">
        <v>35</v>
      </c>
      <c r="F319" s="234" t="s">
        <v>2627</v>
      </c>
      <c r="G319" s="233"/>
      <c r="H319" s="235">
        <v>6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232</v>
      </c>
      <c r="AU319" s="241" t="s">
        <v>92</v>
      </c>
      <c r="AV319" s="13" t="s">
        <v>92</v>
      </c>
      <c r="AW319" s="13" t="s">
        <v>42</v>
      </c>
      <c r="AX319" s="13" t="s">
        <v>82</v>
      </c>
      <c r="AY319" s="241" t="s">
        <v>197</v>
      </c>
    </row>
    <row r="320" s="13" customFormat="1">
      <c r="A320" s="13"/>
      <c r="B320" s="232"/>
      <c r="C320" s="233"/>
      <c r="D320" s="224" t="s">
        <v>232</v>
      </c>
      <c r="E320" s="242" t="s">
        <v>35</v>
      </c>
      <c r="F320" s="234" t="s">
        <v>2405</v>
      </c>
      <c r="G320" s="233"/>
      <c r="H320" s="235">
        <v>2</v>
      </c>
      <c r="I320" s="236"/>
      <c r="J320" s="233"/>
      <c r="K320" s="233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232</v>
      </c>
      <c r="AU320" s="241" t="s">
        <v>92</v>
      </c>
      <c r="AV320" s="13" t="s">
        <v>92</v>
      </c>
      <c r="AW320" s="13" t="s">
        <v>42</v>
      </c>
      <c r="AX320" s="13" t="s">
        <v>82</v>
      </c>
      <c r="AY320" s="241" t="s">
        <v>197</v>
      </c>
    </row>
    <row r="321" s="14" customFormat="1">
      <c r="A321" s="14"/>
      <c r="B321" s="253"/>
      <c r="C321" s="254"/>
      <c r="D321" s="224" t="s">
        <v>232</v>
      </c>
      <c r="E321" s="255" t="s">
        <v>35</v>
      </c>
      <c r="F321" s="256" t="s">
        <v>355</v>
      </c>
      <c r="G321" s="254"/>
      <c r="H321" s="257">
        <v>8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232</v>
      </c>
      <c r="AU321" s="263" t="s">
        <v>92</v>
      </c>
      <c r="AV321" s="14" t="s">
        <v>206</v>
      </c>
      <c r="AW321" s="14" t="s">
        <v>42</v>
      </c>
      <c r="AX321" s="14" t="s">
        <v>90</v>
      </c>
      <c r="AY321" s="263" t="s">
        <v>197</v>
      </c>
    </row>
    <row r="322" s="2" customFormat="1" ht="33" customHeight="1">
      <c r="A322" s="43"/>
      <c r="B322" s="44"/>
      <c r="C322" s="211" t="s">
        <v>461</v>
      </c>
      <c r="D322" s="211" t="s">
        <v>201</v>
      </c>
      <c r="E322" s="212" t="s">
        <v>2408</v>
      </c>
      <c r="F322" s="213" t="s">
        <v>2409</v>
      </c>
      <c r="G322" s="214" t="s">
        <v>215</v>
      </c>
      <c r="H322" s="215">
        <v>6</v>
      </c>
      <c r="I322" s="216"/>
      <c r="J322" s="217">
        <f>ROUND(I322*H322,2)</f>
        <v>0</v>
      </c>
      <c r="K322" s="213" t="s">
        <v>35</v>
      </c>
      <c r="L322" s="49"/>
      <c r="M322" s="218" t="s">
        <v>35</v>
      </c>
      <c r="N322" s="219" t="s">
        <v>53</v>
      </c>
      <c r="O322" s="89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R322" s="222" t="s">
        <v>206</v>
      </c>
      <c r="AT322" s="222" t="s">
        <v>201</v>
      </c>
      <c r="AU322" s="222" t="s">
        <v>92</v>
      </c>
      <c r="AY322" s="21" t="s">
        <v>197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21" t="s">
        <v>90</v>
      </c>
      <c r="BK322" s="223">
        <f>ROUND(I322*H322,2)</f>
        <v>0</v>
      </c>
      <c r="BL322" s="21" t="s">
        <v>206</v>
      </c>
      <c r="BM322" s="222" t="s">
        <v>667</v>
      </c>
    </row>
    <row r="323" s="2" customFormat="1">
      <c r="A323" s="43"/>
      <c r="B323" s="44"/>
      <c r="C323" s="45"/>
      <c r="D323" s="224" t="s">
        <v>209</v>
      </c>
      <c r="E323" s="45"/>
      <c r="F323" s="225" t="s">
        <v>2409</v>
      </c>
      <c r="G323" s="45"/>
      <c r="H323" s="45"/>
      <c r="I323" s="226"/>
      <c r="J323" s="45"/>
      <c r="K323" s="45"/>
      <c r="L323" s="49"/>
      <c r="M323" s="227"/>
      <c r="N323" s="228"/>
      <c r="O323" s="89"/>
      <c r="P323" s="89"/>
      <c r="Q323" s="89"/>
      <c r="R323" s="89"/>
      <c r="S323" s="89"/>
      <c r="T323" s="90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T323" s="21" t="s">
        <v>209</v>
      </c>
      <c r="AU323" s="21" t="s">
        <v>92</v>
      </c>
    </row>
    <row r="324" s="13" customFormat="1">
      <c r="A324" s="13"/>
      <c r="B324" s="232"/>
      <c r="C324" s="233"/>
      <c r="D324" s="224" t="s">
        <v>232</v>
      </c>
      <c r="E324" s="242" t="s">
        <v>35</v>
      </c>
      <c r="F324" s="234" t="s">
        <v>2628</v>
      </c>
      <c r="G324" s="233"/>
      <c r="H324" s="235">
        <v>6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232</v>
      </c>
      <c r="AU324" s="241" t="s">
        <v>92</v>
      </c>
      <c r="AV324" s="13" t="s">
        <v>92</v>
      </c>
      <c r="AW324" s="13" t="s">
        <v>42</v>
      </c>
      <c r="AX324" s="13" t="s">
        <v>82</v>
      </c>
      <c r="AY324" s="241" t="s">
        <v>197</v>
      </c>
    </row>
    <row r="325" s="14" customFormat="1">
      <c r="A325" s="14"/>
      <c r="B325" s="253"/>
      <c r="C325" s="254"/>
      <c r="D325" s="224" t="s">
        <v>232</v>
      </c>
      <c r="E325" s="255" t="s">
        <v>35</v>
      </c>
      <c r="F325" s="256" t="s">
        <v>355</v>
      </c>
      <c r="G325" s="254"/>
      <c r="H325" s="257">
        <v>6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232</v>
      </c>
      <c r="AU325" s="263" t="s">
        <v>92</v>
      </c>
      <c r="AV325" s="14" t="s">
        <v>206</v>
      </c>
      <c r="AW325" s="14" t="s">
        <v>42</v>
      </c>
      <c r="AX325" s="14" t="s">
        <v>90</v>
      </c>
      <c r="AY325" s="263" t="s">
        <v>197</v>
      </c>
    </row>
    <row r="326" s="2" customFormat="1" ht="24.15" customHeight="1">
      <c r="A326" s="43"/>
      <c r="B326" s="44"/>
      <c r="C326" s="243" t="s">
        <v>469</v>
      </c>
      <c r="D326" s="243" t="s">
        <v>305</v>
      </c>
      <c r="E326" s="244" t="s">
        <v>2411</v>
      </c>
      <c r="F326" s="245" t="s">
        <v>2412</v>
      </c>
      <c r="G326" s="246" t="s">
        <v>215</v>
      </c>
      <c r="H326" s="247">
        <v>6</v>
      </c>
      <c r="I326" s="248"/>
      <c r="J326" s="249">
        <f>ROUND(I326*H326,2)</f>
        <v>0</v>
      </c>
      <c r="K326" s="245" t="s">
        <v>35</v>
      </c>
      <c r="L326" s="250"/>
      <c r="M326" s="251" t="s">
        <v>35</v>
      </c>
      <c r="N326" s="252" t="s">
        <v>53</v>
      </c>
      <c r="O326" s="89"/>
      <c r="P326" s="220">
        <f>O326*H326</f>
        <v>0</v>
      </c>
      <c r="Q326" s="220">
        <v>0</v>
      </c>
      <c r="R326" s="220">
        <f>Q326*H326</f>
        <v>0</v>
      </c>
      <c r="S326" s="220">
        <v>0</v>
      </c>
      <c r="T326" s="221">
        <f>S326*H326</f>
        <v>0</v>
      </c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R326" s="222" t="s">
        <v>253</v>
      </c>
      <c r="AT326" s="222" t="s">
        <v>305</v>
      </c>
      <c r="AU326" s="222" t="s">
        <v>92</v>
      </c>
      <c r="AY326" s="21" t="s">
        <v>197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21" t="s">
        <v>90</v>
      </c>
      <c r="BK326" s="223">
        <f>ROUND(I326*H326,2)</f>
        <v>0</v>
      </c>
      <c r="BL326" s="21" t="s">
        <v>206</v>
      </c>
      <c r="BM326" s="222" t="s">
        <v>673</v>
      </c>
    </row>
    <row r="327" s="2" customFormat="1">
      <c r="A327" s="43"/>
      <c r="B327" s="44"/>
      <c r="C327" s="45"/>
      <c r="D327" s="224" t="s">
        <v>209</v>
      </c>
      <c r="E327" s="45"/>
      <c r="F327" s="225" t="s">
        <v>2412</v>
      </c>
      <c r="G327" s="45"/>
      <c r="H327" s="45"/>
      <c r="I327" s="226"/>
      <c r="J327" s="45"/>
      <c r="K327" s="45"/>
      <c r="L327" s="49"/>
      <c r="M327" s="227"/>
      <c r="N327" s="228"/>
      <c r="O327" s="89"/>
      <c r="P327" s="89"/>
      <c r="Q327" s="89"/>
      <c r="R327" s="89"/>
      <c r="S327" s="89"/>
      <c r="T327" s="90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T327" s="21" t="s">
        <v>209</v>
      </c>
      <c r="AU327" s="21" t="s">
        <v>92</v>
      </c>
    </row>
    <row r="328" s="13" customFormat="1">
      <c r="A328" s="13"/>
      <c r="B328" s="232"/>
      <c r="C328" s="233"/>
      <c r="D328" s="224" t="s">
        <v>232</v>
      </c>
      <c r="E328" s="242" t="s">
        <v>35</v>
      </c>
      <c r="F328" s="234" t="s">
        <v>2628</v>
      </c>
      <c r="G328" s="233"/>
      <c r="H328" s="235">
        <v>6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232</v>
      </c>
      <c r="AU328" s="241" t="s">
        <v>92</v>
      </c>
      <c r="AV328" s="13" t="s">
        <v>92</v>
      </c>
      <c r="AW328" s="13" t="s">
        <v>42</v>
      </c>
      <c r="AX328" s="13" t="s">
        <v>82</v>
      </c>
      <c r="AY328" s="241" t="s">
        <v>197</v>
      </c>
    </row>
    <row r="329" s="14" customFormat="1">
      <c r="A329" s="14"/>
      <c r="B329" s="253"/>
      <c r="C329" s="254"/>
      <c r="D329" s="224" t="s">
        <v>232</v>
      </c>
      <c r="E329" s="255" t="s">
        <v>35</v>
      </c>
      <c r="F329" s="256" t="s">
        <v>355</v>
      </c>
      <c r="G329" s="254"/>
      <c r="H329" s="257">
        <v>6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232</v>
      </c>
      <c r="AU329" s="263" t="s">
        <v>92</v>
      </c>
      <c r="AV329" s="14" t="s">
        <v>206</v>
      </c>
      <c r="AW329" s="14" t="s">
        <v>42</v>
      </c>
      <c r="AX329" s="14" t="s">
        <v>90</v>
      </c>
      <c r="AY329" s="263" t="s">
        <v>197</v>
      </c>
    </row>
    <row r="330" s="2" customFormat="1" ht="33" customHeight="1">
      <c r="A330" s="43"/>
      <c r="B330" s="44"/>
      <c r="C330" s="211" t="s">
        <v>475</v>
      </c>
      <c r="D330" s="211" t="s">
        <v>201</v>
      </c>
      <c r="E330" s="212" t="s">
        <v>2629</v>
      </c>
      <c r="F330" s="213" t="s">
        <v>2630</v>
      </c>
      <c r="G330" s="214" t="s">
        <v>215</v>
      </c>
      <c r="H330" s="215">
        <v>6</v>
      </c>
      <c r="I330" s="216"/>
      <c r="J330" s="217">
        <f>ROUND(I330*H330,2)</f>
        <v>0</v>
      </c>
      <c r="K330" s="213" t="s">
        <v>35</v>
      </c>
      <c r="L330" s="49"/>
      <c r="M330" s="218" t="s">
        <v>35</v>
      </c>
      <c r="N330" s="219" t="s">
        <v>53</v>
      </c>
      <c r="O330" s="89"/>
      <c r="P330" s="220">
        <f>O330*H330</f>
        <v>0</v>
      </c>
      <c r="Q330" s="220">
        <v>0</v>
      </c>
      <c r="R330" s="220">
        <f>Q330*H330</f>
        <v>0</v>
      </c>
      <c r="S330" s="220">
        <v>0</v>
      </c>
      <c r="T330" s="221">
        <f>S330*H330</f>
        <v>0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R330" s="222" t="s">
        <v>206</v>
      </c>
      <c r="AT330" s="222" t="s">
        <v>201</v>
      </c>
      <c r="AU330" s="222" t="s">
        <v>92</v>
      </c>
      <c r="AY330" s="21" t="s">
        <v>197</v>
      </c>
      <c r="BE330" s="223">
        <f>IF(N330="základní",J330,0)</f>
        <v>0</v>
      </c>
      <c r="BF330" s="223">
        <f>IF(N330="snížená",J330,0)</f>
        <v>0</v>
      </c>
      <c r="BG330" s="223">
        <f>IF(N330="zákl. přenesená",J330,0)</f>
        <v>0</v>
      </c>
      <c r="BH330" s="223">
        <f>IF(N330="sníž. přenesená",J330,0)</f>
        <v>0</v>
      </c>
      <c r="BI330" s="223">
        <f>IF(N330="nulová",J330,0)</f>
        <v>0</v>
      </c>
      <c r="BJ330" s="21" t="s">
        <v>90</v>
      </c>
      <c r="BK330" s="223">
        <f>ROUND(I330*H330,2)</f>
        <v>0</v>
      </c>
      <c r="BL330" s="21" t="s">
        <v>206</v>
      </c>
      <c r="BM330" s="222" t="s">
        <v>678</v>
      </c>
    </row>
    <row r="331" s="2" customFormat="1">
      <c r="A331" s="43"/>
      <c r="B331" s="44"/>
      <c r="C331" s="45"/>
      <c r="D331" s="224" t="s">
        <v>209</v>
      </c>
      <c r="E331" s="45"/>
      <c r="F331" s="225" t="s">
        <v>2630</v>
      </c>
      <c r="G331" s="45"/>
      <c r="H331" s="45"/>
      <c r="I331" s="226"/>
      <c r="J331" s="45"/>
      <c r="K331" s="45"/>
      <c r="L331" s="49"/>
      <c r="M331" s="227"/>
      <c r="N331" s="228"/>
      <c r="O331" s="89"/>
      <c r="P331" s="89"/>
      <c r="Q331" s="89"/>
      <c r="R331" s="89"/>
      <c r="S331" s="89"/>
      <c r="T331" s="90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T331" s="21" t="s">
        <v>209</v>
      </c>
      <c r="AU331" s="21" t="s">
        <v>92</v>
      </c>
    </row>
    <row r="332" s="13" customFormat="1">
      <c r="A332" s="13"/>
      <c r="B332" s="232"/>
      <c r="C332" s="233"/>
      <c r="D332" s="224" t="s">
        <v>232</v>
      </c>
      <c r="E332" s="242" t="s">
        <v>35</v>
      </c>
      <c r="F332" s="234" t="s">
        <v>2631</v>
      </c>
      <c r="G332" s="233"/>
      <c r="H332" s="235">
        <v>6</v>
      </c>
      <c r="I332" s="236"/>
      <c r="J332" s="233"/>
      <c r="K332" s="233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232</v>
      </c>
      <c r="AU332" s="241" t="s">
        <v>92</v>
      </c>
      <c r="AV332" s="13" t="s">
        <v>92</v>
      </c>
      <c r="AW332" s="13" t="s">
        <v>42</v>
      </c>
      <c r="AX332" s="13" t="s">
        <v>82</v>
      </c>
      <c r="AY332" s="241" t="s">
        <v>197</v>
      </c>
    </row>
    <row r="333" s="14" customFormat="1">
      <c r="A333" s="14"/>
      <c r="B333" s="253"/>
      <c r="C333" s="254"/>
      <c r="D333" s="224" t="s">
        <v>232</v>
      </c>
      <c r="E333" s="255" t="s">
        <v>35</v>
      </c>
      <c r="F333" s="256" t="s">
        <v>355</v>
      </c>
      <c r="G333" s="254"/>
      <c r="H333" s="257">
        <v>6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232</v>
      </c>
      <c r="AU333" s="263" t="s">
        <v>92</v>
      </c>
      <c r="AV333" s="14" t="s">
        <v>206</v>
      </c>
      <c r="AW333" s="14" t="s">
        <v>42</v>
      </c>
      <c r="AX333" s="14" t="s">
        <v>90</v>
      </c>
      <c r="AY333" s="263" t="s">
        <v>197</v>
      </c>
    </row>
    <row r="334" s="2" customFormat="1" ht="24.15" customHeight="1">
      <c r="A334" s="43"/>
      <c r="B334" s="44"/>
      <c r="C334" s="243" t="s">
        <v>481</v>
      </c>
      <c r="D334" s="243" t="s">
        <v>305</v>
      </c>
      <c r="E334" s="244" t="s">
        <v>2632</v>
      </c>
      <c r="F334" s="245" t="s">
        <v>2633</v>
      </c>
      <c r="G334" s="246" t="s">
        <v>215</v>
      </c>
      <c r="H334" s="247">
        <v>5</v>
      </c>
      <c r="I334" s="248"/>
      <c r="J334" s="249">
        <f>ROUND(I334*H334,2)</f>
        <v>0</v>
      </c>
      <c r="K334" s="245" t="s">
        <v>35</v>
      </c>
      <c r="L334" s="250"/>
      <c r="M334" s="251" t="s">
        <v>35</v>
      </c>
      <c r="N334" s="252" t="s">
        <v>53</v>
      </c>
      <c r="O334" s="89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R334" s="222" t="s">
        <v>253</v>
      </c>
      <c r="AT334" s="222" t="s">
        <v>305</v>
      </c>
      <c r="AU334" s="222" t="s">
        <v>92</v>
      </c>
      <c r="AY334" s="21" t="s">
        <v>197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21" t="s">
        <v>90</v>
      </c>
      <c r="BK334" s="223">
        <f>ROUND(I334*H334,2)</f>
        <v>0</v>
      </c>
      <c r="BL334" s="21" t="s">
        <v>206</v>
      </c>
      <c r="BM334" s="222" t="s">
        <v>688</v>
      </c>
    </row>
    <row r="335" s="2" customFormat="1">
      <c r="A335" s="43"/>
      <c r="B335" s="44"/>
      <c r="C335" s="45"/>
      <c r="D335" s="224" t="s">
        <v>209</v>
      </c>
      <c r="E335" s="45"/>
      <c r="F335" s="225" t="s">
        <v>2633</v>
      </c>
      <c r="G335" s="45"/>
      <c r="H335" s="45"/>
      <c r="I335" s="226"/>
      <c r="J335" s="45"/>
      <c r="K335" s="45"/>
      <c r="L335" s="49"/>
      <c r="M335" s="227"/>
      <c r="N335" s="228"/>
      <c r="O335" s="89"/>
      <c r="P335" s="89"/>
      <c r="Q335" s="89"/>
      <c r="R335" s="89"/>
      <c r="S335" s="89"/>
      <c r="T335" s="90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T335" s="21" t="s">
        <v>209</v>
      </c>
      <c r="AU335" s="21" t="s">
        <v>92</v>
      </c>
    </row>
    <row r="336" s="13" customFormat="1">
      <c r="A336" s="13"/>
      <c r="B336" s="232"/>
      <c r="C336" s="233"/>
      <c r="D336" s="224" t="s">
        <v>232</v>
      </c>
      <c r="E336" s="242" t="s">
        <v>35</v>
      </c>
      <c r="F336" s="234" t="s">
        <v>2634</v>
      </c>
      <c r="G336" s="233"/>
      <c r="H336" s="235">
        <v>5</v>
      </c>
      <c r="I336" s="236"/>
      <c r="J336" s="233"/>
      <c r="K336" s="233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232</v>
      </c>
      <c r="AU336" s="241" t="s">
        <v>92</v>
      </c>
      <c r="AV336" s="13" t="s">
        <v>92</v>
      </c>
      <c r="AW336" s="13" t="s">
        <v>42</v>
      </c>
      <c r="AX336" s="13" t="s">
        <v>82</v>
      </c>
      <c r="AY336" s="241" t="s">
        <v>197</v>
      </c>
    </row>
    <row r="337" s="14" customFormat="1">
      <c r="A337" s="14"/>
      <c r="B337" s="253"/>
      <c r="C337" s="254"/>
      <c r="D337" s="224" t="s">
        <v>232</v>
      </c>
      <c r="E337" s="255" t="s">
        <v>35</v>
      </c>
      <c r="F337" s="256" t="s">
        <v>355</v>
      </c>
      <c r="G337" s="254"/>
      <c r="H337" s="257">
        <v>5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232</v>
      </c>
      <c r="AU337" s="263" t="s">
        <v>92</v>
      </c>
      <c r="AV337" s="14" t="s">
        <v>206</v>
      </c>
      <c r="AW337" s="14" t="s">
        <v>42</v>
      </c>
      <c r="AX337" s="14" t="s">
        <v>90</v>
      </c>
      <c r="AY337" s="263" t="s">
        <v>197</v>
      </c>
    </row>
    <row r="338" s="2" customFormat="1" ht="24.15" customHeight="1">
      <c r="A338" s="43"/>
      <c r="B338" s="44"/>
      <c r="C338" s="243" t="s">
        <v>487</v>
      </c>
      <c r="D338" s="243" t="s">
        <v>305</v>
      </c>
      <c r="E338" s="244" t="s">
        <v>2635</v>
      </c>
      <c r="F338" s="245" t="s">
        <v>2636</v>
      </c>
      <c r="G338" s="246" t="s">
        <v>215</v>
      </c>
      <c r="H338" s="247">
        <v>1</v>
      </c>
      <c r="I338" s="248"/>
      <c r="J338" s="249">
        <f>ROUND(I338*H338,2)</f>
        <v>0</v>
      </c>
      <c r="K338" s="245" t="s">
        <v>35</v>
      </c>
      <c r="L338" s="250"/>
      <c r="M338" s="251" t="s">
        <v>35</v>
      </c>
      <c r="N338" s="252" t="s">
        <v>53</v>
      </c>
      <c r="O338" s="89"/>
      <c r="P338" s="220">
        <f>O338*H338</f>
        <v>0</v>
      </c>
      <c r="Q338" s="220">
        <v>0</v>
      </c>
      <c r="R338" s="220">
        <f>Q338*H338</f>
        <v>0</v>
      </c>
      <c r="S338" s="220">
        <v>0</v>
      </c>
      <c r="T338" s="221">
        <f>S338*H338</f>
        <v>0</v>
      </c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R338" s="222" t="s">
        <v>253</v>
      </c>
      <c r="AT338" s="222" t="s">
        <v>305</v>
      </c>
      <c r="AU338" s="222" t="s">
        <v>92</v>
      </c>
      <c r="AY338" s="21" t="s">
        <v>197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21" t="s">
        <v>90</v>
      </c>
      <c r="BK338" s="223">
        <f>ROUND(I338*H338,2)</f>
        <v>0</v>
      </c>
      <c r="BL338" s="21" t="s">
        <v>206</v>
      </c>
      <c r="BM338" s="222" t="s">
        <v>697</v>
      </c>
    </row>
    <row r="339" s="2" customFormat="1">
      <c r="A339" s="43"/>
      <c r="B339" s="44"/>
      <c r="C339" s="45"/>
      <c r="D339" s="224" t="s">
        <v>209</v>
      </c>
      <c r="E339" s="45"/>
      <c r="F339" s="225" t="s">
        <v>2636</v>
      </c>
      <c r="G339" s="45"/>
      <c r="H339" s="45"/>
      <c r="I339" s="226"/>
      <c r="J339" s="45"/>
      <c r="K339" s="45"/>
      <c r="L339" s="49"/>
      <c r="M339" s="227"/>
      <c r="N339" s="228"/>
      <c r="O339" s="89"/>
      <c r="P339" s="89"/>
      <c r="Q339" s="89"/>
      <c r="R339" s="89"/>
      <c r="S339" s="89"/>
      <c r="T339" s="90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T339" s="21" t="s">
        <v>209</v>
      </c>
      <c r="AU339" s="21" t="s">
        <v>92</v>
      </c>
    </row>
    <row r="340" s="13" customFormat="1">
      <c r="A340" s="13"/>
      <c r="B340" s="232"/>
      <c r="C340" s="233"/>
      <c r="D340" s="224" t="s">
        <v>232</v>
      </c>
      <c r="E340" s="242" t="s">
        <v>35</v>
      </c>
      <c r="F340" s="234" t="s">
        <v>2637</v>
      </c>
      <c r="G340" s="233"/>
      <c r="H340" s="235">
        <v>1</v>
      </c>
      <c r="I340" s="236"/>
      <c r="J340" s="233"/>
      <c r="K340" s="233"/>
      <c r="L340" s="237"/>
      <c r="M340" s="238"/>
      <c r="N340" s="239"/>
      <c r="O340" s="239"/>
      <c r="P340" s="239"/>
      <c r="Q340" s="239"/>
      <c r="R340" s="239"/>
      <c r="S340" s="239"/>
      <c r="T340" s="24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1" t="s">
        <v>232</v>
      </c>
      <c r="AU340" s="241" t="s">
        <v>92</v>
      </c>
      <c r="AV340" s="13" t="s">
        <v>92</v>
      </c>
      <c r="AW340" s="13" t="s">
        <v>42</v>
      </c>
      <c r="AX340" s="13" t="s">
        <v>82</v>
      </c>
      <c r="AY340" s="241" t="s">
        <v>197</v>
      </c>
    </row>
    <row r="341" s="14" customFormat="1">
      <c r="A341" s="14"/>
      <c r="B341" s="253"/>
      <c r="C341" s="254"/>
      <c r="D341" s="224" t="s">
        <v>232</v>
      </c>
      <c r="E341" s="255" t="s">
        <v>35</v>
      </c>
      <c r="F341" s="256" t="s">
        <v>355</v>
      </c>
      <c r="G341" s="254"/>
      <c r="H341" s="257">
        <v>1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232</v>
      </c>
      <c r="AU341" s="263" t="s">
        <v>92</v>
      </c>
      <c r="AV341" s="14" t="s">
        <v>206</v>
      </c>
      <c r="AW341" s="14" t="s">
        <v>42</v>
      </c>
      <c r="AX341" s="14" t="s">
        <v>90</v>
      </c>
      <c r="AY341" s="263" t="s">
        <v>197</v>
      </c>
    </row>
    <row r="342" s="2" customFormat="1" ht="33" customHeight="1">
      <c r="A342" s="43"/>
      <c r="B342" s="44"/>
      <c r="C342" s="211" t="s">
        <v>29</v>
      </c>
      <c r="D342" s="211" t="s">
        <v>201</v>
      </c>
      <c r="E342" s="212" t="s">
        <v>2413</v>
      </c>
      <c r="F342" s="213" t="s">
        <v>2414</v>
      </c>
      <c r="G342" s="214" t="s">
        <v>215</v>
      </c>
      <c r="H342" s="215">
        <v>3</v>
      </c>
      <c r="I342" s="216"/>
      <c r="J342" s="217">
        <f>ROUND(I342*H342,2)</f>
        <v>0</v>
      </c>
      <c r="K342" s="213" t="s">
        <v>35</v>
      </c>
      <c r="L342" s="49"/>
      <c r="M342" s="218" t="s">
        <v>35</v>
      </c>
      <c r="N342" s="219" t="s">
        <v>53</v>
      </c>
      <c r="O342" s="89"/>
      <c r="P342" s="220">
        <f>O342*H342</f>
        <v>0</v>
      </c>
      <c r="Q342" s="220">
        <v>0</v>
      </c>
      <c r="R342" s="220">
        <f>Q342*H342</f>
        <v>0</v>
      </c>
      <c r="S342" s="220">
        <v>0</v>
      </c>
      <c r="T342" s="221">
        <f>S342*H342</f>
        <v>0</v>
      </c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R342" s="222" t="s">
        <v>206</v>
      </c>
      <c r="AT342" s="222" t="s">
        <v>201</v>
      </c>
      <c r="AU342" s="222" t="s">
        <v>92</v>
      </c>
      <c r="AY342" s="21" t="s">
        <v>197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21" t="s">
        <v>90</v>
      </c>
      <c r="BK342" s="223">
        <f>ROUND(I342*H342,2)</f>
        <v>0</v>
      </c>
      <c r="BL342" s="21" t="s">
        <v>206</v>
      </c>
      <c r="BM342" s="222" t="s">
        <v>705</v>
      </c>
    </row>
    <row r="343" s="2" customFormat="1">
      <c r="A343" s="43"/>
      <c r="B343" s="44"/>
      <c r="C343" s="45"/>
      <c r="D343" s="224" t="s">
        <v>209</v>
      </c>
      <c r="E343" s="45"/>
      <c r="F343" s="225" t="s">
        <v>2414</v>
      </c>
      <c r="G343" s="45"/>
      <c r="H343" s="45"/>
      <c r="I343" s="226"/>
      <c r="J343" s="45"/>
      <c r="K343" s="45"/>
      <c r="L343" s="49"/>
      <c r="M343" s="227"/>
      <c r="N343" s="228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T343" s="21" t="s">
        <v>209</v>
      </c>
      <c r="AU343" s="21" t="s">
        <v>92</v>
      </c>
    </row>
    <row r="344" s="13" customFormat="1">
      <c r="A344" s="13"/>
      <c r="B344" s="232"/>
      <c r="C344" s="233"/>
      <c r="D344" s="224" t="s">
        <v>232</v>
      </c>
      <c r="E344" s="242" t="s">
        <v>35</v>
      </c>
      <c r="F344" s="234" t="s">
        <v>2638</v>
      </c>
      <c r="G344" s="233"/>
      <c r="H344" s="235">
        <v>3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232</v>
      </c>
      <c r="AU344" s="241" t="s">
        <v>92</v>
      </c>
      <c r="AV344" s="13" t="s">
        <v>92</v>
      </c>
      <c r="AW344" s="13" t="s">
        <v>42</v>
      </c>
      <c r="AX344" s="13" t="s">
        <v>82</v>
      </c>
      <c r="AY344" s="241" t="s">
        <v>197</v>
      </c>
    </row>
    <row r="345" s="14" customFormat="1">
      <c r="A345" s="14"/>
      <c r="B345" s="253"/>
      <c r="C345" s="254"/>
      <c r="D345" s="224" t="s">
        <v>232</v>
      </c>
      <c r="E345" s="255" t="s">
        <v>35</v>
      </c>
      <c r="F345" s="256" t="s">
        <v>355</v>
      </c>
      <c r="G345" s="254"/>
      <c r="H345" s="257">
        <v>3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232</v>
      </c>
      <c r="AU345" s="263" t="s">
        <v>92</v>
      </c>
      <c r="AV345" s="14" t="s">
        <v>206</v>
      </c>
      <c r="AW345" s="14" t="s">
        <v>42</v>
      </c>
      <c r="AX345" s="14" t="s">
        <v>90</v>
      </c>
      <c r="AY345" s="263" t="s">
        <v>197</v>
      </c>
    </row>
    <row r="346" s="2" customFormat="1" ht="24.15" customHeight="1">
      <c r="A346" s="43"/>
      <c r="B346" s="44"/>
      <c r="C346" s="243" t="s">
        <v>502</v>
      </c>
      <c r="D346" s="243" t="s">
        <v>305</v>
      </c>
      <c r="E346" s="244" t="s">
        <v>2417</v>
      </c>
      <c r="F346" s="245" t="s">
        <v>2418</v>
      </c>
      <c r="G346" s="246" t="s">
        <v>215</v>
      </c>
      <c r="H346" s="247">
        <v>1</v>
      </c>
      <c r="I346" s="248"/>
      <c r="J346" s="249">
        <f>ROUND(I346*H346,2)</f>
        <v>0</v>
      </c>
      <c r="K346" s="245" t="s">
        <v>35</v>
      </c>
      <c r="L346" s="250"/>
      <c r="M346" s="251" t="s">
        <v>35</v>
      </c>
      <c r="N346" s="252" t="s">
        <v>53</v>
      </c>
      <c r="O346" s="89"/>
      <c r="P346" s="220">
        <f>O346*H346</f>
        <v>0</v>
      </c>
      <c r="Q346" s="220">
        <v>0</v>
      </c>
      <c r="R346" s="220">
        <f>Q346*H346</f>
        <v>0</v>
      </c>
      <c r="S346" s="220">
        <v>0</v>
      </c>
      <c r="T346" s="221">
        <f>S346*H346</f>
        <v>0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R346" s="222" t="s">
        <v>253</v>
      </c>
      <c r="AT346" s="222" t="s">
        <v>305</v>
      </c>
      <c r="AU346" s="222" t="s">
        <v>92</v>
      </c>
      <c r="AY346" s="21" t="s">
        <v>197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21" t="s">
        <v>90</v>
      </c>
      <c r="BK346" s="223">
        <f>ROUND(I346*H346,2)</f>
        <v>0</v>
      </c>
      <c r="BL346" s="21" t="s">
        <v>206</v>
      </c>
      <c r="BM346" s="222" t="s">
        <v>715</v>
      </c>
    </row>
    <row r="347" s="2" customFormat="1">
      <c r="A347" s="43"/>
      <c r="B347" s="44"/>
      <c r="C347" s="45"/>
      <c r="D347" s="224" t="s">
        <v>209</v>
      </c>
      <c r="E347" s="45"/>
      <c r="F347" s="225" t="s">
        <v>2418</v>
      </c>
      <c r="G347" s="45"/>
      <c r="H347" s="45"/>
      <c r="I347" s="226"/>
      <c r="J347" s="45"/>
      <c r="K347" s="45"/>
      <c r="L347" s="49"/>
      <c r="M347" s="227"/>
      <c r="N347" s="228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209</v>
      </c>
      <c r="AU347" s="21" t="s">
        <v>92</v>
      </c>
    </row>
    <row r="348" s="13" customFormat="1">
      <c r="A348" s="13"/>
      <c r="B348" s="232"/>
      <c r="C348" s="233"/>
      <c r="D348" s="224" t="s">
        <v>232</v>
      </c>
      <c r="E348" s="242" t="s">
        <v>35</v>
      </c>
      <c r="F348" s="234" t="s">
        <v>2639</v>
      </c>
      <c r="G348" s="233"/>
      <c r="H348" s="235">
        <v>1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232</v>
      </c>
      <c r="AU348" s="241" t="s">
        <v>92</v>
      </c>
      <c r="AV348" s="13" t="s">
        <v>92</v>
      </c>
      <c r="AW348" s="13" t="s">
        <v>42</v>
      </c>
      <c r="AX348" s="13" t="s">
        <v>82</v>
      </c>
      <c r="AY348" s="241" t="s">
        <v>197</v>
      </c>
    </row>
    <row r="349" s="14" customFormat="1">
      <c r="A349" s="14"/>
      <c r="B349" s="253"/>
      <c r="C349" s="254"/>
      <c r="D349" s="224" t="s">
        <v>232</v>
      </c>
      <c r="E349" s="255" t="s">
        <v>35</v>
      </c>
      <c r="F349" s="256" t="s">
        <v>355</v>
      </c>
      <c r="G349" s="254"/>
      <c r="H349" s="257">
        <v>1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232</v>
      </c>
      <c r="AU349" s="263" t="s">
        <v>92</v>
      </c>
      <c r="AV349" s="14" t="s">
        <v>206</v>
      </c>
      <c r="AW349" s="14" t="s">
        <v>42</v>
      </c>
      <c r="AX349" s="14" t="s">
        <v>90</v>
      </c>
      <c r="AY349" s="263" t="s">
        <v>197</v>
      </c>
    </row>
    <row r="350" s="2" customFormat="1" ht="24.15" customHeight="1">
      <c r="A350" s="43"/>
      <c r="B350" s="44"/>
      <c r="C350" s="243" t="s">
        <v>509</v>
      </c>
      <c r="D350" s="243" t="s">
        <v>305</v>
      </c>
      <c r="E350" s="244" t="s">
        <v>2640</v>
      </c>
      <c r="F350" s="245" t="s">
        <v>2641</v>
      </c>
      <c r="G350" s="246" t="s">
        <v>215</v>
      </c>
      <c r="H350" s="247">
        <v>2</v>
      </c>
      <c r="I350" s="248"/>
      <c r="J350" s="249">
        <f>ROUND(I350*H350,2)</f>
        <v>0</v>
      </c>
      <c r="K350" s="245" t="s">
        <v>35</v>
      </c>
      <c r="L350" s="250"/>
      <c r="M350" s="251" t="s">
        <v>35</v>
      </c>
      <c r="N350" s="252" t="s">
        <v>53</v>
      </c>
      <c r="O350" s="89"/>
      <c r="P350" s="220">
        <f>O350*H350</f>
        <v>0</v>
      </c>
      <c r="Q350" s="220">
        <v>0</v>
      </c>
      <c r="R350" s="220">
        <f>Q350*H350</f>
        <v>0</v>
      </c>
      <c r="S350" s="220">
        <v>0</v>
      </c>
      <c r="T350" s="221">
        <f>S350*H350</f>
        <v>0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R350" s="222" t="s">
        <v>253</v>
      </c>
      <c r="AT350" s="222" t="s">
        <v>305</v>
      </c>
      <c r="AU350" s="222" t="s">
        <v>92</v>
      </c>
      <c r="AY350" s="21" t="s">
        <v>197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21" t="s">
        <v>90</v>
      </c>
      <c r="BK350" s="223">
        <f>ROUND(I350*H350,2)</f>
        <v>0</v>
      </c>
      <c r="BL350" s="21" t="s">
        <v>206</v>
      </c>
      <c r="BM350" s="222" t="s">
        <v>723</v>
      </c>
    </row>
    <row r="351" s="2" customFormat="1">
      <c r="A351" s="43"/>
      <c r="B351" s="44"/>
      <c r="C351" s="45"/>
      <c r="D351" s="224" t="s">
        <v>209</v>
      </c>
      <c r="E351" s="45"/>
      <c r="F351" s="225" t="s">
        <v>2641</v>
      </c>
      <c r="G351" s="45"/>
      <c r="H351" s="45"/>
      <c r="I351" s="226"/>
      <c r="J351" s="45"/>
      <c r="K351" s="45"/>
      <c r="L351" s="49"/>
      <c r="M351" s="227"/>
      <c r="N351" s="228"/>
      <c r="O351" s="89"/>
      <c r="P351" s="89"/>
      <c r="Q351" s="89"/>
      <c r="R351" s="89"/>
      <c r="S351" s="89"/>
      <c r="T351" s="90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T351" s="21" t="s">
        <v>209</v>
      </c>
      <c r="AU351" s="21" t="s">
        <v>92</v>
      </c>
    </row>
    <row r="352" s="13" customFormat="1">
      <c r="A352" s="13"/>
      <c r="B352" s="232"/>
      <c r="C352" s="233"/>
      <c r="D352" s="224" t="s">
        <v>232</v>
      </c>
      <c r="E352" s="242" t="s">
        <v>35</v>
      </c>
      <c r="F352" s="234" t="s">
        <v>2642</v>
      </c>
      <c r="G352" s="233"/>
      <c r="H352" s="235">
        <v>2</v>
      </c>
      <c r="I352" s="236"/>
      <c r="J352" s="233"/>
      <c r="K352" s="233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232</v>
      </c>
      <c r="AU352" s="241" t="s">
        <v>92</v>
      </c>
      <c r="AV352" s="13" t="s">
        <v>92</v>
      </c>
      <c r="AW352" s="13" t="s">
        <v>42</v>
      </c>
      <c r="AX352" s="13" t="s">
        <v>82</v>
      </c>
      <c r="AY352" s="241" t="s">
        <v>197</v>
      </c>
    </row>
    <row r="353" s="14" customFormat="1">
      <c r="A353" s="14"/>
      <c r="B353" s="253"/>
      <c r="C353" s="254"/>
      <c r="D353" s="224" t="s">
        <v>232</v>
      </c>
      <c r="E353" s="255" t="s">
        <v>35</v>
      </c>
      <c r="F353" s="256" t="s">
        <v>355</v>
      </c>
      <c r="G353" s="254"/>
      <c r="H353" s="257">
        <v>2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232</v>
      </c>
      <c r="AU353" s="263" t="s">
        <v>92</v>
      </c>
      <c r="AV353" s="14" t="s">
        <v>206</v>
      </c>
      <c r="AW353" s="14" t="s">
        <v>42</v>
      </c>
      <c r="AX353" s="14" t="s">
        <v>90</v>
      </c>
      <c r="AY353" s="263" t="s">
        <v>197</v>
      </c>
    </row>
    <row r="354" s="2" customFormat="1" ht="33" customHeight="1">
      <c r="A354" s="43"/>
      <c r="B354" s="44"/>
      <c r="C354" s="211" t="s">
        <v>515</v>
      </c>
      <c r="D354" s="211" t="s">
        <v>201</v>
      </c>
      <c r="E354" s="212" t="s">
        <v>2419</v>
      </c>
      <c r="F354" s="213" t="s">
        <v>2420</v>
      </c>
      <c r="G354" s="214" t="s">
        <v>215</v>
      </c>
      <c r="H354" s="215">
        <v>3</v>
      </c>
      <c r="I354" s="216"/>
      <c r="J354" s="217">
        <f>ROUND(I354*H354,2)</f>
        <v>0</v>
      </c>
      <c r="K354" s="213" t="s">
        <v>35</v>
      </c>
      <c r="L354" s="49"/>
      <c r="M354" s="218" t="s">
        <v>35</v>
      </c>
      <c r="N354" s="219" t="s">
        <v>53</v>
      </c>
      <c r="O354" s="89"/>
      <c r="P354" s="220">
        <f>O354*H354</f>
        <v>0</v>
      </c>
      <c r="Q354" s="220">
        <v>0</v>
      </c>
      <c r="R354" s="220">
        <f>Q354*H354</f>
        <v>0</v>
      </c>
      <c r="S354" s="220">
        <v>0</v>
      </c>
      <c r="T354" s="221">
        <f>S354*H354</f>
        <v>0</v>
      </c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R354" s="222" t="s">
        <v>206</v>
      </c>
      <c r="AT354" s="222" t="s">
        <v>201</v>
      </c>
      <c r="AU354" s="222" t="s">
        <v>92</v>
      </c>
      <c r="AY354" s="21" t="s">
        <v>197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21" t="s">
        <v>90</v>
      </c>
      <c r="BK354" s="223">
        <f>ROUND(I354*H354,2)</f>
        <v>0</v>
      </c>
      <c r="BL354" s="21" t="s">
        <v>206</v>
      </c>
      <c r="BM354" s="222" t="s">
        <v>732</v>
      </c>
    </row>
    <row r="355" s="2" customFormat="1">
      <c r="A355" s="43"/>
      <c r="B355" s="44"/>
      <c r="C355" s="45"/>
      <c r="D355" s="224" t="s">
        <v>209</v>
      </c>
      <c r="E355" s="45"/>
      <c r="F355" s="225" t="s">
        <v>2420</v>
      </c>
      <c r="G355" s="45"/>
      <c r="H355" s="45"/>
      <c r="I355" s="226"/>
      <c r="J355" s="45"/>
      <c r="K355" s="45"/>
      <c r="L355" s="49"/>
      <c r="M355" s="227"/>
      <c r="N355" s="228"/>
      <c r="O355" s="89"/>
      <c r="P355" s="89"/>
      <c r="Q355" s="89"/>
      <c r="R355" s="89"/>
      <c r="S355" s="89"/>
      <c r="T355" s="90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T355" s="21" t="s">
        <v>209</v>
      </c>
      <c r="AU355" s="21" t="s">
        <v>92</v>
      </c>
    </row>
    <row r="356" s="13" customFormat="1">
      <c r="A356" s="13"/>
      <c r="B356" s="232"/>
      <c r="C356" s="233"/>
      <c r="D356" s="224" t="s">
        <v>232</v>
      </c>
      <c r="E356" s="242" t="s">
        <v>35</v>
      </c>
      <c r="F356" s="234" t="s">
        <v>2643</v>
      </c>
      <c r="G356" s="233"/>
      <c r="H356" s="235">
        <v>3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232</v>
      </c>
      <c r="AU356" s="241" t="s">
        <v>92</v>
      </c>
      <c r="AV356" s="13" t="s">
        <v>92</v>
      </c>
      <c r="AW356" s="13" t="s">
        <v>42</v>
      </c>
      <c r="AX356" s="13" t="s">
        <v>82</v>
      </c>
      <c r="AY356" s="241" t="s">
        <v>197</v>
      </c>
    </row>
    <row r="357" s="14" customFormat="1">
      <c r="A357" s="14"/>
      <c r="B357" s="253"/>
      <c r="C357" s="254"/>
      <c r="D357" s="224" t="s">
        <v>232</v>
      </c>
      <c r="E357" s="255" t="s">
        <v>35</v>
      </c>
      <c r="F357" s="256" t="s">
        <v>355</v>
      </c>
      <c r="G357" s="254"/>
      <c r="H357" s="257">
        <v>3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232</v>
      </c>
      <c r="AU357" s="263" t="s">
        <v>92</v>
      </c>
      <c r="AV357" s="14" t="s">
        <v>206</v>
      </c>
      <c r="AW357" s="14" t="s">
        <v>42</v>
      </c>
      <c r="AX357" s="14" t="s">
        <v>90</v>
      </c>
      <c r="AY357" s="263" t="s">
        <v>197</v>
      </c>
    </row>
    <row r="358" s="2" customFormat="1" ht="24.15" customHeight="1">
      <c r="A358" s="43"/>
      <c r="B358" s="44"/>
      <c r="C358" s="211" t="s">
        <v>523</v>
      </c>
      <c r="D358" s="211" t="s">
        <v>201</v>
      </c>
      <c r="E358" s="212" t="s">
        <v>2422</v>
      </c>
      <c r="F358" s="213" t="s">
        <v>2423</v>
      </c>
      <c r="G358" s="214" t="s">
        <v>215</v>
      </c>
      <c r="H358" s="215">
        <v>4</v>
      </c>
      <c r="I358" s="216"/>
      <c r="J358" s="217">
        <f>ROUND(I358*H358,2)</f>
        <v>0</v>
      </c>
      <c r="K358" s="213" t="s">
        <v>35</v>
      </c>
      <c r="L358" s="49"/>
      <c r="M358" s="218" t="s">
        <v>35</v>
      </c>
      <c r="N358" s="219" t="s">
        <v>53</v>
      </c>
      <c r="O358" s="89"/>
      <c r="P358" s="220">
        <f>O358*H358</f>
        <v>0</v>
      </c>
      <c r="Q358" s="220">
        <v>0</v>
      </c>
      <c r="R358" s="220">
        <f>Q358*H358</f>
        <v>0</v>
      </c>
      <c r="S358" s="220">
        <v>0</v>
      </c>
      <c r="T358" s="221">
        <f>S358*H358</f>
        <v>0</v>
      </c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R358" s="222" t="s">
        <v>206</v>
      </c>
      <c r="AT358" s="222" t="s">
        <v>201</v>
      </c>
      <c r="AU358" s="222" t="s">
        <v>92</v>
      </c>
      <c r="AY358" s="21" t="s">
        <v>197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21" t="s">
        <v>90</v>
      </c>
      <c r="BK358" s="223">
        <f>ROUND(I358*H358,2)</f>
        <v>0</v>
      </c>
      <c r="BL358" s="21" t="s">
        <v>206</v>
      </c>
      <c r="BM358" s="222" t="s">
        <v>737</v>
      </c>
    </row>
    <row r="359" s="2" customFormat="1">
      <c r="A359" s="43"/>
      <c r="B359" s="44"/>
      <c r="C359" s="45"/>
      <c r="D359" s="224" t="s">
        <v>209</v>
      </c>
      <c r="E359" s="45"/>
      <c r="F359" s="225" t="s">
        <v>2423</v>
      </c>
      <c r="G359" s="45"/>
      <c r="H359" s="45"/>
      <c r="I359" s="226"/>
      <c r="J359" s="45"/>
      <c r="K359" s="45"/>
      <c r="L359" s="49"/>
      <c r="M359" s="227"/>
      <c r="N359" s="228"/>
      <c r="O359" s="89"/>
      <c r="P359" s="89"/>
      <c r="Q359" s="89"/>
      <c r="R359" s="89"/>
      <c r="S359" s="89"/>
      <c r="T359" s="90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T359" s="21" t="s">
        <v>209</v>
      </c>
      <c r="AU359" s="21" t="s">
        <v>92</v>
      </c>
    </row>
    <row r="360" s="13" customFormat="1">
      <c r="A360" s="13"/>
      <c r="B360" s="232"/>
      <c r="C360" s="233"/>
      <c r="D360" s="224" t="s">
        <v>232</v>
      </c>
      <c r="E360" s="242" t="s">
        <v>35</v>
      </c>
      <c r="F360" s="234" t="s">
        <v>2644</v>
      </c>
      <c r="G360" s="233"/>
      <c r="H360" s="235">
        <v>4</v>
      </c>
      <c r="I360" s="236"/>
      <c r="J360" s="233"/>
      <c r="K360" s="233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232</v>
      </c>
      <c r="AU360" s="241" t="s">
        <v>92</v>
      </c>
      <c r="AV360" s="13" t="s">
        <v>92</v>
      </c>
      <c r="AW360" s="13" t="s">
        <v>42</v>
      </c>
      <c r="AX360" s="13" t="s">
        <v>82</v>
      </c>
      <c r="AY360" s="241" t="s">
        <v>197</v>
      </c>
    </row>
    <row r="361" s="14" customFormat="1">
      <c r="A361" s="14"/>
      <c r="B361" s="253"/>
      <c r="C361" s="254"/>
      <c r="D361" s="224" t="s">
        <v>232</v>
      </c>
      <c r="E361" s="255" t="s">
        <v>35</v>
      </c>
      <c r="F361" s="256" t="s">
        <v>355</v>
      </c>
      <c r="G361" s="254"/>
      <c r="H361" s="257">
        <v>4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232</v>
      </c>
      <c r="AU361" s="263" t="s">
        <v>92</v>
      </c>
      <c r="AV361" s="14" t="s">
        <v>206</v>
      </c>
      <c r="AW361" s="14" t="s">
        <v>42</v>
      </c>
      <c r="AX361" s="14" t="s">
        <v>90</v>
      </c>
      <c r="AY361" s="263" t="s">
        <v>197</v>
      </c>
    </row>
    <row r="362" s="2" customFormat="1" ht="16.5" customHeight="1">
      <c r="A362" s="43"/>
      <c r="B362" s="44"/>
      <c r="C362" s="243" t="s">
        <v>539</v>
      </c>
      <c r="D362" s="243" t="s">
        <v>305</v>
      </c>
      <c r="E362" s="244" t="s">
        <v>2425</v>
      </c>
      <c r="F362" s="245" t="s">
        <v>2426</v>
      </c>
      <c r="G362" s="246" t="s">
        <v>215</v>
      </c>
      <c r="H362" s="247">
        <v>1</v>
      </c>
      <c r="I362" s="248"/>
      <c r="J362" s="249">
        <f>ROUND(I362*H362,2)</f>
        <v>0</v>
      </c>
      <c r="K362" s="245" t="s">
        <v>35</v>
      </c>
      <c r="L362" s="250"/>
      <c r="M362" s="251" t="s">
        <v>35</v>
      </c>
      <c r="N362" s="252" t="s">
        <v>53</v>
      </c>
      <c r="O362" s="89"/>
      <c r="P362" s="220">
        <f>O362*H362</f>
        <v>0</v>
      </c>
      <c r="Q362" s="220">
        <v>0</v>
      </c>
      <c r="R362" s="220">
        <f>Q362*H362</f>
        <v>0</v>
      </c>
      <c r="S362" s="220">
        <v>0</v>
      </c>
      <c r="T362" s="221">
        <f>S362*H362</f>
        <v>0</v>
      </c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R362" s="222" t="s">
        <v>253</v>
      </c>
      <c r="AT362" s="222" t="s">
        <v>305</v>
      </c>
      <c r="AU362" s="222" t="s">
        <v>92</v>
      </c>
      <c r="AY362" s="21" t="s">
        <v>197</v>
      </c>
      <c r="BE362" s="223">
        <f>IF(N362="základní",J362,0)</f>
        <v>0</v>
      </c>
      <c r="BF362" s="223">
        <f>IF(N362="snížená",J362,0)</f>
        <v>0</v>
      </c>
      <c r="BG362" s="223">
        <f>IF(N362="zákl. přenesená",J362,0)</f>
        <v>0</v>
      </c>
      <c r="BH362" s="223">
        <f>IF(N362="sníž. přenesená",J362,0)</f>
        <v>0</v>
      </c>
      <c r="BI362" s="223">
        <f>IF(N362="nulová",J362,0)</f>
        <v>0</v>
      </c>
      <c r="BJ362" s="21" t="s">
        <v>90</v>
      </c>
      <c r="BK362" s="223">
        <f>ROUND(I362*H362,2)</f>
        <v>0</v>
      </c>
      <c r="BL362" s="21" t="s">
        <v>206</v>
      </c>
      <c r="BM362" s="222" t="s">
        <v>746</v>
      </c>
    </row>
    <row r="363" s="2" customFormat="1">
      <c r="A363" s="43"/>
      <c r="B363" s="44"/>
      <c r="C363" s="45"/>
      <c r="D363" s="224" t="s">
        <v>209</v>
      </c>
      <c r="E363" s="45"/>
      <c r="F363" s="225" t="s">
        <v>2426</v>
      </c>
      <c r="G363" s="45"/>
      <c r="H363" s="45"/>
      <c r="I363" s="226"/>
      <c r="J363" s="45"/>
      <c r="K363" s="45"/>
      <c r="L363" s="49"/>
      <c r="M363" s="227"/>
      <c r="N363" s="228"/>
      <c r="O363" s="89"/>
      <c r="P363" s="89"/>
      <c r="Q363" s="89"/>
      <c r="R363" s="89"/>
      <c r="S363" s="89"/>
      <c r="T363" s="90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T363" s="21" t="s">
        <v>209</v>
      </c>
      <c r="AU363" s="21" t="s">
        <v>92</v>
      </c>
    </row>
    <row r="364" s="13" customFormat="1">
      <c r="A364" s="13"/>
      <c r="B364" s="232"/>
      <c r="C364" s="233"/>
      <c r="D364" s="224" t="s">
        <v>232</v>
      </c>
      <c r="E364" s="242" t="s">
        <v>35</v>
      </c>
      <c r="F364" s="234" t="s">
        <v>90</v>
      </c>
      <c r="G364" s="233"/>
      <c r="H364" s="235">
        <v>1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1" t="s">
        <v>232</v>
      </c>
      <c r="AU364" s="241" t="s">
        <v>92</v>
      </c>
      <c r="AV364" s="13" t="s">
        <v>92</v>
      </c>
      <c r="AW364" s="13" t="s">
        <v>42</v>
      </c>
      <c r="AX364" s="13" t="s">
        <v>82</v>
      </c>
      <c r="AY364" s="241" t="s">
        <v>197</v>
      </c>
    </row>
    <row r="365" s="14" customFormat="1">
      <c r="A365" s="14"/>
      <c r="B365" s="253"/>
      <c r="C365" s="254"/>
      <c r="D365" s="224" t="s">
        <v>232</v>
      </c>
      <c r="E365" s="255" t="s">
        <v>35</v>
      </c>
      <c r="F365" s="256" t="s">
        <v>355</v>
      </c>
      <c r="G365" s="254"/>
      <c r="H365" s="257">
        <v>1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232</v>
      </c>
      <c r="AU365" s="263" t="s">
        <v>92</v>
      </c>
      <c r="AV365" s="14" t="s">
        <v>206</v>
      </c>
      <c r="AW365" s="14" t="s">
        <v>42</v>
      </c>
      <c r="AX365" s="14" t="s">
        <v>90</v>
      </c>
      <c r="AY365" s="263" t="s">
        <v>197</v>
      </c>
    </row>
    <row r="366" s="2" customFormat="1" ht="21.75" customHeight="1">
      <c r="A366" s="43"/>
      <c r="B366" s="44"/>
      <c r="C366" s="243" t="s">
        <v>545</v>
      </c>
      <c r="D366" s="243" t="s">
        <v>305</v>
      </c>
      <c r="E366" s="244" t="s">
        <v>2427</v>
      </c>
      <c r="F366" s="245" t="s">
        <v>2428</v>
      </c>
      <c r="G366" s="246" t="s">
        <v>215</v>
      </c>
      <c r="H366" s="247">
        <v>3</v>
      </c>
      <c r="I366" s="248"/>
      <c r="J366" s="249">
        <f>ROUND(I366*H366,2)</f>
        <v>0</v>
      </c>
      <c r="K366" s="245" t="s">
        <v>35</v>
      </c>
      <c r="L366" s="250"/>
      <c r="M366" s="251" t="s">
        <v>35</v>
      </c>
      <c r="N366" s="252" t="s">
        <v>53</v>
      </c>
      <c r="O366" s="89"/>
      <c r="P366" s="220">
        <f>O366*H366</f>
        <v>0</v>
      </c>
      <c r="Q366" s="220">
        <v>0</v>
      </c>
      <c r="R366" s="220">
        <f>Q366*H366</f>
        <v>0</v>
      </c>
      <c r="S366" s="220">
        <v>0</v>
      </c>
      <c r="T366" s="221">
        <f>S366*H366</f>
        <v>0</v>
      </c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R366" s="222" t="s">
        <v>253</v>
      </c>
      <c r="AT366" s="222" t="s">
        <v>305</v>
      </c>
      <c r="AU366" s="222" t="s">
        <v>92</v>
      </c>
      <c r="AY366" s="21" t="s">
        <v>197</v>
      </c>
      <c r="BE366" s="223">
        <f>IF(N366="základní",J366,0)</f>
        <v>0</v>
      </c>
      <c r="BF366" s="223">
        <f>IF(N366="snížená",J366,0)</f>
        <v>0</v>
      </c>
      <c r="BG366" s="223">
        <f>IF(N366="zákl. přenesená",J366,0)</f>
        <v>0</v>
      </c>
      <c r="BH366" s="223">
        <f>IF(N366="sníž. přenesená",J366,0)</f>
        <v>0</v>
      </c>
      <c r="BI366" s="223">
        <f>IF(N366="nulová",J366,0)</f>
        <v>0</v>
      </c>
      <c r="BJ366" s="21" t="s">
        <v>90</v>
      </c>
      <c r="BK366" s="223">
        <f>ROUND(I366*H366,2)</f>
        <v>0</v>
      </c>
      <c r="BL366" s="21" t="s">
        <v>206</v>
      </c>
      <c r="BM366" s="222" t="s">
        <v>759</v>
      </c>
    </row>
    <row r="367" s="2" customFormat="1">
      <c r="A367" s="43"/>
      <c r="B367" s="44"/>
      <c r="C367" s="45"/>
      <c r="D367" s="224" t="s">
        <v>209</v>
      </c>
      <c r="E367" s="45"/>
      <c r="F367" s="225" t="s">
        <v>2428</v>
      </c>
      <c r="G367" s="45"/>
      <c r="H367" s="45"/>
      <c r="I367" s="226"/>
      <c r="J367" s="45"/>
      <c r="K367" s="45"/>
      <c r="L367" s="49"/>
      <c r="M367" s="227"/>
      <c r="N367" s="228"/>
      <c r="O367" s="89"/>
      <c r="P367" s="89"/>
      <c r="Q367" s="89"/>
      <c r="R367" s="89"/>
      <c r="S367" s="89"/>
      <c r="T367" s="90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T367" s="21" t="s">
        <v>209</v>
      </c>
      <c r="AU367" s="21" t="s">
        <v>92</v>
      </c>
    </row>
    <row r="368" s="13" customFormat="1">
      <c r="A368" s="13"/>
      <c r="B368" s="232"/>
      <c r="C368" s="233"/>
      <c r="D368" s="224" t="s">
        <v>232</v>
      </c>
      <c r="E368" s="242" t="s">
        <v>35</v>
      </c>
      <c r="F368" s="234" t="s">
        <v>207</v>
      </c>
      <c r="G368" s="233"/>
      <c r="H368" s="235">
        <v>3</v>
      </c>
      <c r="I368" s="236"/>
      <c r="J368" s="233"/>
      <c r="K368" s="233"/>
      <c r="L368" s="237"/>
      <c r="M368" s="238"/>
      <c r="N368" s="239"/>
      <c r="O368" s="239"/>
      <c r="P368" s="239"/>
      <c r="Q368" s="239"/>
      <c r="R368" s="239"/>
      <c r="S368" s="239"/>
      <c r="T368" s="24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1" t="s">
        <v>232</v>
      </c>
      <c r="AU368" s="241" t="s">
        <v>92</v>
      </c>
      <c r="AV368" s="13" t="s">
        <v>92</v>
      </c>
      <c r="AW368" s="13" t="s">
        <v>42</v>
      </c>
      <c r="AX368" s="13" t="s">
        <v>82</v>
      </c>
      <c r="AY368" s="241" t="s">
        <v>197</v>
      </c>
    </row>
    <row r="369" s="14" customFormat="1">
      <c r="A369" s="14"/>
      <c r="B369" s="253"/>
      <c r="C369" s="254"/>
      <c r="D369" s="224" t="s">
        <v>232</v>
      </c>
      <c r="E369" s="255" t="s">
        <v>35</v>
      </c>
      <c r="F369" s="256" t="s">
        <v>355</v>
      </c>
      <c r="G369" s="254"/>
      <c r="H369" s="257">
        <v>3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232</v>
      </c>
      <c r="AU369" s="263" t="s">
        <v>92</v>
      </c>
      <c r="AV369" s="14" t="s">
        <v>206</v>
      </c>
      <c r="AW369" s="14" t="s">
        <v>42</v>
      </c>
      <c r="AX369" s="14" t="s">
        <v>90</v>
      </c>
      <c r="AY369" s="263" t="s">
        <v>197</v>
      </c>
    </row>
    <row r="370" s="2" customFormat="1" ht="24.15" customHeight="1">
      <c r="A370" s="43"/>
      <c r="B370" s="44"/>
      <c r="C370" s="211" t="s">
        <v>557</v>
      </c>
      <c r="D370" s="211" t="s">
        <v>201</v>
      </c>
      <c r="E370" s="212" t="s">
        <v>2431</v>
      </c>
      <c r="F370" s="213" t="s">
        <v>2432</v>
      </c>
      <c r="G370" s="214" t="s">
        <v>215</v>
      </c>
      <c r="H370" s="215">
        <v>7</v>
      </c>
      <c r="I370" s="216"/>
      <c r="J370" s="217">
        <f>ROUND(I370*H370,2)</f>
        <v>0</v>
      </c>
      <c r="K370" s="213" t="s">
        <v>35</v>
      </c>
      <c r="L370" s="49"/>
      <c r="M370" s="218" t="s">
        <v>35</v>
      </c>
      <c r="N370" s="219" t="s">
        <v>53</v>
      </c>
      <c r="O370" s="89"/>
      <c r="P370" s="220">
        <f>O370*H370</f>
        <v>0</v>
      </c>
      <c r="Q370" s="220">
        <v>0</v>
      </c>
      <c r="R370" s="220">
        <f>Q370*H370</f>
        <v>0</v>
      </c>
      <c r="S370" s="220">
        <v>0</v>
      </c>
      <c r="T370" s="221">
        <f>S370*H370</f>
        <v>0</v>
      </c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R370" s="222" t="s">
        <v>206</v>
      </c>
      <c r="AT370" s="222" t="s">
        <v>201</v>
      </c>
      <c r="AU370" s="222" t="s">
        <v>92</v>
      </c>
      <c r="AY370" s="21" t="s">
        <v>197</v>
      </c>
      <c r="BE370" s="223">
        <f>IF(N370="základní",J370,0)</f>
        <v>0</v>
      </c>
      <c r="BF370" s="223">
        <f>IF(N370="snížená",J370,0)</f>
        <v>0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21" t="s">
        <v>90</v>
      </c>
      <c r="BK370" s="223">
        <f>ROUND(I370*H370,2)</f>
        <v>0</v>
      </c>
      <c r="BL370" s="21" t="s">
        <v>206</v>
      </c>
      <c r="BM370" s="222" t="s">
        <v>773</v>
      </c>
    </row>
    <row r="371" s="2" customFormat="1">
      <c r="A371" s="43"/>
      <c r="B371" s="44"/>
      <c r="C371" s="45"/>
      <c r="D371" s="224" t="s">
        <v>209</v>
      </c>
      <c r="E371" s="45"/>
      <c r="F371" s="225" t="s">
        <v>2432</v>
      </c>
      <c r="G371" s="45"/>
      <c r="H371" s="45"/>
      <c r="I371" s="226"/>
      <c r="J371" s="45"/>
      <c r="K371" s="45"/>
      <c r="L371" s="49"/>
      <c r="M371" s="227"/>
      <c r="N371" s="228"/>
      <c r="O371" s="89"/>
      <c r="P371" s="89"/>
      <c r="Q371" s="89"/>
      <c r="R371" s="89"/>
      <c r="S371" s="89"/>
      <c r="T371" s="90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T371" s="21" t="s">
        <v>209</v>
      </c>
      <c r="AU371" s="21" t="s">
        <v>92</v>
      </c>
    </row>
    <row r="372" s="13" customFormat="1">
      <c r="A372" s="13"/>
      <c r="B372" s="232"/>
      <c r="C372" s="233"/>
      <c r="D372" s="224" t="s">
        <v>232</v>
      </c>
      <c r="E372" s="242" t="s">
        <v>35</v>
      </c>
      <c r="F372" s="234" t="s">
        <v>2645</v>
      </c>
      <c r="G372" s="233"/>
      <c r="H372" s="235">
        <v>7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232</v>
      </c>
      <c r="AU372" s="241" t="s">
        <v>92</v>
      </c>
      <c r="AV372" s="13" t="s">
        <v>92</v>
      </c>
      <c r="AW372" s="13" t="s">
        <v>42</v>
      </c>
      <c r="AX372" s="13" t="s">
        <v>82</v>
      </c>
      <c r="AY372" s="241" t="s">
        <v>197</v>
      </c>
    </row>
    <row r="373" s="14" customFormat="1">
      <c r="A373" s="14"/>
      <c r="B373" s="253"/>
      <c r="C373" s="254"/>
      <c r="D373" s="224" t="s">
        <v>232</v>
      </c>
      <c r="E373" s="255" t="s">
        <v>35</v>
      </c>
      <c r="F373" s="256" t="s">
        <v>355</v>
      </c>
      <c r="G373" s="254"/>
      <c r="H373" s="257">
        <v>7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232</v>
      </c>
      <c r="AU373" s="263" t="s">
        <v>92</v>
      </c>
      <c r="AV373" s="14" t="s">
        <v>206</v>
      </c>
      <c r="AW373" s="14" t="s">
        <v>42</v>
      </c>
      <c r="AX373" s="14" t="s">
        <v>90</v>
      </c>
      <c r="AY373" s="263" t="s">
        <v>197</v>
      </c>
    </row>
    <row r="374" s="2" customFormat="1" ht="24.15" customHeight="1">
      <c r="A374" s="43"/>
      <c r="B374" s="44"/>
      <c r="C374" s="243" t="s">
        <v>563</v>
      </c>
      <c r="D374" s="243" t="s">
        <v>305</v>
      </c>
      <c r="E374" s="244" t="s">
        <v>2646</v>
      </c>
      <c r="F374" s="245" t="s">
        <v>2435</v>
      </c>
      <c r="G374" s="246" t="s">
        <v>215</v>
      </c>
      <c r="H374" s="247">
        <v>3</v>
      </c>
      <c r="I374" s="248"/>
      <c r="J374" s="249">
        <f>ROUND(I374*H374,2)</f>
        <v>0</v>
      </c>
      <c r="K374" s="245" t="s">
        <v>35</v>
      </c>
      <c r="L374" s="250"/>
      <c r="M374" s="251" t="s">
        <v>35</v>
      </c>
      <c r="N374" s="252" t="s">
        <v>53</v>
      </c>
      <c r="O374" s="89"/>
      <c r="P374" s="220">
        <f>O374*H374</f>
        <v>0</v>
      </c>
      <c r="Q374" s="220">
        <v>0</v>
      </c>
      <c r="R374" s="220">
        <f>Q374*H374</f>
        <v>0</v>
      </c>
      <c r="S374" s="220">
        <v>0</v>
      </c>
      <c r="T374" s="221">
        <f>S374*H374</f>
        <v>0</v>
      </c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R374" s="222" t="s">
        <v>253</v>
      </c>
      <c r="AT374" s="222" t="s">
        <v>305</v>
      </c>
      <c r="AU374" s="222" t="s">
        <v>92</v>
      </c>
      <c r="AY374" s="21" t="s">
        <v>197</v>
      </c>
      <c r="BE374" s="223">
        <f>IF(N374="základní",J374,0)</f>
        <v>0</v>
      </c>
      <c r="BF374" s="223">
        <f>IF(N374="snížená",J374,0)</f>
        <v>0</v>
      </c>
      <c r="BG374" s="223">
        <f>IF(N374="zákl. přenesená",J374,0)</f>
        <v>0</v>
      </c>
      <c r="BH374" s="223">
        <f>IF(N374="sníž. přenesená",J374,0)</f>
        <v>0</v>
      </c>
      <c r="BI374" s="223">
        <f>IF(N374="nulová",J374,0)</f>
        <v>0</v>
      </c>
      <c r="BJ374" s="21" t="s">
        <v>90</v>
      </c>
      <c r="BK374" s="223">
        <f>ROUND(I374*H374,2)</f>
        <v>0</v>
      </c>
      <c r="BL374" s="21" t="s">
        <v>206</v>
      </c>
      <c r="BM374" s="222" t="s">
        <v>777</v>
      </c>
    </row>
    <row r="375" s="2" customFormat="1">
      <c r="A375" s="43"/>
      <c r="B375" s="44"/>
      <c r="C375" s="45"/>
      <c r="D375" s="224" t="s">
        <v>209</v>
      </c>
      <c r="E375" s="45"/>
      <c r="F375" s="225" t="s">
        <v>2435</v>
      </c>
      <c r="G375" s="45"/>
      <c r="H375" s="45"/>
      <c r="I375" s="226"/>
      <c r="J375" s="45"/>
      <c r="K375" s="45"/>
      <c r="L375" s="49"/>
      <c r="M375" s="227"/>
      <c r="N375" s="228"/>
      <c r="O375" s="89"/>
      <c r="P375" s="89"/>
      <c r="Q375" s="89"/>
      <c r="R375" s="89"/>
      <c r="S375" s="89"/>
      <c r="T375" s="90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T375" s="21" t="s">
        <v>209</v>
      </c>
      <c r="AU375" s="21" t="s">
        <v>92</v>
      </c>
    </row>
    <row r="376" s="13" customFormat="1">
      <c r="A376" s="13"/>
      <c r="B376" s="232"/>
      <c r="C376" s="233"/>
      <c r="D376" s="224" t="s">
        <v>232</v>
      </c>
      <c r="E376" s="242" t="s">
        <v>35</v>
      </c>
      <c r="F376" s="234" t="s">
        <v>2643</v>
      </c>
      <c r="G376" s="233"/>
      <c r="H376" s="235">
        <v>3</v>
      </c>
      <c r="I376" s="236"/>
      <c r="J376" s="233"/>
      <c r="K376" s="233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232</v>
      </c>
      <c r="AU376" s="241" t="s">
        <v>92</v>
      </c>
      <c r="AV376" s="13" t="s">
        <v>92</v>
      </c>
      <c r="AW376" s="13" t="s">
        <v>42</v>
      </c>
      <c r="AX376" s="13" t="s">
        <v>82</v>
      </c>
      <c r="AY376" s="241" t="s">
        <v>197</v>
      </c>
    </row>
    <row r="377" s="14" customFormat="1">
      <c r="A377" s="14"/>
      <c r="B377" s="253"/>
      <c r="C377" s="254"/>
      <c r="D377" s="224" t="s">
        <v>232</v>
      </c>
      <c r="E377" s="255" t="s">
        <v>35</v>
      </c>
      <c r="F377" s="256" t="s">
        <v>355</v>
      </c>
      <c r="G377" s="254"/>
      <c r="H377" s="257">
        <v>3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232</v>
      </c>
      <c r="AU377" s="263" t="s">
        <v>92</v>
      </c>
      <c r="AV377" s="14" t="s">
        <v>206</v>
      </c>
      <c r="AW377" s="14" t="s">
        <v>42</v>
      </c>
      <c r="AX377" s="14" t="s">
        <v>90</v>
      </c>
      <c r="AY377" s="263" t="s">
        <v>197</v>
      </c>
    </row>
    <row r="378" s="2" customFormat="1" ht="24.15" customHeight="1">
      <c r="A378" s="43"/>
      <c r="B378" s="44"/>
      <c r="C378" s="243" t="s">
        <v>569</v>
      </c>
      <c r="D378" s="243" t="s">
        <v>305</v>
      </c>
      <c r="E378" s="244" t="s">
        <v>2436</v>
      </c>
      <c r="F378" s="245" t="s">
        <v>2437</v>
      </c>
      <c r="G378" s="246" t="s">
        <v>215</v>
      </c>
      <c r="H378" s="247">
        <v>1</v>
      </c>
      <c r="I378" s="248"/>
      <c r="J378" s="249">
        <f>ROUND(I378*H378,2)</f>
        <v>0</v>
      </c>
      <c r="K378" s="245" t="s">
        <v>35</v>
      </c>
      <c r="L378" s="250"/>
      <c r="M378" s="251" t="s">
        <v>35</v>
      </c>
      <c r="N378" s="252" t="s">
        <v>53</v>
      </c>
      <c r="O378" s="89"/>
      <c r="P378" s="220">
        <f>O378*H378</f>
        <v>0</v>
      </c>
      <c r="Q378" s="220">
        <v>0</v>
      </c>
      <c r="R378" s="220">
        <f>Q378*H378</f>
        <v>0</v>
      </c>
      <c r="S378" s="220">
        <v>0</v>
      </c>
      <c r="T378" s="221">
        <f>S378*H378</f>
        <v>0</v>
      </c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R378" s="222" t="s">
        <v>253</v>
      </c>
      <c r="AT378" s="222" t="s">
        <v>305</v>
      </c>
      <c r="AU378" s="222" t="s">
        <v>92</v>
      </c>
      <c r="AY378" s="21" t="s">
        <v>197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21" t="s">
        <v>90</v>
      </c>
      <c r="BK378" s="223">
        <f>ROUND(I378*H378,2)</f>
        <v>0</v>
      </c>
      <c r="BL378" s="21" t="s">
        <v>206</v>
      </c>
      <c r="BM378" s="222" t="s">
        <v>789</v>
      </c>
    </row>
    <row r="379" s="2" customFormat="1">
      <c r="A379" s="43"/>
      <c r="B379" s="44"/>
      <c r="C379" s="45"/>
      <c r="D379" s="224" t="s">
        <v>209</v>
      </c>
      <c r="E379" s="45"/>
      <c r="F379" s="225" t="s">
        <v>2437</v>
      </c>
      <c r="G379" s="45"/>
      <c r="H379" s="45"/>
      <c r="I379" s="226"/>
      <c r="J379" s="45"/>
      <c r="K379" s="45"/>
      <c r="L379" s="49"/>
      <c r="M379" s="227"/>
      <c r="N379" s="228"/>
      <c r="O379" s="89"/>
      <c r="P379" s="89"/>
      <c r="Q379" s="89"/>
      <c r="R379" s="89"/>
      <c r="S379" s="89"/>
      <c r="T379" s="90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T379" s="21" t="s">
        <v>209</v>
      </c>
      <c r="AU379" s="21" t="s">
        <v>92</v>
      </c>
    </row>
    <row r="380" s="13" customFormat="1">
      <c r="A380" s="13"/>
      <c r="B380" s="232"/>
      <c r="C380" s="233"/>
      <c r="D380" s="224" t="s">
        <v>232</v>
      </c>
      <c r="E380" s="242" t="s">
        <v>35</v>
      </c>
      <c r="F380" s="234" t="s">
        <v>90</v>
      </c>
      <c r="G380" s="233"/>
      <c r="H380" s="235">
        <v>1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1" t="s">
        <v>232</v>
      </c>
      <c r="AU380" s="241" t="s">
        <v>92</v>
      </c>
      <c r="AV380" s="13" t="s">
        <v>92</v>
      </c>
      <c r="AW380" s="13" t="s">
        <v>42</v>
      </c>
      <c r="AX380" s="13" t="s">
        <v>82</v>
      </c>
      <c r="AY380" s="241" t="s">
        <v>197</v>
      </c>
    </row>
    <row r="381" s="14" customFormat="1">
      <c r="A381" s="14"/>
      <c r="B381" s="253"/>
      <c r="C381" s="254"/>
      <c r="D381" s="224" t="s">
        <v>232</v>
      </c>
      <c r="E381" s="255" t="s">
        <v>35</v>
      </c>
      <c r="F381" s="256" t="s">
        <v>355</v>
      </c>
      <c r="G381" s="254"/>
      <c r="H381" s="257">
        <v>1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232</v>
      </c>
      <c r="AU381" s="263" t="s">
        <v>92</v>
      </c>
      <c r="AV381" s="14" t="s">
        <v>206</v>
      </c>
      <c r="AW381" s="14" t="s">
        <v>42</v>
      </c>
      <c r="AX381" s="14" t="s">
        <v>90</v>
      </c>
      <c r="AY381" s="263" t="s">
        <v>197</v>
      </c>
    </row>
    <row r="382" s="2" customFormat="1" ht="24.15" customHeight="1">
      <c r="A382" s="43"/>
      <c r="B382" s="44"/>
      <c r="C382" s="243" t="s">
        <v>580</v>
      </c>
      <c r="D382" s="243" t="s">
        <v>305</v>
      </c>
      <c r="E382" s="244" t="s">
        <v>2438</v>
      </c>
      <c r="F382" s="245" t="s">
        <v>2439</v>
      </c>
      <c r="G382" s="246" t="s">
        <v>215</v>
      </c>
      <c r="H382" s="247">
        <v>1</v>
      </c>
      <c r="I382" s="248"/>
      <c r="J382" s="249">
        <f>ROUND(I382*H382,2)</f>
        <v>0</v>
      </c>
      <c r="K382" s="245" t="s">
        <v>35</v>
      </c>
      <c r="L382" s="250"/>
      <c r="M382" s="251" t="s">
        <v>35</v>
      </c>
      <c r="N382" s="252" t="s">
        <v>53</v>
      </c>
      <c r="O382" s="89"/>
      <c r="P382" s="220">
        <f>O382*H382</f>
        <v>0</v>
      </c>
      <c r="Q382" s="220">
        <v>0</v>
      </c>
      <c r="R382" s="220">
        <f>Q382*H382</f>
        <v>0</v>
      </c>
      <c r="S382" s="220">
        <v>0</v>
      </c>
      <c r="T382" s="221">
        <f>S382*H382</f>
        <v>0</v>
      </c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R382" s="222" t="s">
        <v>253</v>
      </c>
      <c r="AT382" s="222" t="s">
        <v>305</v>
      </c>
      <c r="AU382" s="222" t="s">
        <v>92</v>
      </c>
      <c r="AY382" s="21" t="s">
        <v>197</v>
      </c>
      <c r="BE382" s="223">
        <f>IF(N382="základní",J382,0)</f>
        <v>0</v>
      </c>
      <c r="BF382" s="223">
        <f>IF(N382="snížená",J382,0)</f>
        <v>0</v>
      </c>
      <c r="BG382" s="223">
        <f>IF(N382="zákl. přenesená",J382,0)</f>
        <v>0</v>
      </c>
      <c r="BH382" s="223">
        <f>IF(N382="sníž. přenesená",J382,0)</f>
        <v>0</v>
      </c>
      <c r="BI382" s="223">
        <f>IF(N382="nulová",J382,0)</f>
        <v>0</v>
      </c>
      <c r="BJ382" s="21" t="s">
        <v>90</v>
      </c>
      <c r="BK382" s="223">
        <f>ROUND(I382*H382,2)</f>
        <v>0</v>
      </c>
      <c r="BL382" s="21" t="s">
        <v>206</v>
      </c>
      <c r="BM382" s="222" t="s">
        <v>799</v>
      </c>
    </row>
    <row r="383" s="2" customFormat="1">
      <c r="A383" s="43"/>
      <c r="B383" s="44"/>
      <c r="C383" s="45"/>
      <c r="D383" s="224" t="s">
        <v>209</v>
      </c>
      <c r="E383" s="45"/>
      <c r="F383" s="225" t="s">
        <v>2439</v>
      </c>
      <c r="G383" s="45"/>
      <c r="H383" s="45"/>
      <c r="I383" s="226"/>
      <c r="J383" s="45"/>
      <c r="K383" s="45"/>
      <c r="L383" s="49"/>
      <c r="M383" s="227"/>
      <c r="N383" s="228"/>
      <c r="O383" s="89"/>
      <c r="P383" s="89"/>
      <c r="Q383" s="89"/>
      <c r="R383" s="89"/>
      <c r="S383" s="89"/>
      <c r="T383" s="90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T383" s="21" t="s">
        <v>209</v>
      </c>
      <c r="AU383" s="21" t="s">
        <v>92</v>
      </c>
    </row>
    <row r="384" s="13" customFormat="1">
      <c r="A384" s="13"/>
      <c r="B384" s="232"/>
      <c r="C384" s="233"/>
      <c r="D384" s="224" t="s">
        <v>232</v>
      </c>
      <c r="E384" s="242" t="s">
        <v>35</v>
      </c>
      <c r="F384" s="234" t="s">
        <v>90</v>
      </c>
      <c r="G384" s="233"/>
      <c r="H384" s="235">
        <v>1</v>
      </c>
      <c r="I384" s="236"/>
      <c r="J384" s="233"/>
      <c r="K384" s="233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232</v>
      </c>
      <c r="AU384" s="241" t="s">
        <v>92</v>
      </c>
      <c r="AV384" s="13" t="s">
        <v>92</v>
      </c>
      <c r="AW384" s="13" t="s">
        <v>42</v>
      </c>
      <c r="AX384" s="13" t="s">
        <v>82</v>
      </c>
      <c r="AY384" s="241" t="s">
        <v>197</v>
      </c>
    </row>
    <row r="385" s="14" customFormat="1">
      <c r="A385" s="14"/>
      <c r="B385" s="253"/>
      <c r="C385" s="254"/>
      <c r="D385" s="224" t="s">
        <v>232</v>
      </c>
      <c r="E385" s="255" t="s">
        <v>35</v>
      </c>
      <c r="F385" s="256" t="s">
        <v>355</v>
      </c>
      <c r="G385" s="254"/>
      <c r="H385" s="257">
        <v>1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232</v>
      </c>
      <c r="AU385" s="263" t="s">
        <v>92</v>
      </c>
      <c r="AV385" s="14" t="s">
        <v>206</v>
      </c>
      <c r="AW385" s="14" t="s">
        <v>42</v>
      </c>
      <c r="AX385" s="14" t="s">
        <v>90</v>
      </c>
      <c r="AY385" s="263" t="s">
        <v>197</v>
      </c>
    </row>
    <row r="386" s="2" customFormat="1" ht="24.15" customHeight="1">
      <c r="A386" s="43"/>
      <c r="B386" s="44"/>
      <c r="C386" s="243" t="s">
        <v>582</v>
      </c>
      <c r="D386" s="243" t="s">
        <v>305</v>
      </c>
      <c r="E386" s="244" t="s">
        <v>2442</v>
      </c>
      <c r="F386" s="245" t="s">
        <v>2443</v>
      </c>
      <c r="G386" s="246" t="s">
        <v>215</v>
      </c>
      <c r="H386" s="247">
        <v>2</v>
      </c>
      <c r="I386" s="248"/>
      <c r="J386" s="249">
        <f>ROUND(I386*H386,2)</f>
        <v>0</v>
      </c>
      <c r="K386" s="245" t="s">
        <v>35</v>
      </c>
      <c r="L386" s="250"/>
      <c r="M386" s="251" t="s">
        <v>35</v>
      </c>
      <c r="N386" s="252" t="s">
        <v>53</v>
      </c>
      <c r="O386" s="89"/>
      <c r="P386" s="220">
        <f>O386*H386</f>
        <v>0</v>
      </c>
      <c r="Q386" s="220">
        <v>0</v>
      </c>
      <c r="R386" s="220">
        <f>Q386*H386</f>
        <v>0</v>
      </c>
      <c r="S386" s="220">
        <v>0</v>
      </c>
      <c r="T386" s="221">
        <f>S386*H386</f>
        <v>0</v>
      </c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R386" s="222" t="s">
        <v>253</v>
      </c>
      <c r="AT386" s="222" t="s">
        <v>305</v>
      </c>
      <c r="AU386" s="222" t="s">
        <v>92</v>
      </c>
      <c r="AY386" s="21" t="s">
        <v>197</v>
      </c>
      <c r="BE386" s="223">
        <f>IF(N386="základní",J386,0)</f>
        <v>0</v>
      </c>
      <c r="BF386" s="223">
        <f>IF(N386="snížená",J386,0)</f>
        <v>0</v>
      </c>
      <c r="BG386" s="223">
        <f>IF(N386="zákl. přenesená",J386,0)</f>
        <v>0</v>
      </c>
      <c r="BH386" s="223">
        <f>IF(N386="sníž. přenesená",J386,0)</f>
        <v>0</v>
      </c>
      <c r="BI386" s="223">
        <f>IF(N386="nulová",J386,0)</f>
        <v>0</v>
      </c>
      <c r="BJ386" s="21" t="s">
        <v>90</v>
      </c>
      <c r="BK386" s="223">
        <f>ROUND(I386*H386,2)</f>
        <v>0</v>
      </c>
      <c r="BL386" s="21" t="s">
        <v>206</v>
      </c>
      <c r="BM386" s="222" t="s">
        <v>809</v>
      </c>
    </row>
    <row r="387" s="2" customFormat="1">
      <c r="A387" s="43"/>
      <c r="B387" s="44"/>
      <c r="C387" s="45"/>
      <c r="D387" s="224" t="s">
        <v>209</v>
      </c>
      <c r="E387" s="45"/>
      <c r="F387" s="225" t="s">
        <v>2443</v>
      </c>
      <c r="G387" s="45"/>
      <c r="H387" s="45"/>
      <c r="I387" s="226"/>
      <c r="J387" s="45"/>
      <c r="K387" s="45"/>
      <c r="L387" s="49"/>
      <c r="M387" s="227"/>
      <c r="N387" s="228"/>
      <c r="O387" s="89"/>
      <c r="P387" s="89"/>
      <c r="Q387" s="89"/>
      <c r="R387" s="89"/>
      <c r="S387" s="89"/>
      <c r="T387" s="90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T387" s="21" t="s">
        <v>209</v>
      </c>
      <c r="AU387" s="21" t="s">
        <v>92</v>
      </c>
    </row>
    <row r="388" s="13" customFormat="1">
      <c r="A388" s="13"/>
      <c r="B388" s="232"/>
      <c r="C388" s="233"/>
      <c r="D388" s="224" t="s">
        <v>232</v>
      </c>
      <c r="E388" s="242" t="s">
        <v>35</v>
      </c>
      <c r="F388" s="234" t="s">
        <v>92</v>
      </c>
      <c r="G388" s="233"/>
      <c r="H388" s="235">
        <v>2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1" t="s">
        <v>232</v>
      </c>
      <c r="AU388" s="241" t="s">
        <v>92</v>
      </c>
      <c r="AV388" s="13" t="s">
        <v>92</v>
      </c>
      <c r="AW388" s="13" t="s">
        <v>42</v>
      </c>
      <c r="AX388" s="13" t="s">
        <v>82</v>
      </c>
      <c r="AY388" s="241" t="s">
        <v>197</v>
      </c>
    </row>
    <row r="389" s="14" customFormat="1">
      <c r="A389" s="14"/>
      <c r="B389" s="253"/>
      <c r="C389" s="254"/>
      <c r="D389" s="224" t="s">
        <v>232</v>
      </c>
      <c r="E389" s="255" t="s">
        <v>35</v>
      </c>
      <c r="F389" s="256" t="s">
        <v>355</v>
      </c>
      <c r="G389" s="254"/>
      <c r="H389" s="257">
        <v>2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232</v>
      </c>
      <c r="AU389" s="263" t="s">
        <v>92</v>
      </c>
      <c r="AV389" s="14" t="s">
        <v>206</v>
      </c>
      <c r="AW389" s="14" t="s">
        <v>42</v>
      </c>
      <c r="AX389" s="14" t="s">
        <v>90</v>
      </c>
      <c r="AY389" s="263" t="s">
        <v>197</v>
      </c>
    </row>
    <row r="390" s="2" customFormat="1" ht="24.15" customHeight="1">
      <c r="A390" s="43"/>
      <c r="B390" s="44"/>
      <c r="C390" s="211" t="s">
        <v>587</v>
      </c>
      <c r="D390" s="211" t="s">
        <v>201</v>
      </c>
      <c r="E390" s="212" t="s">
        <v>2446</v>
      </c>
      <c r="F390" s="213" t="s">
        <v>2447</v>
      </c>
      <c r="G390" s="214" t="s">
        <v>215</v>
      </c>
      <c r="H390" s="215">
        <v>3</v>
      </c>
      <c r="I390" s="216"/>
      <c r="J390" s="217">
        <f>ROUND(I390*H390,2)</f>
        <v>0</v>
      </c>
      <c r="K390" s="213" t="s">
        <v>35</v>
      </c>
      <c r="L390" s="49"/>
      <c r="M390" s="218" t="s">
        <v>35</v>
      </c>
      <c r="N390" s="219" t="s">
        <v>53</v>
      </c>
      <c r="O390" s="89"/>
      <c r="P390" s="220">
        <f>O390*H390</f>
        <v>0</v>
      </c>
      <c r="Q390" s="220">
        <v>0</v>
      </c>
      <c r="R390" s="220">
        <f>Q390*H390</f>
        <v>0</v>
      </c>
      <c r="S390" s="220">
        <v>0</v>
      </c>
      <c r="T390" s="221">
        <f>S390*H390</f>
        <v>0</v>
      </c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R390" s="222" t="s">
        <v>206</v>
      </c>
      <c r="AT390" s="222" t="s">
        <v>201</v>
      </c>
      <c r="AU390" s="222" t="s">
        <v>92</v>
      </c>
      <c r="AY390" s="21" t="s">
        <v>197</v>
      </c>
      <c r="BE390" s="223">
        <f>IF(N390="základní",J390,0)</f>
        <v>0</v>
      </c>
      <c r="BF390" s="223">
        <f>IF(N390="snížená",J390,0)</f>
        <v>0</v>
      </c>
      <c r="BG390" s="223">
        <f>IF(N390="zákl. přenesená",J390,0)</f>
        <v>0</v>
      </c>
      <c r="BH390" s="223">
        <f>IF(N390="sníž. přenesená",J390,0)</f>
        <v>0</v>
      </c>
      <c r="BI390" s="223">
        <f>IF(N390="nulová",J390,0)</f>
        <v>0</v>
      </c>
      <c r="BJ390" s="21" t="s">
        <v>90</v>
      </c>
      <c r="BK390" s="223">
        <f>ROUND(I390*H390,2)</f>
        <v>0</v>
      </c>
      <c r="BL390" s="21" t="s">
        <v>206</v>
      </c>
      <c r="BM390" s="222" t="s">
        <v>816</v>
      </c>
    </row>
    <row r="391" s="2" customFormat="1">
      <c r="A391" s="43"/>
      <c r="B391" s="44"/>
      <c r="C391" s="45"/>
      <c r="D391" s="224" t="s">
        <v>209</v>
      </c>
      <c r="E391" s="45"/>
      <c r="F391" s="225" t="s">
        <v>2447</v>
      </c>
      <c r="G391" s="45"/>
      <c r="H391" s="45"/>
      <c r="I391" s="226"/>
      <c r="J391" s="45"/>
      <c r="K391" s="45"/>
      <c r="L391" s="49"/>
      <c r="M391" s="227"/>
      <c r="N391" s="228"/>
      <c r="O391" s="89"/>
      <c r="P391" s="89"/>
      <c r="Q391" s="89"/>
      <c r="R391" s="89"/>
      <c r="S391" s="89"/>
      <c r="T391" s="90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T391" s="21" t="s">
        <v>209</v>
      </c>
      <c r="AU391" s="21" t="s">
        <v>92</v>
      </c>
    </row>
    <row r="392" s="13" customFormat="1">
      <c r="A392" s="13"/>
      <c r="B392" s="232"/>
      <c r="C392" s="233"/>
      <c r="D392" s="224" t="s">
        <v>232</v>
      </c>
      <c r="E392" s="242" t="s">
        <v>35</v>
      </c>
      <c r="F392" s="234" t="s">
        <v>2647</v>
      </c>
      <c r="G392" s="233"/>
      <c r="H392" s="235">
        <v>3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232</v>
      </c>
      <c r="AU392" s="241" t="s">
        <v>92</v>
      </c>
      <c r="AV392" s="13" t="s">
        <v>92</v>
      </c>
      <c r="AW392" s="13" t="s">
        <v>42</v>
      </c>
      <c r="AX392" s="13" t="s">
        <v>82</v>
      </c>
      <c r="AY392" s="241" t="s">
        <v>197</v>
      </c>
    </row>
    <row r="393" s="14" customFormat="1">
      <c r="A393" s="14"/>
      <c r="B393" s="253"/>
      <c r="C393" s="254"/>
      <c r="D393" s="224" t="s">
        <v>232</v>
      </c>
      <c r="E393" s="255" t="s">
        <v>35</v>
      </c>
      <c r="F393" s="256" t="s">
        <v>355</v>
      </c>
      <c r="G393" s="254"/>
      <c r="H393" s="257">
        <v>3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232</v>
      </c>
      <c r="AU393" s="263" t="s">
        <v>92</v>
      </c>
      <c r="AV393" s="14" t="s">
        <v>206</v>
      </c>
      <c r="AW393" s="14" t="s">
        <v>42</v>
      </c>
      <c r="AX393" s="14" t="s">
        <v>90</v>
      </c>
      <c r="AY393" s="263" t="s">
        <v>197</v>
      </c>
    </row>
    <row r="394" s="2" customFormat="1" ht="21.75" customHeight="1">
      <c r="A394" s="43"/>
      <c r="B394" s="44"/>
      <c r="C394" s="243" t="s">
        <v>590</v>
      </c>
      <c r="D394" s="243" t="s">
        <v>305</v>
      </c>
      <c r="E394" s="244" t="s">
        <v>2449</v>
      </c>
      <c r="F394" s="245" t="s">
        <v>2450</v>
      </c>
      <c r="G394" s="246" t="s">
        <v>215</v>
      </c>
      <c r="H394" s="247">
        <v>3</v>
      </c>
      <c r="I394" s="248"/>
      <c r="J394" s="249">
        <f>ROUND(I394*H394,2)</f>
        <v>0</v>
      </c>
      <c r="K394" s="245" t="s">
        <v>35</v>
      </c>
      <c r="L394" s="250"/>
      <c r="M394" s="251" t="s">
        <v>35</v>
      </c>
      <c r="N394" s="252" t="s">
        <v>53</v>
      </c>
      <c r="O394" s="89"/>
      <c r="P394" s="220">
        <f>O394*H394</f>
        <v>0</v>
      </c>
      <c r="Q394" s="220">
        <v>0</v>
      </c>
      <c r="R394" s="220">
        <f>Q394*H394</f>
        <v>0</v>
      </c>
      <c r="S394" s="220">
        <v>0</v>
      </c>
      <c r="T394" s="221">
        <f>S394*H394</f>
        <v>0</v>
      </c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R394" s="222" t="s">
        <v>253</v>
      </c>
      <c r="AT394" s="222" t="s">
        <v>305</v>
      </c>
      <c r="AU394" s="222" t="s">
        <v>92</v>
      </c>
      <c r="AY394" s="21" t="s">
        <v>197</v>
      </c>
      <c r="BE394" s="223">
        <f>IF(N394="základní",J394,0)</f>
        <v>0</v>
      </c>
      <c r="BF394" s="223">
        <f>IF(N394="snížená",J394,0)</f>
        <v>0</v>
      </c>
      <c r="BG394" s="223">
        <f>IF(N394="zákl. přenesená",J394,0)</f>
        <v>0</v>
      </c>
      <c r="BH394" s="223">
        <f>IF(N394="sníž. přenesená",J394,0)</f>
        <v>0</v>
      </c>
      <c r="BI394" s="223">
        <f>IF(N394="nulová",J394,0)</f>
        <v>0</v>
      </c>
      <c r="BJ394" s="21" t="s">
        <v>90</v>
      </c>
      <c r="BK394" s="223">
        <f>ROUND(I394*H394,2)</f>
        <v>0</v>
      </c>
      <c r="BL394" s="21" t="s">
        <v>206</v>
      </c>
      <c r="BM394" s="222" t="s">
        <v>823</v>
      </c>
    </row>
    <row r="395" s="2" customFormat="1">
      <c r="A395" s="43"/>
      <c r="B395" s="44"/>
      <c r="C395" s="45"/>
      <c r="D395" s="224" t="s">
        <v>209</v>
      </c>
      <c r="E395" s="45"/>
      <c r="F395" s="225" t="s">
        <v>2450</v>
      </c>
      <c r="G395" s="45"/>
      <c r="H395" s="45"/>
      <c r="I395" s="226"/>
      <c r="J395" s="45"/>
      <c r="K395" s="45"/>
      <c r="L395" s="49"/>
      <c r="M395" s="227"/>
      <c r="N395" s="228"/>
      <c r="O395" s="89"/>
      <c r="P395" s="89"/>
      <c r="Q395" s="89"/>
      <c r="R395" s="89"/>
      <c r="S395" s="89"/>
      <c r="T395" s="90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T395" s="21" t="s">
        <v>209</v>
      </c>
      <c r="AU395" s="21" t="s">
        <v>92</v>
      </c>
    </row>
    <row r="396" s="13" customFormat="1">
      <c r="A396" s="13"/>
      <c r="B396" s="232"/>
      <c r="C396" s="233"/>
      <c r="D396" s="224" t="s">
        <v>232</v>
      </c>
      <c r="E396" s="242" t="s">
        <v>35</v>
      </c>
      <c r="F396" s="234" t="s">
        <v>2647</v>
      </c>
      <c r="G396" s="233"/>
      <c r="H396" s="235">
        <v>3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1" t="s">
        <v>232</v>
      </c>
      <c r="AU396" s="241" t="s">
        <v>92</v>
      </c>
      <c r="AV396" s="13" t="s">
        <v>92</v>
      </c>
      <c r="AW396" s="13" t="s">
        <v>42</v>
      </c>
      <c r="AX396" s="13" t="s">
        <v>82</v>
      </c>
      <c r="AY396" s="241" t="s">
        <v>197</v>
      </c>
    </row>
    <row r="397" s="14" customFormat="1">
      <c r="A397" s="14"/>
      <c r="B397" s="253"/>
      <c r="C397" s="254"/>
      <c r="D397" s="224" t="s">
        <v>232</v>
      </c>
      <c r="E397" s="255" t="s">
        <v>35</v>
      </c>
      <c r="F397" s="256" t="s">
        <v>355</v>
      </c>
      <c r="G397" s="254"/>
      <c r="H397" s="257">
        <v>3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232</v>
      </c>
      <c r="AU397" s="263" t="s">
        <v>92</v>
      </c>
      <c r="AV397" s="14" t="s">
        <v>206</v>
      </c>
      <c r="AW397" s="14" t="s">
        <v>42</v>
      </c>
      <c r="AX397" s="14" t="s">
        <v>90</v>
      </c>
      <c r="AY397" s="263" t="s">
        <v>197</v>
      </c>
    </row>
    <row r="398" s="2" customFormat="1" ht="24.15" customHeight="1">
      <c r="A398" s="43"/>
      <c r="B398" s="44"/>
      <c r="C398" s="211" t="s">
        <v>593</v>
      </c>
      <c r="D398" s="211" t="s">
        <v>201</v>
      </c>
      <c r="E398" s="212" t="s">
        <v>2468</v>
      </c>
      <c r="F398" s="213" t="s">
        <v>2469</v>
      </c>
      <c r="G398" s="214" t="s">
        <v>215</v>
      </c>
      <c r="H398" s="215">
        <v>2</v>
      </c>
      <c r="I398" s="216"/>
      <c r="J398" s="217">
        <f>ROUND(I398*H398,2)</f>
        <v>0</v>
      </c>
      <c r="K398" s="213" t="s">
        <v>35</v>
      </c>
      <c r="L398" s="49"/>
      <c r="M398" s="218" t="s">
        <v>35</v>
      </c>
      <c r="N398" s="219" t="s">
        <v>53</v>
      </c>
      <c r="O398" s="89"/>
      <c r="P398" s="220">
        <f>O398*H398</f>
        <v>0</v>
      </c>
      <c r="Q398" s="220">
        <v>0</v>
      </c>
      <c r="R398" s="220">
        <f>Q398*H398</f>
        <v>0</v>
      </c>
      <c r="S398" s="220">
        <v>0</v>
      </c>
      <c r="T398" s="221">
        <f>S398*H398</f>
        <v>0</v>
      </c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R398" s="222" t="s">
        <v>206</v>
      </c>
      <c r="AT398" s="222" t="s">
        <v>201</v>
      </c>
      <c r="AU398" s="222" t="s">
        <v>92</v>
      </c>
      <c r="AY398" s="21" t="s">
        <v>197</v>
      </c>
      <c r="BE398" s="223">
        <f>IF(N398="základní",J398,0)</f>
        <v>0</v>
      </c>
      <c r="BF398" s="223">
        <f>IF(N398="snížená",J398,0)</f>
        <v>0</v>
      </c>
      <c r="BG398" s="223">
        <f>IF(N398="zákl. přenesená",J398,0)</f>
        <v>0</v>
      </c>
      <c r="BH398" s="223">
        <f>IF(N398="sníž. přenesená",J398,0)</f>
        <v>0</v>
      </c>
      <c r="BI398" s="223">
        <f>IF(N398="nulová",J398,0)</f>
        <v>0</v>
      </c>
      <c r="BJ398" s="21" t="s">
        <v>90</v>
      </c>
      <c r="BK398" s="223">
        <f>ROUND(I398*H398,2)</f>
        <v>0</v>
      </c>
      <c r="BL398" s="21" t="s">
        <v>206</v>
      </c>
      <c r="BM398" s="222" t="s">
        <v>832</v>
      </c>
    </row>
    <row r="399" s="2" customFormat="1">
      <c r="A399" s="43"/>
      <c r="B399" s="44"/>
      <c r="C399" s="45"/>
      <c r="D399" s="224" t="s">
        <v>209</v>
      </c>
      <c r="E399" s="45"/>
      <c r="F399" s="225" t="s">
        <v>2469</v>
      </c>
      <c r="G399" s="45"/>
      <c r="H399" s="45"/>
      <c r="I399" s="226"/>
      <c r="J399" s="45"/>
      <c r="K399" s="45"/>
      <c r="L399" s="49"/>
      <c r="M399" s="227"/>
      <c r="N399" s="228"/>
      <c r="O399" s="89"/>
      <c r="P399" s="89"/>
      <c r="Q399" s="89"/>
      <c r="R399" s="89"/>
      <c r="S399" s="89"/>
      <c r="T399" s="90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T399" s="21" t="s">
        <v>209</v>
      </c>
      <c r="AU399" s="21" t="s">
        <v>92</v>
      </c>
    </row>
    <row r="400" s="13" customFormat="1">
      <c r="A400" s="13"/>
      <c r="B400" s="232"/>
      <c r="C400" s="233"/>
      <c r="D400" s="224" t="s">
        <v>232</v>
      </c>
      <c r="E400" s="242" t="s">
        <v>35</v>
      </c>
      <c r="F400" s="234" t="s">
        <v>92</v>
      </c>
      <c r="G400" s="233"/>
      <c r="H400" s="235">
        <v>2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1" t="s">
        <v>232</v>
      </c>
      <c r="AU400" s="241" t="s">
        <v>92</v>
      </c>
      <c r="AV400" s="13" t="s">
        <v>92</v>
      </c>
      <c r="AW400" s="13" t="s">
        <v>42</v>
      </c>
      <c r="AX400" s="13" t="s">
        <v>82</v>
      </c>
      <c r="AY400" s="241" t="s">
        <v>197</v>
      </c>
    </row>
    <row r="401" s="14" customFormat="1">
      <c r="A401" s="14"/>
      <c r="B401" s="253"/>
      <c r="C401" s="254"/>
      <c r="D401" s="224" t="s">
        <v>232</v>
      </c>
      <c r="E401" s="255" t="s">
        <v>35</v>
      </c>
      <c r="F401" s="256" t="s">
        <v>355</v>
      </c>
      <c r="G401" s="254"/>
      <c r="H401" s="257">
        <v>2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232</v>
      </c>
      <c r="AU401" s="263" t="s">
        <v>92</v>
      </c>
      <c r="AV401" s="14" t="s">
        <v>206</v>
      </c>
      <c r="AW401" s="14" t="s">
        <v>42</v>
      </c>
      <c r="AX401" s="14" t="s">
        <v>90</v>
      </c>
      <c r="AY401" s="263" t="s">
        <v>197</v>
      </c>
    </row>
    <row r="402" s="2" customFormat="1" ht="33" customHeight="1">
      <c r="A402" s="43"/>
      <c r="B402" s="44"/>
      <c r="C402" s="211" t="s">
        <v>597</v>
      </c>
      <c r="D402" s="211" t="s">
        <v>201</v>
      </c>
      <c r="E402" s="212" t="s">
        <v>2471</v>
      </c>
      <c r="F402" s="213" t="s">
        <v>2472</v>
      </c>
      <c r="G402" s="214" t="s">
        <v>215</v>
      </c>
      <c r="H402" s="215">
        <v>2</v>
      </c>
      <c r="I402" s="216"/>
      <c r="J402" s="217">
        <f>ROUND(I402*H402,2)</f>
        <v>0</v>
      </c>
      <c r="K402" s="213" t="s">
        <v>35</v>
      </c>
      <c r="L402" s="49"/>
      <c r="M402" s="218" t="s">
        <v>35</v>
      </c>
      <c r="N402" s="219" t="s">
        <v>53</v>
      </c>
      <c r="O402" s="89"/>
      <c r="P402" s="220">
        <f>O402*H402</f>
        <v>0</v>
      </c>
      <c r="Q402" s="220">
        <v>0</v>
      </c>
      <c r="R402" s="220">
        <f>Q402*H402</f>
        <v>0</v>
      </c>
      <c r="S402" s="220">
        <v>0</v>
      </c>
      <c r="T402" s="221">
        <f>S402*H402</f>
        <v>0</v>
      </c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R402" s="222" t="s">
        <v>206</v>
      </c>
      <c r="AT402" s="222" t="s">
        <v>201</v>
      </c>
      <c r="AU402" s="222" t="s">
        <v>92</v>
      </c>
      <c r="AY402" s="21" t="s">
        <v>197</v>
      </c>
      <c r="BE402" s="223">
        <f>IF(N402="základní",J402,0)</f>
        <v>0</v>
      </c>
      <c r="BF402" s="223">
        <f>IF(N402="snížená",J402,0)</f>
        <v>0</v>
      </c>
      <c r="BG402" s="223">
        <f>IF(N402="zákl. přenesená",J402,0)</f>
        <v>0</v>
      </c>
      <c r="BH402" s="223">
        <f>IF(N402="sníž. přenesená",J402,0)</f>
        <v>0</v>
      </c>
      <c r="BI402" s="223">
        <f>IF(N402="nulová",J402,0)</f>
        <v>0</v>
      </c>
      <c r="BJ402" s="21" t="s">
        <v>90</v>
      </c>
      <c r="BK402" s="223">
        <f>ROUND(I402*H402,2)</f>
        <v>0</v>
      </c>
      <c r="BL402" s="21" t="s">
        <v>206</v>
      </c>
      <c r="BM402" s="222" t="s">
        <v>838</v>
      </c>
    </row>
    <row r="403" s="2" customFormat="1">
      <c r="A403" s="43"/>
      <c r="B403" s="44"/>
      <c r="C403" s="45"/>
      <c r="D403" s="224" t="s">
        <v>209</v>
      </c>
      <c r="E403" s="45"/>
      <c r="F403" s="225" t="s">
        <v>2472</v>
      </c>
      <c r="G403" s="45"/>
      <c r="H403" s="45"/>
      <c r="I403" s="226"/>
      <c r="J403" s="45"/>
      <c r="K403" s="45"/>
      <c r="L403" s="49"/>
      <c r="M403" s="227"/>
      <c r="N403" s="228"/>
      <c r="O403" s="89"/>
      <c r="P403" s="89"/>
      <c r="Q403" s="89"/>
      <c r="R403" s="89"/>
      <c r="S403" s="89"/>
      <c r="T403" s="90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T403" s="21" t="s">
        <v>209</v>
      </c>
      <c r="AU403" s="21" t="s">
        <v>92</v>
      </c>
    </row>
    <row r="404" s="13" customFormat="1">
      <c r="A404" s="13"/>
      <c r="B404" s="232"/>
      <c r="C404" s="233"/>
      <c r="D404" s="224" t="s">
        <v>232</v>
      </c>
      <c r="E404" s="242" t="s">
        <v>35</v>
      </c>
      <c r="F404" s="234" t="s">
        <v>92</v>
      </c>
      <c r="G404" s="233"/>
      <c r="H404" s="235">
        <v>2</v>
      </c>
      <c r="I404" s="236"/>
      <c r="J404" s="233"/>
      <c r="K404" s="233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232</v>
      </c>
      <c r="AU404" s="241" t="s">
        <v>92</v>
      </c>
      <c r="AV404" s="13" t="s">
        <v>92</v>
      </c>
      <c r="AW404" s="13" t="s">
        <v>42</v>
      </c>
      <c r="AX404" s="13" t="s">
        <v>82</v>
      </c>
      <c r="AY404" s="241" t="s">
        <v>197</v>
      </c>
    </row>
    <row r="405" s="14" customFormat="1">
      <c r="A405" s="14"/>
      <c r="B405" s="253"/>
      <c r="C405" s="254"/>
      <c r="D405" s="224" t="s">
        <v>232</v>
      </c>
      <c r="E405" s="255" t="s">
        <v>35</v>
      </c>
      <c r="F405" s="256" t="s">
        <v>355</v>
      </c>
      <c r="G405" s="254"/>
      <c r="H405" s="257">
        <v>2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232</v>
      </c>
      <c r="AU405" s="263" t="s">
        <v>92</v>
      </c>
      <c r="AV405" s="14" t="s">
        <v>206</v>
      </c>
      <c r="AW405" s="14" t="s">
        <v>42</v>
      </c>
      <c r="AX405" s="14" t="s">
        <v>90</v>
      </c>
      <c r="AY405" s="263" t="s">
        <v>197</v>
      </c>
    </row>
    <row r="406" s="2" customFormat="1" ht="24.15" customHeight="1">
      <c r="A406" s="43"/>
      <c r="B406" s="44"/>
      <c r="C406" s="211" t="s">
        <v>607</v>
      </c>
      <c r="D406" s="211" t="s">
        <v>201</v>
      </c>
      <c r="E406" s="212" t="s">
        <v>2473</v>
      </c>
      <c r="F406" s="213" t="s">
        <v>2474</v>
      </c>
      <c r="G406" s="214" t="s">
        <v>215</v>
      </c>
      <c r="H406" s="215">
        <v>2</v>
      </c>
      <c r="I406" s="216"/>
      <c r="J406" s="217">
        <f>ROUND(I406*H406,2)</f>
        <v>0</v>
      </c>
      <c r="K406" s="213" t="s">
        <v>35</v>
      </c>
      <c r="L406" s="49"/>
      <c r="M406" s="218" t="s">
        <v>35</v>
      </c>
      <c r="N406" s="219" t="s">
        <v>53</v>
      </c>
      <c r="O406" s="89"/>
      <c r="P406" s="220">
        <f>O406*H406</f>
        <v>0</v>
      </c>
      <c r="Q406" s="220">
        <v>0</v>
      </c>
      <c r="R406" s="220">
        <f>Q406*H406</f>
        <v>0</v>
      </c>
      <c r="S406" s="220">
        <v>0</v>
      </c>
      <c r="T406" s="221">
        <f>S406*H406</f>
        <v>0</v>
      </c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R406" s="222" t="s">
        <v>206</v>
      </c>
      <c r="AT406" s="222" t="s">
        <v>201</v>
      </c>
      <c r="AU406" s="222" t="s">
        <v>92</v>
      </c>
      <c r="AY406" s="21" t="s">
        <v>197</v>
      </c>
      <c r="BE406" s="223">
        <f>IF(N406="základní",J406,0)</f>
        <v>0</v>
      </c>
      <c r="BF406" s="223">
        <f>IF(N406="snížená",J406,0)</f>
        <v>0</v>
      </c>
      <c r="BG406" s="223">
        <f>IF(N406="zákl. přenesená",J406,0)</f>
        <v>0</v>
      </c>
      <c r="BH406" s="223">
        <f>IF(N406="sníž. přenesená",J406,0)</f>
        <v>0</v>
      </c>
      <c r="BI406" s="223">
        <f>IF(N406="nulová",J406,0)</f>
        <v>0</v>
      </c>
      <c r="BJ406" s="21" t="s">
        <v>90</v>
      </c>
      <c r="BK406" s="223">
        <f>ROUND(I406*H406,2)</f>
        <v>0</v>
      </c>
      <c r="BL406" s="21" t="s">
        <v>206</v>
      </c>
      <c r="BM406" s="222" t="s">
        <v>846</v>
      </c>
    </row>
    <row r="407" s="2" customFormat="1">
      <c r="A407" s="43"/>
      <c r="B407" s="44"/>
      <c r="C407" s="45"/>
      <c r="D407" s="224" t="s">
        <v>209</v>
      </c>
      <c r="E407" s="45"/>
      <c r="F407" s="225" t="s">
        <v>2474</v>
      </c>
      <c r="G407" s="45"/>
      <c r="H407" s="45"/>
      <c r="I407" s="226"/>
      <c r="J407" s="45"/>
      <c r="K407" s="45"/>
      <c r="L407" s="49"/>
      <c r="M407" s="227"/>
      <c r="N407" s="228"/>
      <c r="O407" s="89"/>
      <c r="P407" s="89"/>
      <c r="Q407" s="89"/>
      <c r="R407" s="89"/>
      <c r="S407" s="89"/>
      <c r="T407" s="90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T407" s="21" t="s">
        <v>209</v>
      </c>
      <c r="AU407" s="21" t="s">
        <v>92</v>
      </c>
    </row>
    <row r="408" s="13" customFormat="1">
      <c r="A408" s="13"/>
      <c r="B408" s="232"/>
      <c r="C408" s="233"/>
      <c r="D408" s="224" t="s">
        <v>232</v>
      </c>
      <c r="E408" s="242" t="s">
        <v>35</v>
      </c>
      <c r="F408" s="234" t="s">
        <v>92</v>
      </c>
      <c r="G408" s="233"/>
      <c r="H408" s="235">
        <v>2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232</v>
      </c>
      <c r="AU408" s="241" t="s">
        <v>92</v>
      </c>
      <c r="AV408" s="13" t="s">
        <v>92</v>
      </c>
      <c r="AW408" s="13" t="s">
        <v>42</v>
      </c>
      <c r="AX408" s="13" t="s">
        <v>82</v>
      </c>
      <c r="AY408" s="241" t="s">
        <v>197</v>
      </c>
    </row>
    <row r="409" s="14" customFormat="1">
      <c r="A409" s="14"/>
      <c r="B409" s="253"/>
      <c r="C409" s="254"/>
      <c r="D409" s="224" t="s">
        <v>232</v>
      </c>
      <c r="E409" s="255" t="s">
        <v>35</v>
      </c>
      <c r="F409" s="256" t="s">
        <v>355</v>
      </c>
      <c r="G409" s="254"/>
      <c r="H409" s="257">
        <v>2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232</v>
      </c>
      <c r="AU409" s="263" t="s">
        <v>92</v>
      </c>
      <c r="AV409" s="14" t="s">
        <v>206</v>
      </c>
      <c r="AW409" s="14" t="s">
        <v>42</v>
      </c>
      <c r="AX409" s="14" t="s">
        <v>90</v>
      </c>
      <c r="AY409" s="263" t="s">
        <v>197</v>
      </c>
    </row>
    <row r="410" s="2" customFormat="1" ht="33" customHeight="1">
      <c r="A410" s="43"/>
      <c r="B410" s="44"/>
      <c r="C410" s="211" t="s">
        <v>610</v>
      </c>
      <c r="D410" s="211" t="s">
        <v>201</v>
      </c>
      <c r="E410" s="212" t="s">
        <v>2475</v>
      </c>
      <c r="F410" s="213" t="s">
        <v>2476</v>
      </c>
      <c r="G410" s="214" t="s">
        <v>215</v>
      </c>
      <c r="H410" s="215">
        <v>2</v>
      </c>
      <c r="I410" s="216"/>
      <c r="J410" s="217">
        <f>ROUND(I410*H410,2)</f>
        <v>0</v>
      </c>
      <c r="K410" s="213" t="s">
        <v>35</v>
      </c>
      <c r="L410" s="49"/>
      <c r="M410" s="218" t="s">
        <v>35</v>
      </c>
      <c r="N410" s="219" t="s">
        <v>53</v>
      </c>
      <c r="O410" s="89"/>
      <c r="P410" s="220">
        <f>O410*H410</f>
        <v>0</v>
      </c>
      <c r="Q410" s="220">
        <v>0</v>
      </c>
      <c r="R410" s="220">
        <f>Q410*H410</f>
        <v>0</v>
      </c>
      <c r="S410" s="220">
        <v>0</v>
      </c>
      <c r="T410" s="221">
        <f>S410*H410</f>
        <v>0</v>
      </c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R410" s="222" t="s">
        <v>206</v>
      </c>
      <c r="AT410" s="222" t="s">
        <v>201</v>
      </c>
      <c r="AU410" s="222" t="s">
        <v>92</v>
      </c>
      <c r="AY410" s="21" t="s">
        <v>197</v>
      </c>
      <c r="BE410" s="223">
        <f>IF(N410="základní",J410,0)</f>
        <v>0</v>
      </c>
      <c r="BF410" s="223">
        <f>IF(N410="snížená",J410,0)</f>
        <v>0</v>
      </c>
      <c r="BG410" s="223">
        <f>IF(N410="zákl. přenesená",J410,0)</f>
        <v>0</v>
      </c>
      <c r="BH410" s="223">
        <f>IF(N410="sníž. přenesená",J410,0)</f>
        <v>0</v>
      </c>
      <c r="BI410" s="223">
        <f>IF(N410="nulová",J410,0)</f>
        <v>0</v>
      </c>
      <c r="BJ410" s="21" t="s">
        <v>90</v>
      </c>
      <c r="BK410" s="223">
        <f>ROUND(I410*H410,2)</f>
        <v>0</v>
      </c>
      <c r="BL410" s="21" t="s">
        <v>206</v>
      </c>
      <c r="BM410" s="222" t="s">
        <v>853</v>
      </c>
    </row>
    <row r="411" s="2" customFormat="1">
      <c r="A411" s="43"/>
      <c r="B411" s="44"/>
      <c r="C411" s="45"/>
      <c r="D411" s="224" t="s">
        <v>209</v>
      </c>
      <c r="E411" s="45"/>
      <c r="F411" s="225" t="s">
        <v>2476</v>
      </c>
      <c r="G411" s="45"/>
      <c r="H411" s="45"/>
      <c r="I411" s="226"/>
      <c r="J411" s="45"/>
      <c r="K411" s="45"/>
      <c r="L411" s="49"/>
      <c r="M411" s="227"/>
      <c r="N411" s="228"/>
      <c r="O411" s="89"/>
      <c r="P411" s="89"/>
      <c r="Q411" s="89"/>
      <c r="R411" s="89"/>
      <c r="S411" s="89"/>
      <c r="T411" s="90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T411" s="21" t="s">
        <v>209</v>
      </c>
      <c r="AU411" s="21" t="s">
        <v>92</v>
      </c>
    </row>
    <row r="412" s="13" customFormat="1">
      <c r="A412" s="13"/>
      <c r="B412" s="232"/>
      <c r="C412" s="233"/>
      <c r="D412" s="224" t="s">
        <v>232</v>
      </c>
      <c r="E412" s="242" t="s">
        <v>35</v>
      </c>
      <c r="F412" s="234" t="s">
        <v>92</v>
      </c>
      <c r="G412" s="233"/>
      <c r="H412" s="235">
        <v>2</v>
      </c>
      <c r="I412" s="236"/>
      <c r="J412" s="233"/>
      <c r="K412" s="233"/>
      <c r="L412" s="237"/>
      <c r="M412" s="238"/>
      <c r="N412" s="239"/>
      <c r="O412" s="239"/>
      <c r="P412" s="239"/>
      <c r="Q412" s="239"/>
      <c r="R412" s="239"/>
      <c r="S412" s="239"/>
      <c r="T412" s="24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1" t="s">
        <v>232</v>
      </c>
      <c r="AU412" s="241" t="s">
        <v>92</v>
      </c>
      <c r="AV412" s="13" t="s">
        <v>92</v>
      </c>
      <c r="AW412" s="13" t="s">
        <v>42</v>
      </c>
      <c r="AX412" s="13" t="s">
        <v>82</v>
      </c>
      <c r="AY412" s="241" t="s">
        <v>197</v>
      </c>
    </row>
    <row r="413" s="14" customFormat="1">
      <c r="A413" s="14"/>
      <c r="B413" s="253"/>
      <c r="C413" s="254"/>
      <c r="D413" s="224" t="s">
        <v>232</v>
      </c>
      <c r="E413" s="255" t="s">
        <v>35</v>
      </c>
      <c r="F413" s="256" t="s">
        <v>355</v>
      </c>
      <c r="G413" s="254"/>
      <c r="H413" s="257">
        <v>2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232</v>
      </c>
      <c r="AU413" s="263" t="s">
        <v>92</v>
      </c>
      <c r="AV413" s="14" t="s">
        <v>206</v>
      </c>
      <c r="AW413" s="14" t="s">
        <v>42</v>
      </c>
      <c r="AX413" s="14" t="s">
        <v>90</v>
      </c>
      <c r="AY413" s="263" t="s">
        <v>197</v>
      </c>
    </row>
    <row r="414" s="2" customFormat="1" ht="24.15" customHeight="1">
      <c r="A414" s="43"/>
      <c r="B414" s="44"/>
      <c r="C414" s="211" t="s">
        <v>613</v>
      </c>
      <c r="D414" s="211" t="s">
        <v>201</v>
      </c>
      <c r="E414" s="212" t="s">
        <v>2648</v>
      </c>
      <c r="F414" s="213" t="s">
        <v>2649</v>
      </c>
      <c r="G414" s="214" t="s">
        <v>215</v>
      </c>
      <c r="H414" s="215">
        <v>4</v>
      </c>
      <c r="I414" s="216"/>
      <c r="J414" s="217">
        <f>ROUND(I414*H414,2)</f>
        <v>0</v>
      </c>
      <c r="K414" s="213" t="s">
        <v>35</v>
      </c>
      <c r="L414" s="49"/>
      <c r="M414" s="218" t="s">
        <v>35</v>
      </c>
      <c r="N414" s="219" t="s">
        <v>53</v>
      </c>
      <c r="O414" s="89"/>
      <c r="P414" s="220">
        <f>O414*H414</f>
        <v>0</v>
      </c>
      <c r="Q414" s="220">
        <v>0</v>
      </c>
      <c r="R414" s="220">
        <f>Q414*H414</f>
        <v>0</v>
      </c>
      <c r="S414" s="220">
        <v>0</v>
      </c>
      <c r="T414" s="221">
        <f>S414*H414</f>
        <v>0</v>
      </c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R414" s="222" t="s">
        <v>206</v>
      </c>
      <c r="AT414" s="222" t="s">
        <v>201</v>
      </c>
      <c r="AU414" s="222" t="s">
        <v>92</v>
      </c>
      <c r="AY414" s="21" t="s">
        <v>197</v>
      </c>
      <c r="BE414" s="223">
        <f>IF(N414="základní",J414,0)</f>
        <v>0</v>
      </c>
      <c r="BF414" s="223">
        <f>IF(N414="snížená",J414,0)</f>
        <v>0</v>
      </c>
      <c r="BG414" s="223">
        <f>IF(N414="zákl. přenesená",J414,0)</f>
        <v>0</v>
      </c>
      <c r="BH414" s="223">
        <f>IF(N414="sníž. přenesená",J414,0)</f>
        <v>0</v>
      </c>
      <c r="BI414" s="223">
        <f>IF(N414="nulová",J414,0)</f>
        <v>0</v>
      </c>
      <c r="BJ414" s="21" t="s">
        <v>90</v>
      </c>
      <c r="BK414" s="223">
        <f>ROUND(I414*H414,2)</f>
        <v>0</v>
      </c>
      <c r="BL414" s="21" t="s">
        <v>206</v>
      </c>
      <c r="BM414" s="222" t="s">
        <v>858</v>
      </c>
    </row>
    <row r="415" s="2" customFormat="1">
      <c r="A415" s="43"/>
      <c r="B415" s="44"/>
      <c r="C415" s="45"/>
      <c r="D415" s="224" t="s">
        <v>209</v>
      </c>
      <c r="E415" s="45"/>
      <c r="F415" s="225" t="s">
        <v>2649</v>
      </c>
      <c r="G415" s="45"/>
      <c r="H415" s="45"/>
      <c r="I415" s="226"/>
      <c r="J415" s="45"/>
      <c r="K415" s="45"/>
      <c r="L415" s="49"/>
      <c r="M415" s="227"/>
      <c r="N415" s="228"/>
      <c r="O415" s="89"/>
      <c r="P415" s="89"/>
      <c r="Q415" s="89"/>
      <c r="R415" s="89"/>
      <c r="S415" s="89"/>
      <c r="T415" s="90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T415" s="21" t="s">
        <v>209</v>
      </c>
      <c r="AU415" s="21" t="s">
        <v>92</v>
      </c>
    </row>
    <row r="416" s="13" customFormat="1">
      <c r="A416" s="13"/>
      <c r="B416" s="232"/>
      <c r="C416" s="233"/>
      <c r="D416" s="224" t="s">
        <v>232</v>
      </c>
      <c r="E416" s="242" t="s">
        <v>35</v>
      </c>
      <c r="F416" s="234" t="s">
        <v>206</v>
      </c>
      <c r="G416" s="233"/>
      <c r="H416" s="235">
        <v>4</v>
      </c>
      <c r="I416" s="236"/>
      <c r="J416" s="233"/>
      <c r="K416" s="233"/>
      <c r="L416" s="237"/>
      <c r="M416" s="238"/>
      <c r="N416" s="239"/>
      <c r="O416" s="239"/>
      <c r="P416" s="239"/>
      <c r="Q416" s="239"/>
      <c r="R416" s="239"/>
      <c r="S416" s="239"/>
      <c r="T416" s="24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1" t="s">
        <v>232</v>
      </c>
      <c r="AU416" s="241" t="s">
        <v>92</v>
      </c>
      <c r="AV416" s="13" t="s">
        <v>92</v>
      </c>
      <c r="AW416" s="13" t="s">
        <v>42</v>
      </c>
      <c r="AX416" s="13" t="s">
        <v>82</v>
      </c>
      <c r="AY416" s="241" t="s">
        <v>197</v>
      </c>
    </row>
    <row r="417" s="14" customFormat="1">
      <c r="A417" s="14"/>
      <c r="B417" s="253"/>
      <c r="C417" s="254"/>
      <c r="D417" s="224" t="s">
        <v>232</v>
      </c>
      <c r="E417" s="255" t="s">
        <v>35</v>
      </c>
      <c r="F417" s="256" t="s">
        <v>355</v>
      </c>
      <c r="G417" s="254"/>
      <c r="H417" s="257">
        <v>4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232</v>
      </c>
      <c r="AU417" s="263" t="s">
        <v>92</v>
      </c>
      <c r="AV417" s="14" t="s">
        <v>206</v>
      </c>
      <c r="AW417" s="14" t="s">
        <v>42</v>
      </c>
      <c r="AX417" s="14" t="s">
        <v>90</v>
      </c>
      <c r="AY417" s="263" t="s">
        <v>197</v>
      </c>
    </row>
    <row r="418" s="2" customFormat="1" ht="21.75" customHeight="1">
      <c r="A418" s="43"/>
      <c r="B418" s="44"/>
      <c r="C418" s="243" t="s">
        <v>617</v>
      </c>
      <c r="D418" s="243" t="s">
        <v>305</v>
      </c>
      <c r="E418" s="244" t="s">
        <v>2457</v>
      </c>
      <c r="F418" s="245" t="s">
        <v>2458</v>
      </c>
      <c r="G418" s="246" t="s">
        <v>215</v>
      </c>
      <c r="H418" s="247">
        <v>4</v>
      </c>
      <c r="I418" s="248"/>
      <c r="J418" s="249">
        <f>ROUND(I418*H418,2)</f>
        <v>0</v>
      </c>
      <c r="K418" s="245" t="s">
        <v>35</v>
      </c>
      <c r="L418" s="250"/>
      <c r="M418" s="251" t="s">
        <v>35</v>
      </c>
      <c r="N418" s="252" t="s">
        <v>53</v>
      </c>
      <c r="O418" s="89"/>
      <c r="P418" s="220">
        <f>O418*H418</f>
        <v>0</v>
      </c>
      <c r="Q418" s="220">
        <v>0</v>
      </c>
      <c r="R418" s="220">
        <f>Q418*H418</f>
        <v>0</v>
      </c>
      <c r="S418" s="220">
        <v>0</v>
      </c>
      <c r="T418" s="221">
        <f>S418*H418</f>
        <v>0</v>
      </c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R418" s="222" t="s">
        <v>253</v>
      </c>
      <c r="AT418" s="222" t="s">
        <v>305</v>
      </c>
      <c r="AU418" s="222" t="s">
        <v>92</v>
      </c>
      <c r="AY418" s="21" t="s">
        <v>197</v>
      </c>
      <c r="BE418" s="223">
        <f>IF(N418="základní",J418,0)</f>
        <v>0</v>
      </c>
      <c r="BF418" s="223">
        <f>IF(N418="snížená",J418,0)</f>
        <v>0</v>
      </c>
      <c r="BG418" s="223">
        <f>IF(N418="zákl. přenesená",J418,0)</f>
        <v>0</v>
      </c>
      <c r="BH418" s="223">
        <f>IF(N418="sníž. přenesená",J418,0)</f>
        <v>0</v>
      </c>
      <c r="BI418" s="223">
        <f>IF(N418="nulová",J418,0)</f>
        <v>0</v>
      </c>
      <c r="BJ418" s="21" t="s">
        <v>90</v>
      </c>
      <c r="BK418" s="223">
        <f>ROUND(I418*H418,2)</f>
        <v>0</v>
      </c>
      <c r="BL418" s="21" t="s">
        <v>206</v>
      </c>
      <c r="BM418" s="222" t="s">
        <v>867</v>
      </c>
    </row>
    <row r="419" s="2" customFormat="1">
      <c r="A419" s="43"/>
      <c r="B419" s="44"/>
      <c r="C419" s="45"/>
      <c r="D419" s="224" t="s">
        <v>209</v>
      </c>
      <c r="E419" s="45"/>
      <c r="F419" s="225" t="s">
        <v>2458</v>
      </c>
      <c r="G419" s="45"/>
      <c r="H419" s="45"/>
      <c r="I419" s="226"/>
      <c r="J419" s="45"/>
      <c r="K419" s="45"/>
      <c r="L419" s="49"/>
      <c r="M419" s="227"/>
      <c r="N419" s="228"/>
      <c r="O419" s="89"/>
      <c r="P419" s="89"/>
      <c r="Q419" s="89"/>
      <c r="R419" s="89"/>
      <c r="S419" s="89"/>
      <c r="T419" s="90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T419" s="21" t="s">
        <v>209</v>
      </c>
      <c r="AU419" s="21" t="s">
        <v>92</v>
      </c>
    </row>
    <row r="420" s="2" customFormat="1" ht="16.5" customHeight="1">
      <c r="A420" s="43"/>
      <c r="B420" s="44"/>
      <c r="C420" s="243" t="s">
        <v>621</v>
      </c>
      <c r="D420" s="243" t="s">
        <v>305</v>
      </c>
      <c r="E420" s="244" t="s">
        <v>2459</v>
      </c>
      <c r="F420" s="245" t="s">
        <v>2460</v>
      </c>
      <c r="G420" s="246" t="s">
        <v>215</v>
      </c>
      <c r="H420" s="247">
        <v>4</v>
      </c>
      <c r="I420" s="248"/>
      <c r="J420" s="249">
        <f>ROUND(I420*H420,2)</f>
        <v>0</v>
      </c>
      <c r="K420" s="245" t="s">
        <v>35</v>
      </c>
      <c r="L420" s="250"/>
      <c r="M420" s="251" t="s">
        <v>35</v>
      </c>
      <c r="N420" s="252" t="s">
        <v>53</v>
      </c>
      <c r="O420" s="89"/>
      <c r="P420" s="220">
        <f>O420*H420</f>
        <v>0</v>
      </c>
      <c r="Q420" s="220">
        <v>0</v>
      </c>
      <c r="R420" s="220">
        <f>Q420*H420</f>
        <v>0</v>
      </c>
      <c r="S420" s="220">
        <v>0</v>
      </c>
      <c r="T420" s="221">
        <f>S420*H420</f>
        <v>0</v>
      </c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R420" s="222" t="s">
        <v>253</v>
      </c>
      <c r="AT420" s="222" t="s">
        <v>305</v>
      </c>
      <c r="AU420" s="222" t="s">
        <v>92</v>
      </c>
      <c r="AY420" s="21" t="s">
        <v>197</v>
      </c>
      <c r="BE420" s="223">
        <f>IF(N420="základní",J420,0)</f>
        <v>0</v>
      </c>
      <c r="BF420" s="223">
        <f>IF(N420="snížená",J420,0)</f>
        <v>0</v>
      </c>
      <c r="BG420" s="223">
        <f>IF(N420="zákl. přenesená",J420,0)</f>
        <v>0</v>
      </c>
      <c r="BH420" s="223">
        <f>IF(N420="sníž. přenesená",J420,0)</f>
        <v>0</v>
      </c>
      <c r="BI420" s="223">
        <f>IF(N420="nulová",J420,0)</f>
        <v>0</v>
      </c>
      <c r="BJ420" s="21" t="s">
        <v>90</v>
      </c>
      <c r="BK420" s="223">
        <f>ROUND(I420*H420,2)</f>
        <v>0</v>
      </c>
      <c r="BL420" s="21" t="s">
        <v>206</v>
      </c>
      <c r="BM420" s="222" t="s">
        <v>873</v>
      </c>
    </row>
    <row r="421" s="2" customFormat="1">
      <c r="A421" s="43"/>
      <c r="B421" s="44"/>
      <c r="C421" s="45"/>
      <c r="D421" s="224" t="s">
        <v>209</v>
      </c>
      <c r="E421" s="45"/>
      <c r="F421" s="225" t="s">
        <v>2460</v>
      </c>
      <c r="G421" s="45"/>
      <c r="H421" s="45"/>
      <c r="I421" s="226"/>
      <c r="J421" s="45"/>
      <c r="K421" s="45"/>
      <c r="L421" s="49"/>
      <c r="M421" s="227"/>
      <c r="N421" s="228"/>
      <c r="O421" s="89"/>
      <c r="P421" s="89"/>
      <c r="Q421" s="89"/>
      <c r="R421" s="89"/>
      <c r="S421" s="89"/>
      <c r="T421" s="90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T421" s="21" t="s">
        <v>209</v>
      </c>
      <c r="AU421" s="21" t="s">
        <v>92</v>
      </c>
    </row>
    <row r="422" s="2" customFormat="1" ht="24.15" customHeight="1">
      <c r="A422" s="43"/>
      <c r="B422" s="44"/>
      <c r="C422" s="243" t="s">
        <v>623</v>
      </c>
      <c r="D422" s="243" t="s">
        <v>305</v>
      </c>
      <c r="E422" s="244" t="s">
        <v>2461</v>
      </c>
      <c r="F422" s="245" t="s">
        <v>2462</v>
      </c>
      <c r="G422" s="246" t="s">
        <v>215</v>
      </c>
      <c r="H422" s="247">
        <v>4</v>
      </c>
      <c r="I422" s="248"/>
      <c r="J422" s="249">
        <f>ROUND(I422*H422,2)</f>
        <v>0</v>
      </c>
      <c r="K422" s="245" t="s">
        <v>35</v>
      </c>
      <c r="L422" s="250"/>
      <c r="M422" s="251" t="s">
        <v>35</v>
      </c>
      <c r="N422" s="252" t="s">
        <v>53</v>
      </c>
      <c r="O422" s="89"/>
      <c r="P422" s="220">
        <f>O422*H422</f>
        <v>0</v>
      </c>
      <c r="Q422" s="220">
        <v>0</v>
      </c>
      <c r="R422" s="220">
        <f>Q422*H422</f>
        <v>0</v>
      </c>
      <c r="S422" s="220">
        <v>0</v>
      </c>
      <c r="T422" s="221">
        <f>S422*H422</f>
        <v>0</v>
      </c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R422" s="222" t="s">
        <v>253</v>
      </c>
      <c r="AT422" s="222" t="s">
        <v>305</v>
      </c>
      <c r="AU422" s="222" t="s">
        <v>92</v>
      </c>
      <c r="AY422" s="21" t="s">
        <v>197</v>
      </c>
      <c r="BE422" s="223">
        <f>IF(N422="základní",J422,0)</f>
        <v>0</v>
      </c>
      <c r="BF422" s="223">
        <f>IF(N422="snížená",J422,0)</f>
        <v>0</v>
      </c>
      <c r="BG422" s="223">
        <f>IF(N422="zákl. přenesená",J422,0)</f>
        <v>0</v>
      </c>
      <c r="BH422" s="223">
        <f>IF(N422="sníž. přenesená",J422,0)</f>
        <v>0</v>
      </c>
      <c r="BI422" s="223">
        <f>IF(N422="nulová",J422,0)</f>
        <v>0</v>
      </c>
      <c r="BJ422" s="21" t="s">
        <v>90</v>
      </c>
      <c r="BK422" s="223">
        <f>ROUND(I422*H422,2)</f>
        <v>0</v>
      </c>
      <c r="BL422" s="21" t="s">
        <v>206</v>
      </c>
      <c r="BM422" s="222" t="s">
        <v>879</v>
      </c>
    </row>
    <row r="423" s="2" customFormat="1">
      <c r="A423" s="43"/>
      <c r="B423" s="44"/>
      <c r="C423" s="45"/>
      <c r="D423" s="224" t="s">
        <v>209</v>
      </c>
      <c r="E423" s="45"/>
      <c r="F423" s="225" t="s">
        <v>2462</v>
      </c>
      <c r="G423" s="45"/>
      <c r="H423" s="45"/>
      <c r="I423" s="226"/>
      <c r="J423" s="45"/>
      <c r="K423" s="45"/>
      <c r="L423" s="49"/>
      <c r="M423" s="227"/>
      <c r="N423" s="228"/>
      <c r="O423" s="89"/>
      <c r="P423" s="89"/>
      <c r="Q423" s="89"/>
      <c r="R423" s="89"/>
      <c r="S423" s="89"/>
      <c r="T423" s="90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T423" s="21" t="s">
        <v>209</v>
      </c>
      <c r="AU423" s="21" t="s">
        <v>92</v>
      </c>
    </row>
    <row r="424" s="2" customFormat="1" ht="24.15" customHeight="1">
      <c r="A424" s="43"/>
      <c r="B424" s="44"/>
      <c r="C424" s="211" t="s">
        <v>625</v>
      </c>
      <c r="D424" s="211" t="s">
        <v>201</v>
      </c>
      <c r="E424" s="212" t="s">
        <v>2451</v>
      </c>
      <c r="F424" s="213" t="s">
        <v>2452</v>
      </c>
      <c r="G424" s="214" t="s">
        <v>215</v>
      </c>
      <c r="H424" s="215">
        <v>3</v>
      </c>
      <c r="I424" s="216"/>
      <c r="J424" s="217">
        <f>ROUND(I424*H424,2)</f>
        <v>0</v>
      </c>
      <c r="K424" s="213" t="s">
        <v>35</v>
      </c>
      <c r="L424" s="49"/>
      <c r="M424" s="218" t="s">
        <v>35</v>
      </c>
      <c r="N424" s="219" t="s">
        <v>53</v>
      </c>
      <c r="O424" s="89"/>
      <c r="P424" s="220">
        <f>O424*H424</f>
        <v>0</v>
      </c>
      <c r="Q424" s="220">
        <v>0</v>
      </c>
      <c r="R424" s="220">
        <f>Q424*H424</f>
        <v>0</v>
      </c>
      <c r="S424" s="220">
        <v>0</v>
      </c>
      <c r="T424" s="221">
        <f>S424*H424</f>
        <v>0</v>
      </c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R424" s="222" t="s">
        <v>206</v>
      </c>
      <c r="AT424" s="222" t="s">
        <v>201</v>
      </c>
      <c r="AU424" s="222" t="s">
        <v>92</v>
      </c>
      <c r="AY424" s="21" t="s">
        <v>197</v>
      </c>
      <c r="BE424" s="223">
        <f>IF(N424="základní",J424,0)</f>
        <v>0</v>
      </c>
      <c r="BF424" s="223">
        <f>IF(N424="snížená",J424,0)</f>
        <v>0</v>
      </c>
      <c r="BG424" s="223">
        <f>IF(N424="zákl. přenesená",J424,0)</f>
        <v>0</v>
      </c>
      <c r="BH424" s="223">
        <f>IF(N424="sníž. přenesená",J424,0)</f>
        <v>0</v>
      </c>
      <c r="BI424" s="223">
        <f>IF(N424="nulová",J424,0)</f>
        <v>0</v>
      </c>
      <c r="BJ424" s="21" t="s">
        <v>90</v>
      </c>
      <c r="BK424" s="223">
        <f>ROUND(I424*H424,2)</f>
        <v>0</v>
      </c>
      <c r="BL424" s="21" t="s">
        <v>206</v>
      </c>
      <c r="BM424" s="222" t="s">
        <v>886</v>
      </c>
    </row>
    <row r="425" s="2" customFormat="1">
      <c r="A425" s="43"/>
      <c r="B425" s="44"/>
      <c r="C425" s="45"/>
      <c r="D425" s="224" t="s">
        <v>209</v>
      </c>
      <c r="E425" s="45"/>
      <c r="F425" s="225" t="s">
        <v>2452</v>
      </c>
      <c r="G425" s="45"/>
      <c r="H425" s="45"/>
      <c r="I425" s="226"/>
      <c r="J425" s="45"/>
      <c r="K425" s="45"/>
      <c r="L425" s="49"/>
      <c r="M425" s="227"/>
      <c r="N425" s="228"/>
      <c r="O425" s="89"/>
      <c r="P425" s="89"/>
      <c r="Q425" s="89"/>
      <c r="R425" s="89"/>
      <c r="S425" s="89"/>
      <c r="T425" s="90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T425" s="21" t="s">
        <v>209</v>
      </c>
      <c r="AU425" s="21" t="s">
        <v>92</v>
      </c>
    </row>
    <row r="426" s="13" customFormat="1">
      <c r="A426" s="13"/>
      <c r="B426" s="232"/>
      <c r="C426" s="233"/>
      <c r="D426" s="224" t="s">
        <v>232</v>
      </c>
      <c r="E426" s="242" t="s">
        <v>35</v>
      </c>
      <c r="F426" s="234" t="s">
        <v>2647</v>
      </c>
      <c r="G426" s="233"/>
      <c r="H426" s="235">
        <v>3</v>
      </c>
      <c r="I426" s="236"/>
      <c r="J426" s="233"/>
      <c r="K426" s="233"/>
      <c r="L426" s="237"/>
      <c r="M426" s="238"/>
      <c r="N426" s="239"/>
      <c r="O426" s="239"/>
      <c r="P426" s="239"/>
      <c r="Q426" s="239"/>
      <c r="R426" s="239"/>
      <c r="S426" s="239"/>
      <c r="T426" s="24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1" t="s">
        <v>232</v>
      </c>
      <c r="AU426" s="241" t="s">
        <v>92</v>
      </c>
      <c r="AV426" s="13" t="s">
        <v>92</v>
      </c>
      <c r="AW426" s="13" t="s">
        <v>42</v>
      </c>
      <c r="AX426" s="13" t="s">
        <v>82</v>
      </c>
      <c r="AY426" s="241" t="s">
        <v>197</v>
      </c>
    </row>
    <row r="427" s="14" customFormat="1">
      <c r="A427" s="14"/>
      <c r="B427" s="253"/>
      <c r="C427" s="254"/>
      <c r="D427" s="224" t="s">
        <v>232</v>
      </c>
      <c r="E427" s="255" t="s">
        <v>35</v>
      </c>
      <c r="F427" s="256" t="s">
        <v>355</v>
      </c>
      <c r="G427" s="254"/>
      <c r="H427" s="257">
        <v>3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232</v>
      </c>
      <c r="AU427" s="263" t="s">
        <v>92</v>
      </c>
      <c r="AV427" s="14" t="s">
        <v>206</v>
      </c>
      <c r="AW427" s="14" t="s">
        <v>42</v>
      </c>
      <c r="AX427" s="14" t="s">
        <v>90</v>
      </c>
      <c r="AY427" s="263" t="s">
        <v>197</v>
      </c>
    </row>
    <row r="428" s="2" customFormat="1" ht="24.15" customHeight="1">
      <c r="A428" s="43"/>
      <c r="B428" s="44"/>
      <c r="C428" s="243" t="s">
        <v>627</v>
      </c>
      <c r="D428" s="243" t="s">
        <v>305</v>
      </c>
      <c r="E428" s="244" t="s">
        <v>2453</v>
      </c>
      <c r="F428" s="245" t="s">
        <v>2454</v>
      </c>
      <c r="G428" s="246" t="s">
        <v>215</v>
      </c>
      <c r="H428" s="247">
        <v>3</v>
      </c>
      <c r="I428" s="248"/>
      <c r="J428" s="249">
        <f>ROUND(I428*H428,2)</f>
        <v>0</v>
      </c>
      <c r="K428" s="245" t="s">
        <v>35</v>
      </c>
      <c r="L428" s="250"/>
      <c r="M428" s="251" t="s">
        <v>35</v>
      </c>
      <c r="N428" s="252" t="s">
        <v>53</v>
      </c>
      <c r="O428" s="89"/>
      <c r="P428" s="220">
        <f>O428*H428</f>
        <v>0</v>
      </c>
      <c r="Q428" s="220">
        <v>0</v>
      </c>
      <c r="R428" s="220">
        <f>Q428*H428</f>
        <v>0</v>
      </c>
      <c r="S428" s="220">
        <v>0</v>
      </c>
      <c r="T428" s="221">
        <f>S428*H428</f>
        <v>0</v>
      </c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R428" s="222" t="s">
        <v>253</v>
      </c>
      <c r="AT428" s="222" t="s">
        <v>305</v>
      </c>
      <c r="AU428" s="222" t="s">
        <v>92</v>
      </c>
      <c r="AY428" s="21" t="s">
        <v>197</v>
      </c>
      <c r="BE428" s="223">
        <f>IF(N428="základní",J428,0)</f>
        <v>0</v>
      </c>
      <c r="BF428" s="223">
        <f>IF(N428="snížená",J428,0)</f>
        <v>0</v>
      </c>
      <c r="BG428" s="223">
        <f>IF(N428="zákl. přenesená",J428,0)</f>
        <v>0</v>
      </c>
      <c r="BH428" s="223">
        <f>IF(N428="sníž. přenesená",J428,0)</f>
        <v>0</v>
      </c>
      <c r="BI428" s="223">
        <f>IF(N428="nulová",J428,0)</f>
        <v>0</v>
      </c>
      <c r="BJ428" s="21" t="s">
        <v>90</v>
      </c>
      <c r="BK428" s="223">
        <f>ROUND(I428*H428,2)</f>
        <v>0</v>
      </c>
      <c r="BL428" s="21" t="s">
        <v>206</v>
      </c>
      <c r="BM428" s="222" t="s">
        <v>899</v>
      </c>
    </row>
    <row r="429" s="2" customFormat="1">
      <c r="A429" s="43"/>
      <c r="B429" s="44"/>
      <c r="C429" s="45"/>
      <c r="D429" s="224" t="s">
        <v>209</v>
      </c>
      <c r="E429" s="45"/>
      <c r="F429" s="225" t="s">
        <v>2454</v>
      </c>
      <c r="G429" s="45"/>
      <c r="H429" s="45"/>
      <c r="I429" s="226"/>
      <c r="J429" s="45"/>
      <c r="K429" s="45"/>
      <c r="L429" s="49"/>
      <c r="M429" s="227"/>
      <c r="N429" s="228"/>
      <c r="O429" s="89"/>
      <c r="P429" s="89"/>
      <c r="Q429" s="89"/>
      <c r="R429" s="89"/>
      <c r="S429" s="89"/>
      <c r="T429" s="90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T429" s="21" t="s">
        <v>209</v>
      </c>
      <c r="AU429" s="21" t="s">
        <v>92</v>
      </c>
    </row>
    <row r="430" s="13" customFormat="1">
      <c r="A430" s="13"/>
      <c r="B430" s="232"/>
      <c r="C430" s="233"/>
      <c r="D430" s="224" t="s">
        <v>232</v>
      </c>
      <c r="E430" s="242" t="s">
        <v>35</v>
      </c>
      <c r="F430" s="234" t="s">
        <v>2647</v>
      </c>
      <c r="G430" s="233"/>
      <c r="H430" s="235">
        <v>3</v>
      </c>
      <c r="I430" s="236"/>
      <c r="J430" s="233"/>
      <c r="K430" s="233"/>
      <c r="L430" s="237"/>
      <c r="M430" s="238"/>
      <c r="N430" s="239"/>
      <c r="O430" s="239"/>
      <c r="P430" s="239"/>
      <c r="Q430" s="239"/>
      <c r="R430" s="239"/>
      <c r="S430" s="239"/>
      <c r="T430" s="24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1" t="s">
        <v>232</v>
      </c>
      <c r="AU430" s="241" t="s">
        <v>92</v>
      </c>
      <c r="AV430" s="13" t="s">
        <v>92</v>
      </c>
      <c r="AW430" s="13" t="s">
        <v>42</v>
      </c>
      <c r="AX430" s="13" t="s">
        <v>82</v>
      </c>
      <c r="AY430" s="241" t="s">
        <v>197</v>
      </c>
    </row>
    <row r="431" s="14" customFormat="1">
      <c r="A431" s="14"/>
      <c r="B431" s="253"/>
      <c r="C431" s="254"/>
      <c r="D431" s="224" t="s">
        <v>232</v>
      </c>
      <c r="E431" s="255" t="s">
        <v>35</v>
      </c>
      <c r="F431" s="256" t="s">
        <v>355</v>
      </c>
      <c r="G431" s="254"/>
      <c r="H431" s="257">
        <v>3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232</v>
      </c>
      <c r="AU431" s="263" t="s">
        <v>92</v>
      </c>
      <c r="AV431" s="14" t="s">
        <v>206</v>
      </c>
      <c r="AW431" s="14" t="s">
        <v>42</v>
      </c>
      <c r="AX431" s="14" t="s">
        <v>90</v>
      </c>
      <c r="AY431" s="263" t="s">
        <v>197</v>
      </c>
    </row>
    <row r="432" s="2" customFormat="1" ht="24.15" customHeight="1">
      <c r="A432" s="43"/>
      <c r="B432" s="44"/>
      <c r="C432" s="211" t="s">
        <v>630</v>
      </c>
      <c r="D432" s="211" t="s">
        <v>201</v>
      </c>
      <c r="E432" s="212" t="s">
        <v>2463</v>
      </c>
      <c r="F432" s="213" t="s">
        <v>2464</v>
      </c>
      <c r="G432" s="214" t="s">
        <v>215</v>
      </c>
      <c r="H432" s="215">
        <v>4</v>
      </c>
      <c r="I432" s="216"/>
      <c r="J432" s="217">
        <f>ROUND(I432*H432,2)</f>
        <v>0</v>
      </c>
      <c r="K432" s="213" t="s">
        <v>35</v>
      </c>
      <c r="L432" s="49"/>
      <c r="M432" s="218" t="s">
        <v>35</v>
      </c>
      <c r="N432" s="219" t="s">
        <v>53</v>
      </c>
      <c r="O432" s="89"/>
      <c r="P432" s="220">
        <f>O432*H432</f>
        <v>0</v>
      </c>
      <c r="Q432" s="220">
        <v>0</v>
      </c>
      <c r="R432" s="220">
        <f>Q432*H432</f>
        <v>0</v>
      </c>
      <c r="S432" s="220">
        <v>0</v>
      </c>
      <c r="T432" s="221">
        <f>S432*H432</f>
        <v>0</v>
      </c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R432" s="222" t="s">
        <v>206</v>
      </c>
      <c r="AT432" s="222" t="s">
        <v>201</v>
      </c>
      <c r="AU432" s="222" t="s">
        <v>92</v>
      </c>
      <c r="AY432" s="21" t="s">
        <v>197</v>
      </c>
      <c r="BE432" s="223">
        <f>IF(N432="základní",J432,0)</f>
        <v>0</v>
      </c>
      <c r="BF432" s="223">
        <f>IF(N432="snížená",J432,0)</f>
        <v>0</v>
      </c>
      <c r="BG432" s="223">
        <f>IF(N432="zákl. přenesená",J432,0)</f>
        <v>0</v>
      </c>
      <c r="BH432" s="223">
        <f>IF(N432="sníž. přenesená",J432,0)</f>
        <v>0</v>
      </c>
      <c r="BI432" s="223">
        <f>IF(N432="nulová",J432,0)</f>
        <v>0</v>
      </c>
      <c r="BJ432" s="21" t="s">
        <v>90</v>
      </c>
      <c r="BK432" s="223">
        <f>ROUND(I432*H432,2)</f>
        <v>0</v>
      </c>
      <c r="BL432" s="21" t="s">
        <v>206</v>
      </c>
      <c r="BM432" s="222" t="s">
        <v>912</v>
      </c>
    </row>
    <row r="433" s="2" customFormat="1">
      <c r="A433" s="43"/>
      <c r="B433" s="44"/>
      <c r="C433" s="45"/>
      <c r="D433" s="224" t="s">
        <v>209</v>
      </c>
      <c r="E433" s="45"/>
      <c r="F433" s="225" t="s">
        <v>2464</v>
      </c>
      <c r="G433" s="45"/>
      <c r="H433" s="45"/>
      <c r="I433" s="226"/>
      <c r="J433" s="45"/>
      <c r="K433" s="45"/>
      <c r="L433" s="49"/>
      <c r="M433" s="227"/>
      <c r="N433" s="228"/>
      <c r="O433" s="89"/>
      <c r="P433" s="89"/>
      <c r="Q433" s="89"/>
      <c r="R433" s="89"/>
      <c r="S433" s="89"/>
      <c r="T433" s="90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T433" s="21" t="s">
        <v>209</v>
      </c>
      <c r="AU433" s="21" t="s">
        <v>92</v>
      </c>
    </row>
    <row r="434" s="2" customFormat="1" ht="16.5" customHeight="1">
      <c r="A434" s="43"/>
      <c r="B434" s="44"/>
      <c r="C434" s="243" t="s">
        <v>634</v>
      </c>
      <c r="D434" s="243" t="s">
        <v>305</v>
      </c>
      <c r="E434" s="244" t="s">
        <v>2465</v>
      </c>
      <c r="F434" s="245" t="s">
        <v>2466</v>
      </c>
      <c r="G434" s="246" t="s">
        <v>215</v>
      </c>
      <c r="H434" s="247">
        <v>4</v>
      </c>
      <c r="I434" s="248"/>
      <c r="J434" s="249">
        <f>ROUND(I434*H434,2)</f>
        <v>0</v>
      </c>
      <c r="K434" s="245" t="s">
        <v>35</v>
      </c>
      <c r="L434" s="250"/>
      <c r="M434" s="251" t="s">
        <v>35</v>
      </c>
      <c r="N434" s="252" t="s">
        <v>53</v>
      </c>
      <c r="O434" s="89"/>
      <c r="P434" s="220">
        <f>O434*H434</f>
        <v>0</v>
      </c>
      <c r="Q434" s="220">
        <v>0</v>
      </c>
      <c r="R434" s="220">
        <f>Q434*H434</f>
        <v>0</v>
      </c>
      <c r="S434" s="220">
        <v>0</v>
      </c>
      <c r="T434" s="221">
        <f>S434*H434</f>
        <v>0</v>
      </c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R434" s="222" t="s">
        <v>253</v>
      </c>
      <c r="AT434" s="222" t="s">
        <v>305</v>
      </c>
      <c r="AU434" s="222" t="s">
        <v>92</v>
      </c>
      <c r="AY434" s="21" t="s">
        <v>197</v>
      </c>
      <c r="BE434" s="223">
        <f>IF(N434="základní",J434,0)</f>
        <v>0</v>
      </c>
      <c r="BF434" s="223">
        <f>IF(N434="snížená",J434,0)</f>
        <v>0</v>
      </c>
      <c r="BG434" s="223">
        <f>IF(N434="zákl. přenesená",J434,0)</f>
        <v>0</v>
      </c>
      <c r="BH434" s="223">
        <f>IF(N434="sníž. přenesená",J434,0)</f>
        <v>0</v>
      </c>
      <c r="BI434" s="223">
        <f>IF(N434="nulová",J434,0)</f>
        <v>0</v>
      </c>
      <c r="BJ434" s="21" t="s">
        <v>90</v>
      </c>
      <c r="BK434" s="223">
        <f>ROUND(I434*H434,2)</f>
        <v>0</v>
      </c>
      <c r="BL434" s="21" t="s">
        <v>206</v>
      </c>
      <c r="BM434" s="222" t="s">
        <v>923</v>
      </c>
    </row>
    <row r="435" s="2" customFormat="1">
      <c r="A435" s="43"/>
      <c r="B435" s="44"/>
      <c r="C435" s="45"/>
      <c r="D435" s="224" t="s">
        <v>209</v>
      </c>
      <c r="E435" s="45"/>
      <c r="F435" s="225" t="s">
        <v>2466</v>
      </c>
      <c r="G435" s="45"/>
      <c r="H435" s="45"/>
      <c r="I435" s="226"/>
      <c r="J435" s="45"/>
      <c r="K435" s="45"/>
      <c r="L435" s="49"/>
      <c r="M435" s="227"/>
      <c r="N435" s="228"/>
      <c r="O435" s="89"/>
      <c r="P435" s="89"/>
      <c r="Q435" s="89"/>
      <c r="R435" s="89"/>
      <c r="S435" s="89"/>
      <c r="T435" s="90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T435" s="21" t="s">
        <v>209</v>
      </c>
      <c r="AU435" s="21" t="s">
        <v>92</v>
      </c>
    </row>
    <row r="436" s="2" customFormat="1">
      <c r="A436" s="43"/>
      <c r="B436" s="44"/>
      <c r="C436" s="45"/>
      <c r="D436" s="224" t="s">
        <v>219</v>
      </c>
      <c r="E436" s="45"/>
      <c r="F436" s="231" t="s">
        <v>2467</v>
      </c>
      <c r="G436" s="45"/>
      <c r="H436" s="45"/>
      <c r="I436" s="226"/>
      <c r="J436" s="45"/>
      <c r="K436" s="45"/>
      <c r="L436" s="49"/>
      <c r="M436" s="227"/>
      <c r="N436" s="228"/>
      <c r="O436" s="89"/>
      <c r="P436" s="89"/>
      <c r="Q436" s="89"/>
      <c r="R436" s="89"/>
      <c r="S436" s="89"/>
      <c r="T436" s="90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T436" s="21" t="s">
        <v>219</v>
      </c>
      <c r="AU436" s="21" t="s">
        <v>92</v>
      </c>
    </row>
    <row r="437" s="13" customFormat="1">
      <c r="A437" s="13"/>
      <c r="B437" s="232"/>
      <c r="C437" s="233"/>
      <c r="D437" s="224" t="s">
        <v>232</v>
      </c>
      <c r="E437" s="242" t="s">
        <v>35</v>
      </c>
      <c r="F437" s="234" t="s">
        <v>206</v>
      </c>
      <c r="G437" s="233"/>
      <c r="H437" s="235">
        <v>4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1" t="s">
        <v>232</v>
      </c>
      <c r="AU437" s="241" t="s">
        <v>92</v>
      </c>
      <c r="AV437" s="13" t="s">
        <v>92</v>
      </c>
      <c r="AW437" s="13" t="s">
        <v>42</v>
      </c>
      <c r="AX437" s="13" t="s">
        <v>82</v>
      </c>
      <c r="AY437" s="241" t="s">
        <v>197</v>
      </c>
    </row>
    <row r="438" s="14" customFormat="1">
      <c r="A438" s="14"/>
      <c r="B438" s="253"/>
      <c r="C438" s="254"/>
      <c r="D438" s="224" t="s">
        <v>232</v>
      </c>
      <c r="E438" s="255" t="s">
        <v>35</v>
      </c>
      <c r="F438" s="256" t="s">
        <v>355</v>
      </c>
      <c r="G438" s="254"/>
      <c r="H438" s="257">
        <v>4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232</v>
      </c>
      <c r="AU438" s="263" t="s">
        <v>92</v>
      </c>
      <c r="AV438" s="14" t="s">
        <v>206</v>
      </c>
      <c r="AW438" s="14" t="s">
        <v>42</v>
      </c>
      <c r="AX438" s="14" t="s">
        <v>90</v>
      </c>
      <c r="AY438" s="263" t="s">
        <v>197</v>
      </c>
    </row>
    <row r="439" s="2" customFormat="1" ht="24.15" customHeight="1">
      <c r="A439" s="43"/>
      <c r="B439" s="44"/>
      <c r="C439" s="243" t="s">
        <v>639</v>
      </c>
      <c r="D439" s="243" t="s">
        <v>305</v>
      </c>
      <c r="E439" s="244" t="s">
        <v>2477</v>
      </c>
      <c r="F439" s="245" t="s">
        <v>2478</v>
      </c>
      <c r="G439" s="246" t="s">
        <v>215</v>
      </c>
      <c r="H439" s="247">
        <v>8</v>
      </c>
      <c r="I439" s="248"/>
      <c r="J439" s="249">
        <f>ROUND(I439*H439,2)</f>
        <v>0</v>
      </c>
      <c r="K439" s="245" t="s">
        <v>205</v>
      </c>
      <c r="L439" s="250"/>
      <c r="M439" s="251" t="s">
        <v>35</v>
      </c>
      <c r="N439" s="252" t="s">
        <v>53</v>
      </c>
      <c r="O439" s="89"/>
      <c r="P439" s="220">
        <f>O439*H439</f>
        <v>0</v>
      </c>
      <c r="Q439" s="220">
        <v>0.029999999999999999</v>
      </c>
      <c r="R439" s="220">
        <f>Q439*H439</f>
        <v>0.23999999999999999</v>
      </c>
      <c r="S439" s="220">
        <v>0</v>
      </c>
      <c r="T439" s="221">
        <f>S439*H439</f>
        <v>0</v>
      </c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R439" s="222" t="s">
        <v>253</v>
      </c>
      <c r="AT439" s="222" t="s">
        <v>305</v>
      </c>
      <c r="AU439" s="222" t="s">
        <v>92</v>
      </c>
      <c r="AY439" s="21" t="s">
        <v>197</v>
      </c>
      <c r="BE439" s="223">
        <f>IF(N439="základní",J439,0)</f>
        <v>0</v>
      </c>
      <c r="BF439" s="223">
        <f>IF(N439="snížená",J439,0)</f>
        <v>0</v>
      </c>
      <c r="BG439" s="223">
        <f>IF(N439="zákl. přenesená",J439,0)</f>
        <v>0</v>
      </c>
      <c r="BH439" s="223">
        <f>IF(N439="sníž. přenesená",J439,0)</f>
        <v>0</v>
      </c>
      <c r="BI439" s="223">
        <f>IF(N439="nulová",J439,0)</f>
        <v>0</v>
      </c>
      <c r="BJ439" s="21" t="s">
        <v>90</v>
      </c>
      <c r="BK439" s="223">
        <f>ROUND(I439*H439,2)</f>
        <v>0</v>
      </c>
      <c r="BL439" s="21" t="s">
        <v>206</v>
      </c>
      <c r="BM439" s="222" t="s">
        <v>2650</v>
      </c>
    </row>
    <row r="440" s="2" customFormat="1">
      <c r="A440" s="43"/>
      <c r="B440" s="44"/>
      <c r="C440" s="45"/>
      <c r="D440" s="224" t="s">
        <v>209</v>
      </c>
      <c r="E440" s="45"/>
      <c r="F440" s="225" t="s">
        <v>2480</v>
      </c>
      <c r="G440" s="45"/>
      <c r="H440" s="45"/>
      <c r="I440" s="226"/>
      <c r="J440" s="45"/>
      <c r="K440" s="45"/>
      <c r="L440" s="49"/>
      <c r="M440" s="227"/>
      <c r="N440" s="228"/>
      <c r="O440" s="89"/>
      <c r="P440" s="89"/>
      <c r="Q440" s="89"/>
      <c r="R440" s="89"/>
      <c r="S440" s="89"/>
      <c r="T440" s="90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T440" s="21" t="s">
        <v>209</v>
      </c>
      <c r="AU440" s="21" t="s">
        <v>92</v>
      </c>
    </row>
    <row r="441" s="2" customFormat="1">
      <c r="A441" s="43"/>
      <c r="B441" s="44"/>
      <c r="C441" s="45"/>
      <c r="D441" s="224" t="s">
        <v>219</v>
      </c>
      <c r="E441" s="45"/>
      <c r="F441" s="231" t="s">
        <v>2481</v>
      </c>
      <c r="G441" s="45"/>
      <c r="H441" s="45"/>
      <c r="I441" s="226"/>
      <c r="J441" s="45"/>
      <c r="K441" s="45"/>
      <c r="L441" s="49"/>
      <c r="M441" s="227"/>
      <c r="N441" s="228"/>
      <c r="O441" s="89"/>
      <c r="P441" s="89"/>
      <c r="Q441" s="89"/>
      <c r="R441" s="89"/>
      <c r="S441" s="89"/>
      <c r="T441" s="90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T441" s="21" t="s">
        <v>219</v>
      </c>
      <c r="AU441" s="21" t="s">
        <v>92</v>
      </c>
    </row>
    <row r="442" s="2" customFormat="1" ht="24.15" customHeight="1">
      <c r="A442" s="43"/>
      <c r="B442" s="44"/>
      <c r="C442" s="243" t="s">
        <v>648</v>
      </c>
      <c r="D442" s="243" t="s">
        <v>305</v>
      </c>
      <c r="E442" s="244" t="s">
        <v>2482</v>
      </c>
      <c r="F442" s="245" t="s">
        <v>2478</v>
      </c>
      <c r="G442" s="246" t="s">
        <v>215</v>
      </c>
      <c r="H442" s="247">
        <v>3</v>
      </c>
      <c r="I442" s="248"/>
      <c r="J442" s="249">
        <f>ROUND(I442*H442,2)</f>
        <v>0</v>
      </c>
      <c r="K442" s="245" t="s">
        <v>35</v>
      </c>
      <c r="L442" s="250"/>
      <c r="M442" s="251" t="s">
        <v>35</v>
      </c>
      <c r="N442" s="252" t="s">
        <v>53</v>
      </c>
      <c r="O442" s="89"/>
      <c r="P442" s="220">
        <f>O442*H442</f>
        <v>0</v>
      </c>
      <c r="Q442" s="220">
        <v>0.029999999999999999</v>
      </c>
      <c r="R442" s="220">
        <f>Q442*H442</f>
        <v>0.089999999999999997</v>
      </c>
      <c r="S442" s="220">
        <v>0</v>
      </c>
      <c r="T442" s="221">
        <f>S442*H442</f>
        <v>0</v>
      </c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R442" s="222" t="s">
        <v>253</v>
      </c>
      <c r="AT442" s="222" t="s">
        <v>305</v>
      </c>
      <c r="AU442" s="222" t="s">
        <v>92</v>
      </c>
      <c r="AY442" s="21" t="s">
        <v>197</v>
      </c>
      <c r="BE442" s="223">
        <f>IF(N442="základní",J442,0)</f>
        <v>0</v>
      </c>
      <c r="BF442" s="223">
        <f>IF(N442="snížená",J442,0)</f>
        <v>0</v>
      </c>
      <c r="BG442" s="223">
        <f>IF(N442="zákl. přenesená",J442,0)</f>
        <v>0</v>
      </c>
      <c r="BH442" s="223">
        <f>IF(N442="sníž. přenesená",J442,0)</f>
        <v>0</v>
      </c>
      <c r="BI442" s="223">
        <f>IF(N442="nulová",J442,0)</f>
        <v>0</v>
      </c>
      <c r="BJ442" s="21" t="s">
        <v>90</v>
      </c>
      <c r="BK442" s="223">
        <f>ROUND(I442*H442,2)</f>
        <v>0</v>
      </c>
      <c r="BL442" s="21" t="s">
        <v>206</v>
      </c>
      <c r="BM442" s="222" t="s">
        <v>2651</v>
      </c>
    </row>
    <row r="443" s="2" customFormat="1">
      <c r="A443" s="43"/>
      <c r="B443" s="44"/>
      <c r="C443" s="45"/>
      <c r="D443" s="224" t="s">
        <v>209</v>
      </c>
      <c r="E443" s="45"/>
      <c r="F443" s="225" t="s">
        <v>2484</v>
      </c>
      <c r="G443" s="45"/>
      <c r="H443" s="45"/>
      <c r="I443" s="226"/>
      <c r="J443" s="45"/>
      <c r="K443" s="45"/>
      <c r="L443" s="49"/>
      <c r="M443" s="227"/>
      <c r="N443" s="228"/>
      <c r="O443" s="89"/>
      <c r="P443" s="89"/>
      <c r="Q443" s="89"/>
      <c r="R443" s="89"/>
      <c r="S443" s="89"/>
      <c r="T443" s="90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T443" s="21" t="s">
        <v>209</v>
      </c>
      <c r="AU443" s="21" t="s">
        <v>92</v>
      </c>
    </row>
    <row r="444" s="2" customFormat="1">
      <c r="A444" s="43"/>
      <c r="B444" s="44"/>
      <c r="C444" s="45"/>
      <c r="D444" s="224" t="s">
        <v>219</v>
      </c>
      <c r="E444" s="45"/>
      <c r="F444" s="231" t="s">
        <v>2481</v>
      </c>
      <c r="G444" s="45"/>
      <c r="H444" s="45"/>
      <c r="I444" s="226"/>
      <c r="J444" s="45"/>
      <c r="K444" s="45"/>
      <c r="L444" s="49"/>
      <c r="M444" s="227"/>
      <c r="N444" s="228"/>
      <c r="O444" s="89"/>
      <c r="P444" s="89"/>
      <c r="Q444" s="89"/>
      <c r="R444" s="89"/>
      <c r="S444" s="89"/>
      <c r="T444" s="90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T444" s="21" t="s">
        <v>219</v>
      </c>
      <c r="AU444" s="21" t="s">
        <v>92</v>
      </c>
    </row>
    <row r="445" s="12" customFormat="1" ht="22.8" customHeight="1">
      <c r="A445" s="12"/>
      <c r="B445" s="195"/>
      <c r="C445" s="196"/>
      <c r="D445" s="197" t="s">
        <v>81</v>
      </c>
      <c r="E445" s="209" t="s">
        <v>260</v>
      </c>
      <c r="F445" s="209" t="s">
        <v>460</v>
      </c>
      <c r="G445" s="196"/>
      <c r="H445" s="196"/>
      <c r="I445" s="199"/>
      <c r="J445" s="210">
        <f>BK445</f>
        <v>0</v>
      </c>
      <c r="K445" s="196"/>
      <c r="L445" s="201"/>
      <c r="M445" s="202"/>
      <c r="N445" s="203"/>
      <c r="O445" s="203"/>
      <c r="P445" s="204">
        <f>SUM(P446:P452)</f>
        <v>0</v>
      </c>
      <c r="Q445" s="203"/>
      <c r="R445" s="204">
        <f>SUM(R446:R452)</f>
        <v>14.39898</v>
      </c>
      <c r="S445" s="203"/>
      <c r="T445" s="205">
        <f>SUM(T446:T452)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6" t="s">
        <v>90</v>
      </c>
      <c r="AT445" s="207" t="s">
        <v>81</v>
      </c>
      <c r="AU445" s="207" t="s">
        <v>90</v>
      </c>
      <c r="AY445" s="206" t="s">
        <v>197</v>
      </c>
      <c r="BK445" s="208">
        <f>SUM(BK446:BK452)</f>
        <v>0</v>
      </c>
    </row>
    <row r="446" s="2" customFormat="1" ht="33" customHeight="1">
      <c r="A446" s="43"/>
      <c r="B446" s="44"/>
      <c r="C446" s="211" t="s">
        <v>654</v>
      </c>
      <c r="D446" s="211" t="s">
        <v>201</v>
      </c>
      <c r="E446" s="212" t="s">
        <v>2652</v>
      </c>
      <c r="F446" s="213" t="s">
        <v>2653</v>
      </c>
      <c r="G446" s="214" t="s">
        <v>409</v>
      </c>
      <c r="H446" s="215">
        <v>43</v>
      </c>
      <c r="I446" s="216"/>
      <c r="J446" s="217">
        <f>ROUND(I446*H446,2)</f>
        <v>0</v>
      </c>
      <c r="K446" s="213" t="s">
        <v>205</v>
      </c>
      <c r="L446" s="49"/>
      <c r="M446" s="218" t="s">
        <v>35</v>
      </c>
      <c r="N446" s="219" t="s">
        <v>53</v>
      </c>
      <c r="O446" s="89"/>
      <c r="P446" s="220">
        <f>O446*H446</f>
        <v>0</v>
      </c>
      <c r="Q446" s="220">
        <v>0.33485999999999999</v>
      </c>
      <c r="R446" s="220">
        <f>Q446*H446</f>
        <v>14.39898</v>
      </c>
      <c r="S446" s="220">
        <v>0</v>
      </c>
      <c r="T446" s="221">
        <f>S446*H446</f>
        <v>0</v>
      </c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R446" s="222" t="s">
        <v>206</v>
      </c>
      <c r="AT446" s="222" t="s">
        <v>201</v>
      </c>
      <c r="AU446" s="222" t="s">
        <v>92</v>
      </c>
      <c r="AY446" s="21" t="s">
        <v>197</v>
      </c>
      <c r="BE446" s="223">
        <f>IF(N446="základní",J446,0)</f>
        <v>0</v>
      </c>
      <c r="BF446" s="223">
        <f>IF(N446="snížená",J446,0)</f>
        <v>0</v>
      </c>
      <c r="BG446" s="223">
        <f>IF(N446="zákl. přenesená",J446,0)</f>
        <v>0</v>
      </c>
      <c r="BH446" s="223">
        <f>IF(N446="sníž. přenesená",J446,0)</f>
        <v>0</v>
      </c>
      <c r="BI446" s="223">
        <f>IF(N446="nulová",J446,0)</f>
        <v>0</v>
      </c>
      <c r="BJ446" s="21" t="s">
        <v>90</v>
      </c>
      <c r="BK446" s="223">
        <f>ROUND(I446*H446,2)</f>
        <v>0</v>
      </c>
      <c r="BL446" s="21" t="s">
        <v>206</v>
      </c>
      <c r="BM446" s="222" t="s">
        <v>2654</v>
      </c>
    </row>
    <row r="447" s="2" customFormat="1">
      <c r="A447" s="43"/>
      <c r="B447" s="44"/>
      <c r="C447" s="45"/>
      <c r="D447" s="224" t="s">
        <v>209</v>
      </c>
      <c r="E447" s="45"/>
      <c r="F447" s="225" t="s">
        <v>2655</v>
      </c>
      <c r="G447" s="45"/>
      <c r="H447" s="45"/>
      <c r="I447" s="226"/>
      <c r="J447" s="45"/>
      <c r="K447" s="45"/>
      <c r="L447" s="49"/>
      <c r="M447" s="227"/>
      <c r="N447" s="228"/>
      <c r="O447" s="89"/>
      <c r="P447" s="89"/>
      <c r="Q447" s="89"/>
      <c r="R447" s="89"/>
      <c r="S447" s="89"/>
      <c r="T447" s="90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T447" s="21" t="s">
        <v>209</v>
      </c>
      <c r="AU447" s="21" t="s">
        <v>92</v>
      </c>
    </row>
    <row r="448" s="2" customFormat="1">
      <c r="A448" s="43"/>
      <c r="B448" s="44"/>
      <c r="C448" s="45"/>
      <c r="D448" s="229" t="s">
        <v>211</v>
      </c>
      <c r="E448" s="45"/>
      <c r="F448" s="230" t="s">
        <v>2656</v>
      </c>
      <c r="G448" s="45"/>
      <c r="H448" s="45"/>
      <c r="I448" s="226"/>
      <c r="J448" s="45"/>
      <c r="K448" s="45"/>
      <c r="L448" s="49"/>
      <c r="M448" s="227"/>
      <c r="N448" s="228"/>
      <c r="O448" s="89"/>
      <c r="P448" s="89"/>
      <c r="Q448" s="89"/>
      <c r="R448" s="89"/>
      <c r="S448" s="89"/>
      <c r="T448" s="90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T448" s="21" t="s">
        <v>211</v>
      </c>
      <c r="AU448" s="21" t="s">
        <v>92</v>
      </c>
    </row>
    <row r="449" s="2" customFormat="1">
      <c r="A449" s="43"/>
      <c r="B449" s="44"/>
      <c r="C449" s="45"/>
      <c r="D449" s="224" t="s">
        <v>219</v>
      </c>
      <c r="E449" s="45"/>
      <c r="F449" s="231" t="s">
        <v>2657</v>
      </c>
      <c r="G449" s="45"/>
      <c r="H449" s="45"/>
      <c r="I449" s="226"/>
      <c r="J449" s="45"/>
      <c r="K449" s="45"/>
      <c r="L449" s="49"/>
      <c r="M449" s="227"/>
      <c r="N449" s="228"/>
      <c r="O449" s="89"/>
      <c r="P449" s="89"/>
      <c r="Q449" s="89"/>
      <c r="R449" s="89"/>
      <c r="S449" s="89"/>
      <c r="T449" s="90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T449" s="21" t="s">
        <v>219</v>
      </c>
      <c r="AU449" s="21" t="s">
        <v>92</v>
      </c>
    </row>
    <row r="450" s="13" customFormat="1">
      <c r="A450" s="13"/>
      <c r="B450" s="232"/>
      <c r="C450" s="233"/>
      <c r="D450" s="224" t="s">
        <v>232</v>
      </c>
      <c r="E450" s="242" t="s">
        <v>35</v>
      </c>
      <c r="F450" s="234" t="s">
        <v>2658</v>
      </c>
      <c r="G450" s="233"/>
      <c r="H450" s="235">
        <v>28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1" t="s">
        <v>232</v>
      </c>
      <c r="AU450" s="241" t="s">
        <v>92</v>
      </c>
      <c r="AV450" s="13" t="s">
        <v>92</v>
      </c>
      <c r="AW450" s="13" t="s">
        <v>42</v>
      </c>
      <c r="AX450" s="13" t="s">
        <v>82</v>
      </c>
      <c r="AY450" s="241" t="s">
        <v>197</v>
      </c>
    </row>
    <row r="451" s="13" customFormat="1">
      <c r="A451" s="13"/>
      <c r="B451" s="232"/>
      <c r="C451" s="233"/>
      <c r="D451" s="224" t="s">
        <v>232</v>
      </c>
      <c r="E451" s="242" t="s">
        <v>35</v>
      </c>
      <c r="F451" s="234" t="s">
        <v>2659</v>
      </c>
      <c r="G451" s="233"/>
      <c r="H451" s="235">
        <v>15</v>
      </c>
      <c r="I451" s="236"/>
      <c r="J451" s="233"/>
      <c r="K451" s="233"/>
      <c r="L451" s="237"/>
      <c r="M451" s="238"/>
      <c r="N451" s="239"/>
      <c r="O451" s="239"/>
      <c r="P451" s="239"/>
      <c r="Q451" s="239"/>
      <c r="R451" s="239"/>
      <c r="S451" s="239"/>
      <c r="T451" s="24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1" t="s">
        <v>232</v>
      </c>
      <c r="AU451" s="241" t="s">
        <v>92</v>
      </c>
      <c r="AV451" s="13" t="s">
        <v>92</v>
      </c>
      <c r="AW451" s="13" t="s">
        <v>42</v>
      </c>
      <c r="AX451" s="13" t="s">
        <v>82</v>
      </c>
      <c r="AY451" s="241" t="s">
        <v>197</v>
      </c>
    </row>
    <row r="452" s="14" customFormat="1">
      <c r="A452" s="14"/>
      <c r="B452" s="253"/>
      <c r="C452" s="254"/>
      <c r="D452" s="224" t="s">
        <v>232</v>
      </c>
      <c r="E452" s="255" t="s">
        <v>35</v>
      </c>
      <c r="F452" s="256" t="s">
        <v>355</v>
      </c>
      <c r="G452" s="254"/>
      <c r="H452" s="257">
        <v>43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232</v>
      </c>
      <c r="AU452" s="263" t="s">
        <v>92</v>
      </c>
      <c r="AV452" s="14" t="s">
        <v>206</v>
      </c>
      <c r="AW452" s="14" t="s">
        <v>42</v>
      </c>
      <c r="AX452" s="14" t="s">
        <v>90</v>
      </c>
      <c r="AY452" s="263" t="s">
        <v>197</v>
      </c>
    </row>
    <row r="453" s="12" customFormat="1" ht="22.8" customHeight="1">
      <c r="A453" s="12"/>
      <c r="B453" s="195"/>
      <c r="C453" s="196"/>
      <c r="D453" s="197" t="s">
        <v>81</v>
      </c>
      <c r="E453" s="209" t="s">
        <v>1512</v>
      </c>
      <c r="F453" s="209" t="s">
        <v>1513</v>
      </c>
      <c r="G453" s="196"/>
      <c r="H453" s="196"/>
      <c r="I453" s="199"/>
      <c r="J453" s="210">
        <f>BK453</f>
        <v>0</v>
      </c>
      <c r="K453" s="196"/>
      <c r="L453" s="201"/>
      <c r="M453" s="202"/>
      <c r="N453" s="203"/>
      <c r="O453" s="203"/>
      <c r="P453" s="204">
        <f>SUM(P454:P455)</f>
        <v>0</v>
      </c>
      <c r="Q453" s="203"/>
      <c r="R453" s="204">
        <f>SUM(R454:R455)</f>
        <v>0</v>
      </c>
      <c r="S453" s="203"/>
      <c r="T453" s="205">
        <f>SUM(T454:T455)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6" t="s">
        <v>90</v>
      </c>
      <c r="AT453" s="207" t="s">
        <v>81</v>
      </c>
      <c r="AU453" s="207" t="s">
        <v>90</v>
      </c>
      <c r="AY453" s="206" t="s">
        <v>197</v>
      </c>
      <c r="BK453" s="208">
        <f>SUM(BK454:BK455)</f>
        <v>0</v>
      </c>
    </row>
    <row r="454" s="2" customFormat="1" ht="24.15" customHeight="1">
      <c r="A454" s="43"/>
      <c r="B454" s="44"/>
      <c r="C454" s="211" t="s">
        <v>656</v>
      </c>
      <c r="D454" s="211" t="s">
        <v>201</v>
      </c>
      <c r="E454" s="212" t="s">
        <v>2485</v>
      </c>
      <c r="F454" s="213" t="s">
        <v>2486</v>
      </c>
      <c r="G454" s="214" t="s">
        <v>269</v>
      </c>
      <c r="H454" s="215">
        <v>206.41800000000001</v>
      </c>
      <c r="I454" s="216"/>
      <c r="J454" s="217">
        <f>ROUND(I454*H454,2)</f>
        <v>0</v>
      </c>
      <c r="K454" s="213" t="s">
        <v>35</v>
      </c>
      <c r="L454" s="49"/>
      <c r="M454" s="218" t="s">
        <v>35</v>
      </c>
      <c r="N454" s="219" t="s">
        <v>53</v>
      </c>
      <c r="O454" s="89"/>
      <c r="P454" s="220">
        <f>O454*H454</f>
        <v>0</v>
      </c>
      <c r="Q454" s="220">
        <v>0</v>
      </c>
      <c r="R454" s="220">
        <f>Q454*H454</f>
        <v>0</v>
      </c>
      <c r="S454" s="220">
        <v>0</v>
      </c>
      <c r="T454" s="221">
        <f>S454*H454</f>
        <v>0</v>
      </c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R454" s="222" t="s">
        <v>206</v>
      </c>
      <c r="AT454" s="222" t="s">
        <v>201</v>
      </c>
      <c r="AU454" s="222" t="s">
        <v>92</v>
      </c>
      <c r="AY454" s="21" t="s">
        <v>197</v>
      </c>
      <c r="BE454" s="223">
        <f>IF(N454="základní",J454,0)</f>
        <v>0</v>
      </c>
      <c r="BF454" s="223">
        <f>IF(N454="snížená",J454,0)</f>
        <v>0</v>
      </c>
      <c r="BG454" s="223">
        <f>IF(N454="zákl. přenesená",J454,0)</f>
        <v>0</v>
      </c>
      <c r="BH454" s="223">
        <f>IF(N454="sníž. přenesená",J454,0)</f>
        <v>0</v>
      </c>
      <c r="BI454" s="223">
        <f>IF(N454="nulová",J454,0)</f>
        <v>0</v>
      </c>
      <c r="BJ454" s="21" t="s">
        <v>90</v>
      </c>
      <c r="BK454" s="223">
        <f>ROUND(I454*H454,2)</f>
        <v>0</v>
      </c>
      <c r="BL454" s="21" t="s">
        <v>206</v>
      </c>
      <c r="BM454" s="222" t="s">
        <v>948</v>
      </c>
    </row>
    <row r="455" s="2" customFormat="1">
      <c r="A455" s="43"/>
      <c r="B455" s="44"/>
      <c r="C455" s="45"/>
      <c r="D455" s="224" t="s">
        <v>209</v>
      </c>
      <c r="E455" s="45"/>
      <c r="F455" s="225" t="s">
        <v>2486</v>
      </c>
      <c r="G455" s="45"/>
      <c r="H455" s="45"/>
      <c r="I455" s="226"/>
      <c r="J455" s="45"/>
      <c r="K455" s="45"/>
      <c r="L455" s="49"/>
      <c r="M455" s="227"/>
      <c r="N455" s="228"/>
      <c r="O455" s="89"/>
      <c r="P455" s="89"/>
      <c r="Q455" s="89"/>
      <c r="R455" s="89"/>
      <c r="S455" s="89"/>
      <c r="T455" s="90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T455" s="21" t="s">
        <v>209</v>
      </c>
      <c r="AU455" s="21" t="s">
        <v>92</v>
      </c>
    </row>
    <row r="456" s="12" customFormat="1" ht="22.8" customHeight="1">
      <c r="A456" s="12"/>
      <c r="B456" s="195"/>
      <c r="C456" s="196"/>
      <c r="D456" s="197" t="s">
        <v>81</v>
      </c>
      <c r="E456" s="209" t="s">
        <v>137</v>
      </c>
      <c r="F456" s="209" t="s">
        <v>2660</v>
      </c>
      <c r="G456" s="196"/>
      <c r="H456" s="196"/>
      <c r="I456" s="199"/>
      <c r="J456" s="210">
        <f>BK456</f>
        <v>0</v>
      </c>
      <c r="K456" s="196"/>
      <c r="L456" s="201"/>
      <c r="M456" s="202"/>
      <c r="N456" s="203"/>
      <c r="O456" s="203"/>
      <c r="P456" s="204">
        <f>SUM(P457:P491)</f>
        <v>0</v>
      </c>
      <c r="Q456" s="203"/>
      <c r="R456" s="204">
        <f>SUM(R457:R491)</f>
        <v>0.45967999999999998</v>
      </c>
      <c r="S456" s="203"/>
      <c r="T456" s="205">
        <f>SUM(T457:T491)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06" t="s">
        <v>234</v>
      </c>
      <c r="AT456" s="207" t="s">
        <v>81</v>
      </c>
      <c r="AU456" s="207" t="s">
        <v>90</v>
      </c>
      <c r="AY456" s="206" t="s">
        <v>197</v>
      </c>
      <c r="BK456" s="208">
        <f>SUM(BK457:BK491)</f>
        <v>0</v>
      </c>
    </row>
    <row r="457" s="2" customFormat="1" ht="24.15" customHeight="1">
      <c r="A457" s="43"/>
      <c r="B457" s="44"/>
      <c r="C457" s="211" t="s">
        <v>658</v>
      </c>
      <c r="D457" s="211" t="s">
        <v>201</v>
      </c>
      <c r="E457" s="212" t="s">
        <v>2539</v>
      </c>
      <c r="F457" s="213" t="s">
        <v>2540</v>
      </c>
      <c r="G457" s="214" t="s">
        <v>2541</v>
      </c>
      <c r="H457" s="215">
        <v>1</v>
      </c>
      <c r="I457" s="216"/>
      <c r="J457" s="217">
        <f>ROUND(I457*H457,2)</f>
        <v>0</v>
      </c>
      <c r="K457" s="213" t="s">
        <v>35</v>
      </c>
      <c r="L457" s="49"/>
      <c r="M457" s="218" t="s">
        <v>35</v>
      </c>
      <c r="N457" s="219" t="s">
        <v>53</v>
      </c>
      <c r="O457" s="89"/>
      <c r="P457" s="220">
        <f>O457*H457</f>
        <v>0</v>
      </c>
      <c r="Q457" s="220">
        <v>0</v>
      </c>
      <c r="R457" s="220">
        <f>Q457*H457</f>
        <v>0</v>
      </c>
      <c r="S457" s="220">
        <v>0</v>
      </c>
      <c r="T457" s="221">
        <f>S457*H457</f>
        <v>0</v>
      </c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R457" s="222" t="s">
        <v>206</v>
      </c>
      <c r="AT457" s="222" t="s">
        <v>201</v>
      </c>
      <c r="AU457" s="222" t="s">
        <v>92</v>
      </c>
      <c r="AY457" s="21" t="s">
        <v>197</v>
      </c>
      <c r="BE457" s="223">
        <f>IF(N457="základní",J457,0)</f>
        <v>0</v>
      </c>
      <c r="BF457" s="223">
        <f>IF(N457="snížená",J457,0)</f>
        <v>0</v>
      </c>
      <c r="BG457" s="223">
        <f>IF(N457="zákl. přenesená",J457,0)</f>
        <v>0</v>
      </c>
      <c r="BH457" s="223">
        <f>IF(N457="sníž. přenesená",J457,0)</f>
        <v>0</v>
      </c>
      <c r="BI457" s="223">
        <f>IF(N457="nulová",J457,0)</f>
        <v>0</v>
      </c>
      <c r="BJ457" s="21" t="s">
        <v>90</v>
      </c>
      <c r="BK457" s="223">
        <f>ROUND(I457*H457,2)</f>
        <v>0</v>
      </c>
      <c r="BL457" s="21" t="s">
        <v>206</v>
      </c>
      <c r="BM457" s="222" t="s">
        <v>2661</v>
      </c>
    </row>
    <row r="458" s="2" customFormat="1">
      <c r="A458" s="43"/>
      <c r="B458" s="44"/>
      <c r="C458" s="45"/>
      <c r="D458" s="224" t="s">
        <v>209</v>
      </c>
      <c r="E458" s="45"/>
      <c r="F458" s="225" t="s">
        <v>2540</v>
      </c>
      <c r="G458" s="45"/>
      <c r="H458" s="45"/>
      <c r="I458" s="226"/>
      <c r="J458" s="45"/>
      <c r="K458" s="45"/>
      <c r="L458" s="49"/>
      <c r="M458" s="227"/>
      <c r="N458" s="228"/>
      <c r="O458" s="89"/>
      <c r="P458" s="89"/>
      <c r="Q458" s="89"/>
      <c r="R458" s="89"/>
      <c r="S458" s="89"/>
      <c r="T458" s="90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T458" s="21" t="s">
        <v>209</v>
      </c>
      <c r="AU458" s="21" t="s">
        <v>92</v>
      </c>
    </row>
    <row r="459" s="2" customFormat="1">
      <c r="A459" s="43"/>
      <c r="B459" s="44"/>
      <c r="C459" s="45"/>
      <c r="D459" s="224" t="s">
        <v>219</v>
      </c>
      <c r="E459" s="45"/>
      <c r="F459" s="231" t="s">
        <v>2543</v>
      </c>
      <c r="G459" s="45"/>
      <c r="H459" s="45"/>
      <c r="I459" s="226"/>
      <c r="J459" s="45"/>
      <c r="K459" s="45"/>
      <c r="L459" s="49"/>
      <c r="M459" s="227"/>
      <c r="N459" s="228"/>
      <c r="O459" s="89"/>
      <c r="P459" s="89"/>
      <c r="Q459" s="89"/>
      <c r="R459" s="89"/>
      <c r="S459" s="89"/>
      <c r="T459" s="90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T459" s="21" t="s">
        <v>219</v>
      </c>
      <c r="AU459" s="21" t="s">
        <v>92</v>
      </c>
    </row>
    <row r="460" s="2" customFormat="1" ht="21.75" customHeight="1">
      <c r="A460" s="43"/>
      <c r="B460" s="44"/>
      <c r="C460" s="211" t="s">
        <v>660</v>
      </c>
      <c r="D460" s="211" t="s">
        <v>201</v>
      </c>
      <c r="E460" s="212" t="s">
        <v>2488</v>
      </c>
      <c r="F460" s="213" t="s">
        <v>2489</v>
      </c>
      <c r="G460" s="214" t="s">
        <v>409</v>
      </c>
      <c r="H460" s="215">
        <v>144.11000000000001</v>
      </c>
      <c r="I460" s="216"/>
      <c r="J460" s="217">
        <f>ROUND(I460*H460,2)</f>
        <v>0</v>
      </c>
      <c r="K460" s="213" t="s">
        <v>35</v>
      </c>
      <c r="L460" s="49"/>
      <c r="M460" s="218" t="s">
        <v>35</v>
      </c>
      <c r="N460" s="219" t="s">
        <v>53</v>
      </c>
      <c r="O460" s="89"/>
      <c r="P460" s="220">
        <f>O460*H460</f>
        <v>0</v>
      </c>
      <c r="Q460" s="220">
        <v>0</v>
      </c>
      <c r="R460" s="220">
        <f>Q460*H460</f>
        <v>0</v>
      </c>
      <c r="S460" s="220">
        <v>0</v>
      </c>
      <c r="T460" s="221">
        <f>S460*H460</f>
        <v>0</v>
      </c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R460" s="222" t="s">
        <v>206</v>
      </c>
      <c r="AT460" s="222" t="s">
        <v>201</v>
      </c>
      <c r="AU460" s="222" t="s">
        <v>92</v>
      </c>
      <c r="AY460" s="21" t="s">
        <v>197</v>
      </c>
      <c r="BE460" s="223">
        <f>IF(N460="základní",J460,0)</f>
        <v>0</v>
      </c>
      <c r="BF460" s="223">
        <f>IF(N460="snížená",J460,0)</f>
        <v>0</v>
      </c>
      <c r="BG460" s="223">
        <f>IF(N460="zákl. přenesená",J460,0)</f>
        <v>0</v>
      </c>
      <c r="BH460" s="223">
        <f>IF(N460="sníž. přenesená",J460,0)</f>
        <v>0</v>
      </c>
      <c r="BI460" s="223">
        <f>IF(N460="nulová",J460,0)</f>
        <v>0</v>
      </c>
      <c r="BJ460" s="21" t="s">
        <v>90</v>
      </c>
      <c r="BK460" s="223">
        <f>ROUND(I460*H460,2)</f>
        <v>0</v>
      </c>
      <c r="BL460" s="21" t="s">
        <v>206</v>
      </c>
      <c r="BM460" s="222" t="s">
        <v>2662</v>
      </c>
    </row>
    <row r="461" s="2" customFormat="1">
      <c r="A461" s="43"/>
      <c r="B461" s="44"/>
      <c r="C461" s="45"/>
      <c r="D461" s="224" t="s">
        <v>209</v>
      </c>
      <c r="E461" s="45"/>
      <c r="F461" s="225" t="s">
        <v>2489</v>
      </c>
      <c r="G461" s="45"/>
      <c r="H461" s="45"/>
      <c r="I461" s="226"/>
      <c r="J461" s="45"/>
      <c r="K461" s="45"/>
      <c r="L461" s="49"/>
      <c r="M461" s="227"/>
      <c r="N461" s="228"/>
      <c r="O461" s="89"/>
      <c r="P461" s="89"/>
      <c r="Q461" s="89"/>
      <c r="R461" s="89"/>
      <c r="S461" s="89"/>
      <c r="T461" s="90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T461" s="21" t="s">
        <v>209</v>
      </c>
      <c r="AU461" s="21" t="s">
        <v>92</v>
      </c>
    </row>
    <row r="462" s="13" customFormat="1">
      <c r="A462" s="13"/>
      <c r="B462" s="232"/>
      <c r="C462" s="233"/>
      <c r="D462" s="224" t="s">
        <v>232</v>
      </c>
      <c r="E462" s="242" t="s">
        <v>35</v>
      </c>
      <c r="F462" s="234" t="s">
        <v>2663</v>
      </c>
      <c r="G462" s="233"/>
      <c r="H462" s="235">
        <v>27.469999999999999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1" t="s">
        <v>232</v>
      </c>
      <c r="AU462" s="241" t="s">
        <v>92</v>
      </c>
      <c r="AV462" s="13" t="s">
        <v>92</v>
      </c>
      <c r="AW462" s="13" t="s">
        <v>42</v>
      </c>
      <c r="AX462" s="13" t="s">
        <v>82</v>
      </c>
      <c r="AY462" s="241" t="s">
        <v>197</v>
      </c>
    </row>
    <row r="463" s="13" customFormat="1">
      <c r="A463" s="13"/>
      <c r="B463" s="232"/>
      <c r="C463" s="233"/>
      <c r="D463" s="224" t="s">
        <v>232</v>
      </c>
      <c r="E463" s="242" t="s">
        <v>35</v>
      </c>
      <c r="F463" s="234" t="s">
        <v>2664</v>
      </c>
      <c r="G463" s="233"/>
      <c r="H463" s="235">
        <v>47.43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1" t="s">
        <v>232</v>
      </c>
      <c r="AU463" s="241" t="s">
        <v>92</v>
      </c>
      <c r="AV463" s="13" t="s">
        <v>92</v>
      </c>
      <c r="AW463" s="13" t="s">
        <v>42</v>
      </c>
      <c r="AX463" s="13" t="s">
        <v>82</v>
      </c>
      <c r="AY463" s="241" t="s">
        <v>197</v>
      </c>
    </row>
    <row r="464" s="13" customFormat="1">
      <c r="A464" s="13"/>
      <c r="B464" s="232"/>
      <c r="C464" s="233"/>
      <c r="D464" s="224" t="s">
        <v>232</v>
      </c>
      <c r="E464" s="242" t="s">
        <v>35</v>
      </c>
      <c r="F464" s="234" t="s">
        <v>2665</v>
      </c>
      <c r="G464" s="233"/>
      <c r="H464" s="235">
        <v>69.209999999999994</v>
      </c>
      <c r="I464" s="236"/>
      <c r="J464" s="233"/>
      <c r="K464" s="233"/>
      <c r="L464" s="237"/>
      <c r="M464" s="238"/>
      <c r="N464" s="239"/>
      <c r="O464" s="239"/>
      <c r="P464" s="239"/>
      <c r="Q464" s="239"/>
      <c r="R464" s="239"/>
      <c r="S464" s="239"/>
      <c r="T464" s="24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1" t="s">
        <v>232</v>
      </c>
      <c r="AU464" s="241" t="s">
        <v>92</v>
      </c>
      <c r="AV464" s="13" t="s">
        <v>92</v>
      </c>
      <c r="AW464" s="13" t="s">
        <v>42</v>
      </c>
      <c r="AX464" s="13" t="s">
        <v>82</v>
      </c>
      <c r="AY464" s="241" t="s">
        <v>197</v>
      </c>
    </row>
    <row r="465" s="14" customFormat="1">
      <c r="A465" s="14"/>
      <c r="B465" s="253"/>
      <c r="C465" s="254"/>
      <c r="D465" s="224" t="s">
        <v>232</v>
      </c>
      <c r="E465" s="255" t="s">
        <v>35</v>
      </c>
      <c r="F465" s="256" t="s">
        <v>355</v>
      </c>
      <c r="G465" s="254"/>
      <c r="H465" s="257">
        <v>144.11000000000001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232</v>
      </c>
      <c r="AU465" s="263" t="s">
        <v>92</v>
      </c>
      <c r="AV465" s="14" t="s">
        <v>206</v>
      </c>
      <c r="AW465" s="14" t="s">
        <v>42</v>
      </c>
      <c r="AX465" s="14" t="s">
        <v>90</v>
      </c>
      <c r="AY465" s="263" t="s">
        <v>197</v>
      </c>
    </row>
    <row r="466" s="2" customFormat="1" ht="24.15" customHeight="1">
      <c r="A466" s="43"/>
      <c r="B466" s="44"/>
      <c r="C466" s="211" t="s">
        <v>667</v>
      </c>
      <c r="D466" s="211" t="s">
        <v>201</v>
      </c>
      <c r="E466" s="212" t="s">
        <v>2493</v>
      </c>
      <c r="F466" s="213" t="s">
        <v>2666</v>
      </c>
      <c r="G466" s="214" t="s">
        <v>2495</v>
      </c>
      <c r="H466" s="215">
        <v>1</v>
      </c>
      <c r="I466" s="216"/>
      <c r="J466" s="217">
        <f>ROUND(I466*H466,2)</f>
        <v>0</v>
      </c>
      <c r="K466" s="213" t="s">
        <v>2496</v>
      </c>
      <c r="L466" s="49"/>
      <c r="M466" s="218" t="s">
        <v>35</v>
      </c>
      <c r="N466" s="219" t="s">
        <v>53</v>
      </c>
      <c r="O466" s="89"/>
      <c r="P466" s="220">
        <f>O466*H466</f>
        <v>0</v>
      </c>
      <c r="Q466" s="220">
        <v>0.00031</v>
      </c>
      <c r="R466" s="220">
        <f>Q466*H466</f>
        <v>0.00031</v>
      </c>
      <c r="S466" s="220">
        <v>0</v>
      </c>
      <c r="T466" s="221">
        <f>S466*H466</f>
        <v>0</v>
      </c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R466" s="222" t="s">
        <v>206</v>
      </c>
      <c r="AT466" s="222" t="s">
        <v>201</v>
      </c>
      <c r="AU466" s="222" t="s">
        <v>92</v>
      </c>
      <c r="AY466" s="21" t="s">
        <v>197</v>
      </c>
      <c r="BE466" s="223">
        <f>IF(N466="základní",J466,0)</f>
        <v>0</v>
      </c>
      <c r="BF466" s="223">
        <f>IF(N466="snížená",J466,0)</f>
        <v>0</v>
      </c>
      <c r="BG466" s="223">
        <f>IF(N466="zákl. přenesená",J466,0)</f>
        <v>0</v>
      </c>
      <c r="BH466" s="223">
        <f>IF(N466="sníž. přenesená",J466,0)</f>
        <v>0</v>
      </c>
      <c r="BI466" s="223">
        <f>IF(N466="nulová",J466,0)</f>
        <v>0</v>
      </c>
      <c r="BJ466" s="21" t="s">
        <v>90</v>
      </c>
      <c r="BK466" s="223">
        <f>ROUND(I466*H466,2)</f>
        <v>0</v>
      </c>
      <c r="BL466" s="21" t="s">
        <v>206</v>
      </c>
      <c r="BM466" s="222" t="s">
        <v>2667</v>
      </c>
    </row>
    <row r="467" s="2" customFormat="1">
      <c r="A467" s="43"/>
      <c r="B467" s="44"/>
      <c r="C467" s="45"/>
      <c r="D467" s="224" t="s">
        <v>209</v>
      </c>
      <c r="E467" s="45"/>
      <c r="F467" s="225" t="s">
        <v>2668</v>
      </c>
      <c r="G467" s="45"/>
      <c r="H467" s="45"/>
      <c r="I467" s="226"/>
      <c r="J467" s="45"/>
      <c r="K467" s="45"/>
      <c r="L467" s="49"/>
      <c r="M467" s="227"/>
      <c r="N467" s="228"/>
      <c r="O467" s="89"/>
      <c r="P467" s="89"/>
      <c r="Q467" s="89"/>
      <c r="R467" s="89"/>
      <c r="S467" s="89"/>
      <c r="T467" s="90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T467" s="21" t="s">
        <v>209</v>
      </c>
      <c r="AU467" s="21" t="s">
        <v>92</v>
      </c>
    </row>
    <row r="468" s="2" customFormat="1">
      <c r="A468" s="43"/>
      <c r="B468" s="44"/>
      <c r="C468" s="45"/>
      <c r="D468" s="229" t="s">
        <v>211</v>
      </c>
      <c r="E468" s="45"/>
      <c r="F468" s="230" t="s">
        <v>2499</v>
      </c>
      <c r="G468" s="45"/>
      <c r="H468" s="45"/>
      <c r="I468" s="226"/>
      <c r="J468" s="45"/>
      <c r="K468" s="45"/>
      <c r="L468" s="49"/>
      <c r="M468" s="227"/>
      <c r="N468" s="228"/>
      <c r="O468" s="89"/>
      <c r="P468" s="89"/>
      <c r="Q468" s="89"/>
      <c r="R468" s="89"/>
      <c r="S468" s="89"/>
      <c r="T468" s="90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T468" s="21" t="s">
        <v>211</v>
      </c>
      <c r="AU468" s="21" t="s">
        <v>92</v>
      </c>
    </row>
    <row r="469" s="2" customFormat="1">
      <c r="A469" s="43"/>
      <c r="B469" s="44"/>
      <c r="C469" s="45"/>
      <c r="D469" s="224" t="s">
        <v>2500</v>
      </c>
      <c r="E469" s="45"/>
      <c r="F469" s="231" t="s">
        <v>2501</v>
      </c>
      <c r="G469" s="45"/>
      <c r="H469" s="45"/>
      <c r="I469" s="226"/>
      <c r="J469" s="45"/>
      <c r="K469" s="45"/>
      <c r="L469" s="49"/>
      <c r="M469" s="227"/>
      <c r="N469" s="228"/>
      <c r="O469" s="89"/>
      <c r="P469" s="89"/>
      <c r="Q469" s="89"/>
      <c r="R469" s="89"/>
      <c r="S469" s="89"/>
      <c r="T469" s="90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T469" s="21" t="s">
        <v>2500</v>
      </c>
      <c r="AU469" s="21" t="s">
        <v>92</v>
      </c>
    </row>
    <row r="470" s="2" customFormat="1" ht="24.15" customHeight="1">
      <c r="A470" s="43"/>
      <c r="B470" s="44"/>
      <c r="C470" s="211" t="s">
        <v>670</v>
      </c>
      <c r="D470" s="211" t="s">
        <v>201</v>
      </c>
      <c r="E470" s="212" t="s">
        <v>2507</v>
      </c>
      <c r="F470" s="213" t="s">
        <v>2508</v>
      </c>
      <c r="G470" s="214" t="s">
        <v>2495</v>
      </c>
      <c r="H470" s="215">
        <v>1</v>
      </c>
      <c r="I470" s="216"/>
      <c r="J470" s="217">
        <f>ROUND(I470*H470,2)</f>
        <v>0</v>
      </c>
      <c r="K470" s="213" t="s">
        <v>2496</v>
      </c>
      <c r="L470" s="49"/>
      <c r="M470" s="218" t="s">
        <v>35</v>
      </c>
      <c r="N470" s="219" t="s">
        <v>53</v>
      </c>
      <c r="O470" s="89"/>
      <c r="P470" s="220">
        <f>O470*H470</f>
        <v>0</v>
      </c>
      <c r="Q470" s="220">
        <v>0.45937</v>
      </c>
      <c r="R470" s="220">
        <f>Q470*H470</f>
        <v>0.45937</v>
      </c>
      <c r="S470" s="220">
        <v>0</v>
      </c>
      <c r="T470" s="221">
        <f>S470*H470</f>
        <v>0</v>
      </c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R470" s="222" t="s">
        <v>206</v>
      </c>
      <c r="AT470" s="222" t="s">
        <v>201</v>
      </c>
      <c r="AU470" s="222" t="s">
        <v>92</v>
      </c>
      <c r="AY470" s="21" t="s">
        <v>197</v>
      </c>
      <c r="BE470" s="223">
        <f>IF(N470="základní",J470,0)</f>
        <v>0</v>
      </c>
      <c r="BF470" s="223">
        <f>IF(N470="snížená",J470,0)</f>
        <v>0</v>
      </c>
      <c r="BG470" s="223">
        <f>IF(N470="zákl. přenesená",J470,0)</f>
        <v>0</v>
      </c>
      <c r="BH470" s="223">
        <f>IF(N470="sníž. přenesená",J470,0)</f>
        <v>0</v>
      </c>
      <c r="BI470" s="223">
        <f>IF(N470="nulová",J470,0)</f>
        <v>0</v>
      </c>
      <c r="BJ470" s="21" t="s">
        <v>90</v>
      </c>
      <c r="BK470" s="223">
        <f>ROUND(I470*H470,2)</f>
        <v>0</v>
      </c>
      <c r="BL470" s="21" t="s">
        <v>206</v>
      </c>
      <c r="BM470" s="222" t="s">
        <v>2669</v>
      </c>
    </row>
    <row r="471" s="2" customFormat="1">
      <c r="A471" s="43"/>
      <c r="B471" s="44"/>
      <c r="C471" s="45"/>
      <c r="D471" s="224" t="s">
        <v>209</v>
      </c>
      <c r="E471" s="45"/>
      <c r="F471" s="225" t="s">
        <v>2670</v>
      </c>
      <c r="G471" s="45"/>
      <c r="H471" s="45"/>
      <c r="I471" s="226"/>
      <c r="J471" s="45"/>
      <c r="K471" s="45"/>
      <c r="L471" s="49"/>
      <c r="M471" s="227"/>
      <c r="N471" s="228"/>
      <c r="O471" s="89"/>
      <c r="P471" s="89"/>
      <c r="Q471" s="89"/>
      <c r="R471" s="89"/>
      <c r="S471" s="89"/>
      <c r="T471" s="90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T471" s="21" t="s">
        <v>209</v>
      </c>
      <c r="AU471" s="21" t="s">
        <v>92</v>
      </c>
    </row>
    <row r="472" s="2" customFormat="1">
      <c r="A472" s="43"/>
      <c r="B472" s="44"/>
      <c r="C472" s="45"/>
      <c r="D472" s="229" t="s">
        <v>211</v>
      </c>
      <c r="E472" s="45"/>
      <c r="F472" s="230" t="s">
        <v>2511</v>
      </c>
      <c r="G472" s="45"/>
      <c r="H472" s="45"/>
      <c r="I472" s="226"/>
      <c r="J472" s="45"/>
      <c r="K472" s="45"/>
      <c r="L472" s="49"/>
      <c r="M472" s="227"/>
      <c r="N472" s="228"/>
      <c r="O472" s="89"/>
      <c r="P472" s="89"/>
      <c r="Q472" s="89"/>
      <c r="R472" s="89"/>
      <c r="S472" s="89"/>
      <c r="T472" s="90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T472" s="21" t="s">
        <v>211</v>
      </c>
      <c r="AU472" s="21" t="s">
        <v>92</v>
      </c>
    </row>
    <row r="473" s="2" customFormat="1">
      <c r="A473" s="43"/>
      <c r="B473" s="44"/>
      <c r="C473" s="45"/>
      <c r="D473" s="224" t="s">
        <v>2500</v>
      </c>
      <c r="E473" s="45"/>
      <c r="F473" s="231" t="s">
        <v>2512</v>
      </c>
      <c r="G473" s="45"/>
      <c r="H473" s="45"/>
      <c r="I473" s="226"/>
      <c r="J473" s="45"/>
      <c r="K473" s="45"/>
      <c r="L473" s="49"/>
      <c r="M473" s="227"/>
      <c r="N473" s="228"/>
      <c r="O473" s="89"/>
      <c r="P473" s="89"/>
      <c r="Q473" s="89"/>
      <c r="R473" s="89"/>
      <c r="S473" s="89"/>
      <c r="T473" s="90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T473" s="21" t="s">
        <v>2500</v>
      </c>
      <c r="AU473" s="21" t="s">
        <v>92</v>
      </c>
    </row>
    <row r="474" s="2" customFormat="1">
      <c r="A474" s="43"/>
      <c r="B474" s="44"/>
      <c r="C474" s="45"/>
      <c r="D474" s="224" t="s">
        <v>219</v>
      </c>
      <c r="E474" s="45"/>
      <c r="F474" s="231" t="s">
        <v>2513</v>
      </c>
      <c r="G474" s="45"/>
      <c r="H474" s="45"/>
      <c r="I474" s="226"/>
      <c r="J474" s="45"/>
      <c r="K474" s="45"/>
      <c r="L474" s="49"/>
      <c r="M474" s="227"/>
      <c r="N474" s="228"/>
      <c r="O474" s="89"/>
      <c r="P474" s="89"/>
      <c r="Q474" s="89"/>
      <c r="R474" s="89"/>
      <c r="S474" s="89"/>
      <c r="T474" s="90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T474" s="21" t="s">
        <v>219</v>
      </c>
      <c r="AU474" s="21" t="s">
        <v>92</v>
      </c>
    </row>
    <row r="475" s="2" customFormat="1" ht="16.5" customHeight="1">
      <c r="A475" s="43"/>
      <c r="B475" s="44"/>
      <c r="C475" s="211" t="s">
        <v>673</v>
      </c>
      <c r="D475" s="211" t="s">
        <v>201</v>
      </c>
      <c r="E475" s="212" t="s">
        <v>2671</v>
      </c>
      <c r="F475" s="213" t="s">
        <v>2672</v>
      </c>
      <c r="G475" s="214" t="s">
        <v>2495</v>
      </c>
      <c r="H475" s="215">
        <v>1</v>
      </c>
      <c r="I475" s="216"/>
      <c r="J475" s="217">
        <f>ROUND(I475*H475,2)</f>
        <v>0</v>
      </c>
      <c r="K475" s="213" t="s">
        <v>2496</v>
      </c>
      <c r="L475" s="49"/>
      <c r="M475" s="218" t="s">
        <v>35</v>
      </c>
      <c r="N475" s="219" t="s">
        <v>53</v>
      </c>
      <c r="O475" s="89"/>
      <c r="P475" s="220">
        <f>O475*H475</f>
        <v>0</v>
      </c>
      <c r="Q475" s="220">
        <v>0</v>
      </c>
      <c r="R475" s="220">
        <f>Q475*H475</f>
        <v>0</v>
      </c>
      <c r="S475" s="220">
        <v>0</v>
      </c>
      <c r="T475" s="221">
        <f>S475*H475</f>
        <v>0</v>
      </c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R475" s="222" t="s">
        <v>206</v>
      </c>
      <c r="AT475" s="222" t="s">
        <v>201</v>
      </c>
      <c r="AU475" s="222" t="s">
        <v>92</v>
      </c>
      <c r="AY475" s="21" t="s">
        <v>197</v>
      </c>
      <c r="BE475" s="223">
        <f>IF(N475="základní",J475,0)</f>
        <v>0</v>
      </c>
      <c r="BF475" s="223">
        <f>IF(N475="snížená",J475,0)</f>
        <v>0</v>
      </c>
      <c r="BG475" s="223">
        <f>IF(N475="zákl. přenesená",J475,0)</f>
        <v>0</v>
      </c>
      <c r="BH475" s="223">
        <f>IF(N475="sníž. přenesená",J475,0)</f>
        <v>0</v>
      </c>
      <c r="BI475" s="223">
        <f>IF(N475="nulová",J475,0)</f>
        <v>0</v>
      </c>
      <c r="BJ475" s="21" t="s">
        <v>90</v>
      </c>
      <c r="BK475" s="223">
        <f>ROUND(I475*H475,2)</f>
        <v>0</v>
      </c>
      <c r="BL475" s="21" t="s">
        <v>206</v>
      </c>
      <c r="BM475" s="222" t="s">
        <v>2673</v>
      </c>
    </row>
    <row r="476" s="2" customFormat="1">
      <c r="A476" s="43"/>
      <c r="B476" s="44"/>
      <c r="C476" s="45"/>
      <c r="D476" s="224" t="s">
        <v>209</v>
      </c>
      <c r="E476" s="45"/>
      <c r="F476" s="225" t="s">
        <v>2674</v>
      </c>
      <c r="G476" s="45"/>
      <c r="H476" s="45"/>
      <c r="I476" s="226"/>
      <c r="J476" s="45"/>
      <c r="K476" s="45"/>
      <c r="L476" s="49"/>
      <c r="M476" s="227"/>
      <c r="N476" s="228"/>
      <c r="O476" s="89"/>
      <c r="P476" s="89"/>
      <c r="Q476" s="89"/>
      <c r="R476" s="89"/>
      <c r="S476" s="89"/>
      <c r="T476" s="90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T476" s="21" t="s">
        <v>209</v>
      </c>
      <c r="AU476" s="21" t="s">
        <v>92</v>
      </c>
    </row>
    <row r="477" s="2" customFormat="1">
      <c r="A477" s="43"/>
      <c r="B477" s="44"/>
      <c r="C477" s="45"/>
      <c r="D477" s="229" t="s">
        <v>211</v>
      </c>
      <c r="E477" s="45"/>
      <c r="F477" s="230" t="s">
        <v>2675</v>
      </c>
      <c r="G477" s="45"/>
      <c r="H477" s="45"/>
      <c r="I477" s="226"/>
      <c r="J477" s="45"/>
      <c r="K477" s="45"/>
      <c r="L477" s="49"/>
      <c r="M477" s="227"/>
      <c r="N477" s="228"/>
      <c r="O477" s="89"/>
      <c r="P477" s="89"/>
      <c r="Q477" s="89"/>
      <c r="R477" s="89"/>
      <c r="S477" s="89"/>
      <c r="T477" s="90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T477" s="21" t="s">
        <v>211</v>
      </c>
      <c r="AU477" s="21" t="s">
        <v>92</v>
      </c>
    </row>
    <row r="478" s="2" customFormat="1">
      <c r="A478" s="43"/>
      <c r="B478" s="44"/>
      <c r="C478" s="45"/>
      <c r="D478" s="224" t="s">
        <v>2500</v>
      </c>
      <c r="E478" s="45"/>
      <c r="F478" s="231" t="s">
        <v>2512</v>
      </c>
      <c r="G478" s="45"/>
      <c r="H478" s="45"/>
      <c r="I478" s="226"/>
      <c r="J478" s="45"/>
      <c r="K478" s="45"/>
      <c r="L478" s="49"/>
      <c r="M478" s="227"/>
      <c r="N478" s="228"/>
      <c r="O478" s="89"/>
      <c r="P478" s="89"/>
      <c r="Q478" s="89"/>
      <c r="R478" s="89"/>
      <c r="S478" s="89"/>
      <c r="T478" s="90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T478" s="21" t="s">
        <v>2500</v>
      </c>
      <c r="AU478" s="21" t="s">
        <v>92</v>
      </c>
    </row>
    <row r="479" s="2" customFormat="1">
      <c r="A479" s="43"/>
      <c r="B479" s="44"/>
      <c r="C479" s="45"/>
      <c r="D479" s="224" t="s">
        <v>219</v>
      </c>
      <c r="E479" s="45"/>
      <c r="F479" s="231" t="s">
        <v>2519</v>
      </c>
      <c r="G479" s="45"/>
      <c r="H479" s="45"/>
      <c r="I479" s="226"/>
      <c r="J479" s="45"/>
      <c r="K479" s="45"/>
      <c r="L479" s="49"/>
      <c r="M479" s="227"/>
      <c r="N479" s="228"/>
      <c r="O479" s="89"/>
      <c r="P479" s="89"/>
      <c r="Q479" s="89"/>
      <c r="R479" s="89"/>
      <c r="S479" s="89"/>
      <c r="T479" s="90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T479" s="21" t="s">
        <v>219</v>
      </c>
      <c r="AU479" s="21" t="s">
        <v>92</v>
      </c>
    </row>
    <row r="480" s="2" customFormat="1" ht="16.5" customHeight="1">
      <c r="A480" s="43"/>
      <c r="B480" s="44"/>
      <c r="C480" s="211" t="s">
        <v>675</v>
      </c>
      <c r="D480" s="211" t="s">
        <v>201</v>
      </c>
      <c r="E480" s="212" t="s">
        <v>2520</v>
      </c>
      <c r="F480" s="213" t="s">
        <v>2521</v>
      </c>
      <c r="G480" s="214" t="s">
        <v>2495</v>
      </c>
      <c r="H480" s="215">
        <v>1</v>
      </c>
      <c r="I480" s="216"/>
      <c r="J480" s="217">
        <f>ROUND(I480*H480,2)</f>
        <v>0</v>
      </c>
      <c r="K480" s="213" t="s">
        <v>35</v>
      </c>
      <c r="L480" s="49"/>
      <c r="M480" s="218" t="s">
        <v>35</v>
      </c>
      <c r="N480" s="219" t="s">
        <v>53</v>
      </c>
      <c r="O480" s="89"/>
      <c r="P480" s="220">
        <f>O480*H480</f>
        <v>0</v>
      </c>
      <c r="Q480" s="220">
        <v>0</v>
      </c>
      <c r="R480" s="220">
        <f>Q480*H480</f>
        <v>0</v>
      </c>
      <c r="S480" s="220">
        <v>0</v>
      </c>
      <c r="T480" s="221">
        <f>S480*H480</f>
        <v>0</v>
      </c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R480" s="222" t="s">
        <v>2522</v>
      </c>
      <c r="AT480" s="222" t="s">
        <v>201</v>
      </c>
      <c r="AU480" s="222" t="s">
        <v>92</v>
      </c>
      <c r="AY480" s="21" t="s">
        <v>197</v>
      </c>
      <c r="BE480" s="223">
        <f>IF(N480="základní",J480,0)</f>
        <v>0</v>
      </c>
      <c r="BF480" s="223">
        <f>IF(N480="snížená",J480,0)</f>
        <v>0</v>
      </c>
      <c r="BG480" s="223">
        <f>IF(N480="zákl. přenesená",J480,0)</f>
        <v>0</v>
      </c>
      <c r="BH480" s="223">
        <f>IF(N480="sníž. přenesená",J480,0)</f>
        <v>0</v>
      </c>
      <c r="BI480" s="223">
        <f>IF(N480="nulová",J480,0)</f>
        <v>0</v>
      </c>
      <c r="BJ480" s="21" t="s">
        <v>90</v>
      </c>
      <c r="BK480" s="223">
        <f>ROUND(I480*H480,2)</f>
        <v>0</v>
      </c>
      <c r="BL480" s="21" t="s">
        <v>2522</v>
      </c>
      <c r="BM480" s="222" t="s">
        <v>2676</v>
      </c>
    </row>
    <row r="481" s="2" customFormat="1">
      <c r="A481" s="43"/>
      <c r="B481" s="44"/>
      <c r="C481" s="45"/>
      <c r="D481" s="224" t="s">
        <v>209</v>
      </c>
      <c r="E481" s="45"/>
      <c r="F481" s="225" t="s">
        <v>2521</v>
      </c>
      <c r="G481" s="45"/>
      <c r="H481" s="45"/>
      <c r="I481" s="226"/>
      <c r="J481" s="45"/>
      <c r="K481" s="45"/>
      <c r="L481" s="49"/>
      <c r="M481" s="227"/>
      <c r="N481" s="228"/>
      <c r="O481" s="89"/>
      <c r="P481" s="89"/>
      <c r="Q481" s="89"/>
      <c r="R481" s="89"/>
      <c r="S481" s="89"/>
      <c r="T481" s="90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T481" s="21" t="s">
        <v>209</v>
      </c>
      <c r="AU481" s="21" t="s">
        <v>92</v>
      </c>
    </row>
    <row r="482" s="2" customFormat="1">
      <c r="A482" s="43"/>
      <c r="B482" s="44"/>
      <c r="C482" s="45"/>
      <c r="D482" s="224" t="s">
        <v>219</v>
      </c>
      <c r="E482" s="45"/>
      <c r="F482" s="231" t="s">
        <v>2524</v>
      </c>
      <c r="G482" s="45"/>
      <c r="H482" s="45"/>
      <c r="I482" s="226"/>
      <c r="J482" s="45"/>
      <c r="K482" s="45"/>
      <c r="L482" s="49"/>
      <c r="M482" s="227"/>
      <c r="N482" s="228"/>
      <c r="O482" s="89"/>
      <c r="P482" s="89"/>
      <c r="Q482" s="89"/>
      <c r="R482" s="89"/>
      <c r="S482" s="89"/>
      <c r="T482" s="90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T482" s="21" t="s">
        <v>219</v>
      </c>
      <c r="AU482" s="21" t="s">
        <v>92</v>
      </c>
    </row>
    <row r="483" s="2" customFormat="1" ht="16.5" customHeight="1">
      <c r="A483" s="43"/>
      <c r="B483" s="44"/>
      <c r="C483" s="211" t="s">
        <v>678</v>
      </c>
      <c r="D483" s="211" t="s">
        <v>201</v>
      </c>
      <c r="E483" s="212" t="s">
        <v>2525</v>
      </c>
      <c r="F483" s="213" t="s">
        <v>2526</v>
      </c>
      <c r="G483" s="214" t="s">
        <v>2495</v>
      </c>
      <c r="H483" s="215">
        <v>1</v>
      </c>
      <c r="I483" s="216"/>
      <c r="J483" s="217">
        <f>ROUND(I483*H483,2)</f>
        <v>0</v>
      </c>
      <c r="K483" s="213" t="s">
        <v>35</v>
      </c>
      <c r="L483" s="49"/>
      <c r="M483" s="218" t="s">
        <v>35</v>
      </c>
      <c r="N483" s="219" t="s">
        <v>53</v>
      </c>
      <c r="O483" s="89"/>
      <c r="P483" s="220">
        <f>O483*H483</f>
        <v>0</v>
      </c>
      <c r="Q483" s="220">
        <v>0</v>
      </c>
      <c r="R483" s="220">
        <f>Q483*H483</f>
        <v>0</v>
      </c>
      <c r="S483" s="220">
        <v>0</v>
      </c>
      <c r="T483" s="221">
        <f>S483*H483</f>
        <v>0</v>
      </c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R483" s="222" t="s">
        <v>2522</v>
      </c>
      <c r="AT483" s="222" t="s">
        <v>201</v>
      </c>
      <c r="AU483" s="222" t="s">
        <v>92</v>
      </c>
      <c r="AY483" s="21" t="s">
        <v>197</v>
      </c>
      <c r="BE483" s="223">
        <f>IF(N483="základní",J483,0)</f>
        <v>0</v>
      </c>
      <c r="BF483" s="223">
        <f>IF(N483="snížená",J483,0)</f>
        <v>0</v>
      </c>
      <c r="BG483" s="223">
        <f>IF(N483="zákl. přenesená",J483,0)</f>
        <v>0</v>
      </c>
      <c r="BH483" s="223">
        <f>IF(N483="sníž. přenesená",J483,0)</f>
        <v>0</v>
      </c>
      <c r="BI483" s="223">
        <f>IF(N483="nulová",J483,0)</f>
        <v>0</v>
      </c>
      <c r="BJ483" s="21" t="s">
        <v>90</v>
      </c>
      <c r="BK483" s="223">
        <f>ROUND(I483*H483,2)</f>
        <v>0</v>
      </c>
      <c r="BL483" s="21" t="s">
        <v>2522</v>
      </c>
      <c r="BM483" s="222" t="s">
        <v>2677</v>
      </c>
    </row>
    <row r="484" s="2" customFormat="1">
      <c r="A484" s="43"/>
      <c r="B484" s="44"/>
      <c r="C484" s="45"/>
      <c r="D484" s="224" t="s">
        <v>209</v>
      </c>
      <c r="E484" s="45"/>
      <c r="F484" s="225" t="s">
        <v>2526</v>
      </c>
      <c r="G484" s="45"/>
      <c r="H484" s="45"/>
      <c r="I484" s="226"/>
      <c r="J484" s="45"/>
      <c r="K484" s="45"/>
      <c r="L484" s="49"/>
      <c r="M484" s="227"/>
      <c r="N484" s="228"/>
      <c r="O484" s="89"/>
      <c r="P484" s="89"/>
      <c r="Q484" s="89"/>
      <c r="R484" s="89"/>
      <c r="S484" s="89"/>
      <c r="T484" s="90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T484" s="21" t="s">
        <v>209</v>
      </c>
      <c r="AU484" s="21" t="s">
        <v>92</v>
      </c>
    </row>
    <row r="485" s="2" customFormat="1">
      <c r="A485" s="43"/>
      <c r="B485" s="44"/>
      <c r="C485" s="45"/>
      <c r="D485" s="224" t="s">
        <v>219</v>
      </c>
      <c r="E485" s="45"/>
      <c r="F485" s="231" t="s">
        <v>2528</v>
      </c>
      <c r="G485" s="45"/>
      <c r="H485" s="45"/>
      <c r="I485" s="226"/>
      <c r="J485" s="45"/>
      <c r="K485" s="45"/>
      <c r="L485" s="49"/>
      <c r="M485" s="227"/>
      <c r="N485" s="228"/>
      <c r="O485" s="89"/>
      <c r="P485" s="89"/>
      <c r="Q485" s="89"/>
      <c r="R485" s="89"/>
      <c r="S485" s="89"/>
      <c r="T485" s="90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T485" s="21" t="s">
        <v>219</v>
      </c>
      <c r="AU485" s="21" t="s">
        <v>92</v>
      </c>
    </row>
    <row r="486" s="2" customFormat="1" ht="24.15" customHeight="1">
      <c r="A486" s="43"/>
      <c r="B486" s="44"/>
      <c r="C486" s="211" t="s">
        <v>685</v>
      </c>
      <c r="D486" s="211" t="s">
        <v>201</v>
      </c>
      <c r="E486" s="212" t="s">
        <v>2529</v>
      </c>
      <c r="F486" s="213" t="s">
        <v>2530</v>
      </c>
      <c r="G486" s="214" t="s">
        <v>2495</v>
      </c>
      <c r="H486" s="215">
        <v>1</v>
      </c>
      <c r="I486" s="216"/>
      <c r="J486" s="217">
        <f>ROUND(I486*H486,2)</f>
        <v>0</v>
      </c>
      <c r="K486" s="213" t="s">
        <v>35</v>
      </c>
      <c r="L486" s="49"/>
      <c r="M486" s="218" t="s">
        <v>35</v>
      </c>
      <c r="N486" s="219" t="s">
        <v>53</v>
      </c>
      <c r="O486" s="89"/>
      <c r="P486" s="220">
        <f>O486*H486</f>
        <v>0</v>
      </c>
      <c r="Q486" s="220">
        <v>0</v>
      </c>
      <c r="R486" s="220">
        <f>Q486*H486</f>
        <v>0</v>
      </c>
      <c r="S486" s="220">
        <v>0</v>
      </c>
      <c r="T486" s="221">
        <f>S486*H486</f>
        <v>0</v>
      </c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R486" s="222" t="s">
        <v>206</v>
      </c>
      <c r="AT486" s="222" t="s">
        <v>201</v>
      </c>
      <c r="AU486" s="222" t="s">
        <v>92</v>
      </c>
      <c r="AY486" s="21" t="s">
        <v>197</v>
      </c>
      <c r="BE486" s="223">
        <f>IF(N486="základní",J486,0)</f>
        <v>0</v>
      </c>
      <c r="BF486" s="223">
        <f>IF(N486="snížená",J486,0)</f>
        <v>0</v>
      </c>
      <c r="BG486" s="223">
        <f>IF(N486="zákl. přenesená",J486,0)</f>
        <v>0</v>
      </c>
      <c r="BH486" s="223">
        <f>IF(N486="sníž. přenesená",J486,0)</f>
        <v>0</v>
      </c>
      <c r="BI486" s="223">
        <f>IF(N486="nulová",J486,0)</f>
        <v>0</v>
      </c>
      <c r="BJ486" s="21" t="s">
        <v>90</v>
      </c>
      <c r="BK486" s="223">
        <f>ROUND(I486*H486,2)</f>
        <v>0</v>
      </c>
      <c r="BL486" s="21" t="s">
        <v>206</v>
      </c>
      <c r="BM486" s="222" t="s">
        <v>2678</v>
      </c>
    </row>
    <row r="487" s="2" customFormat="1">
      <c r="A487" s="43"/>
      <c r="B487" s="44"/>
      <c r="C487" s="45"/>
      <c r="D487" s="224" t="s">
        <v>209</v>
      </c>
      <c r="E487" s="45"/>
      <c r="F487" s="225" t="s">
        <v>2532</v>
      </c>
      <c r="G487" s="45"/>
      <c r="H487" s="45"/>
      <c r="I487" s="226"/>
      <c r="J487" s="45"/>
      <c r="K487" s="45"/>
      <c r="L487" s="49"/>
      <c r="M487" s="227"/>
      <c r="N487" s="228"/>
      <c r="O487" s="89"/>
      <c r="P487" s="89"/>
      <c r="Q487" s="89"/>
      <c r="R487" s="89"/>
      <c r="S487" s="89"/>
      <c r="T487" s="90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T487" s="21" t="s">
        <v>209</v>
      </c>
      <c r="AU487" s="21" t="s">
        <v>92</v>
      </c>
    </row>
    <row r="488" s="2" customFormat="1">
      <c r="A488" s="43"/>
      <c r="B488" s="44"/>
      <c r="C488" s="45"/>
      <c r="D488" s="224" t="s">
        <v>219</v>
      </c>
      <c r="E488" s="45"/>
      <c r="F488" s="231" t="s">
        <v>2533</v>
      </c>
      <c r="G488" s="45"/>
      <c r="H488" s="45"/>
      <c r="I488" s="226"/>
      <c r="J488" s="45"/>
      <c r="K488" s="45"/>
      <c r="L488" s="49"/>
      <c r="M488" s="227"/>
      <c r="N488" s="228"/>
      <c r="O488" s="89"/>
      <c r="P488" s="89"/>
      <c r="Q488" s="89"/>
      <c r="R488" s="89"/>
      <c r="S488" s="89"/>
      <c r="T488" s="90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T488" s="21" t="s">
        <v>219</v>
      </c>
      <c r="AU488" s="21" t="s">
        <v>92</v>
      </c>
    </row>
    <row r="489" s="2" customFormat="1" ht="24.15" customHeight="1">
      <c r="A489" s="43"/>
      <c r="B489" s="44"/>
      <c r="C489" s="211" t="s">
        <v>688</v>
      </c>
      <c r="D489" s="211" t="s">
        <v>201</v>
      </c>
      <c r="E489" s="212" t="s">
        <v>2534</v>
      </c>
      <c r="F489" s="213" t="s">
        <v>2535</v>
      </c>
      <c r="G489" s="214" t="s">
        <v>409</v>
      </c>
      <c r="H489" s="215">
        <v>20</v>
      </c>
      <c r="I489" s="216"/>
      <c r="J489" s="217">
        <f>ROUND(I489*H489,2)</f>
        <v>0</v>
      </c>
      <c r="K489" s="213" t="s">
        <v>35</v>
      </c>
      <c r="L489" s="49"/>
      <c r="M489" s="218" t="s">
        <v>35</v>
      </c>
      <c r="N489" s="219" t="s">
        <v>53</v>
      </c>
      <c r="O489" s="89"/>
      <c r="P489" s="220">
        <f>O489*H489</f>
        <v>0</v>
      </c>
      <c r="Q489" s="220">
        <v>0</v>
      </c>
      <c r="R489" s="220">
        <f>Q489*H489</f>
        <v>0</v>
      </c>
      <c r="S489" s="220">
        <v>0</v>
      </c>
      <c r="T489" s="221">
        <f>S489*H489</f>
        <v>0</v>
      </c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R489" s="222" t="s">
        <v>206</v>
      </c>
      <c r="AT489" s="222" t="s">
        <v>201</v>
      </c>
      <c r="AU489" s="222" t="s">
        <v>92</v>
      </c>
      <c r="AY489" s="21" t="s">
        <v>197</v>
      </c>
      <c r="BE489" s="223">
        <f>IF(N489="základní",J489,0)</f>
        <v>0</v>
      </c>
      <c r="BF489" s="223">
        <f>IF(N489="snížená",J489,0)</f>
        <v>0</v>
      </c>
      <c r="BG489" s="223">
        <f>IF(N489="zákl. přenesená",J489,0)</f>
        <v>0</v>
      </c>
      <c r="BH489" s="223">
        <f>IF(N489="sníž. přenesená",J489,0)</f>
        <v>0</v>
      </c>
      <c r="BI489" s="223">
        <f>IF(N489="nulová",J489,0)</f>
        <v>0</v>
      </c>
      <c r="BJ489" s="21" t="s">
        <v>90</v>
      </c>
      <c r="BK489" s="223">
        <f>ROUND(I489*H489,2)</f>
        <v>0</v>
      </c>
      <c r="BL489" s="21" t="s">
        <v>206</v>
      </c>
      <c r="BM489" s="222" t="s">
        <v>2679</v>
      </c>
    </row>
    <row r="490" s="2" customFormat="1">
      <c r="A490" s="43"/>
      <c r="B490" s="44"/>
      <c r="C490" s="45"/>
      <c r="D490" s="224" t="s">
        <v>209</v>
      </c>
      <c r="E490" s="45"/>
      <c r="F490" s="225" t="s">
        <v>2537</v>
      </c>
      <c r="G490" s="45"/>
      <c r="H490" s="45"/>
      <c r="I490" s="226"/>
      <c r="J490" s="45"/>
      <c r="K490" s="45"/>
      <c r="L490" s="49"/>
      <c r="M490" s="227"/>
      <c r="N490" s="228"/>
      <c r="O490" s="89"/>
      <c r="P490" s="89"/>
      <c r="Q490" s="89"/>
      <c r="R490" s="89"/>
      <c r="S490" s="89"/>
      <c r="T490" s="90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T490" s="21" t="s">
        <v>209</v>
      </c>
      <c r="AU490" s="21" t="s">
        <v>92</v>
      </c>
    </row>
    <row r="491" s="2" customFormat="1">
      <c r="A491" s="43"/>
      <c r="B491" s="44"/>
      <c r="C491" s="45"/>
      <c r="D491" s="224" t="s">
        <v>219</v>
      </c>
      <c r="E491" s="45"/>
      <c r="F491" s="231" t="s">
        <v>2538</v>
      </c>
      <c r="G491" s="45"/>
      <c r="H491" s="45"/>
      <c r="I491" s="226"/>
      <c r="J491" s="45"/>
      <c r="K491" s="45"/>
      <c r="L491" s="49"/>
      <c r="M491" s="291"/>
      <c r="N491" s="292"/>
      <c r="O491" s="293"/>
      <c r="P491" s="293"/>
      <c r="Q491" s="293"/>
      <c r="R491" s="293"/>
      <c r="S491" s="293"/>
      <c r="T491" s="294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T491" s="21" t="s">
        <v>219</v>
      </c>
      <c r="AU491" s="21" t="s">
        <v>92</v>
      </c>
    </row>
    <row r="492" s="2" customFormat="1" ht="6.96" customHeight="1">
      <c r="A492" s="43"/>
      <c r="B492" s="64"/>
      <c r="C492" s="65"/>
      <c r="D492" s="65"/>
      <c r="E492" s="65"/>
      <c r="F492" s="65"/>
      <c r="G492" s="65"/>
      <c r="H492" s="65"/>
      <c r="I492" s="65"/>
      <c r="J492" s="65"/>
      <c r="K492" s="65"/>
      <c r="L492" s="49"/>
      <c r="M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</row>
  </sheetData>
  <sheetProtection sheet="1" autoFilter="0" formatColumns="0" formatRows="0" objects="1" scenarios="1" spinCount="100000" saltValue="xzSmXnNkan0G/cexYhq03bkRXv6SxT7MtuZGcrVefUjEC3lzEWWHQ6LGqMeuFJpZGuCFg1ggyraMfc3Do9dmSQ==" hashValue="NTmv6VcZn5Qhdv+rxQaI55DVx/iNu8bnNnmTkOLN2KVRRaXjY7pAlEjSgumMVhF2Iq56OmNvQf62zdJw/2mABA==" algorithmName="SHA-512" password="CC35"/>
  <autoFilter ref="C85:K49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244" r:id="rId1" display="https://podminky.urs.cz/item/CS_URS_2024_02/181951114"/>
    <hyperlink ref="F448" r:id="rId2" display="https://podminky.urs.cz/item/CS_URS_2024_02/935933111"/>
    <hyperlink ref="F468" r:id="rId3" display="https://podminky.urs.cz/item/CS_URS_2021_01/892362121"/>
    <hyperlink ref="F472" r:id="rId4" display="https://podminky.urs.cz/item/CS_URS_2021_01/892372111"/>
    <hyperlink ref="F477" r:id="rId5" display="https://podminky.urs.cz/item/CS_URS_2021_01/8923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2680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112</v>
      </c>
      <c r="G11" s="43"/>
      <c r="H11" s="43"/>
      <c r="I11" s="137" t="s">
        <v>20</v>
      </c>
      <c r="J11" s="141" t="s">
        <v>2264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2265</v>
      </c>
      <c r="G13" s="43"/>
      <c r="H13" s="43"/>
      <c r="I13" s="143" t="s">
        <v>28</v>
      </c>
      <c r="J13" s="144" t="s">
        <v>2266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ROUND(J85,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ROUND((SUM(BE85:BE347)),  2)</f>
        <v>0</v>
      </c>
      <c r="G33" s="43"/>
      <c r="H33" s="43"/>
      <c r="I33" s="155">
        <v>0.20999999999999999</v>
      </c>
      <c r="J33" s="154">
        <f>ROUND(((SUM(BE85:BE347))*I33),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ROUND((SUM(BF85:BF347)),  2)</f>
        <v>0</v>
      </c>
      <c r="G34" s="43"/>
      <c r="H34" s="43"/>
      <c r="I34" s="155">
        <v>0.12</v>
      </c>
      <c r="J34" s="154">
        <f>ROUND(((SUM(BF85:BF347))*I34),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ROUND((SUM(BG85:BG347)),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ROUND((SUM(BH85:BH347)),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ROUND((SUM(BI85:BI347)),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303 - Dešťová kanalizace ulice Kostelní schody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J86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1904</v>
      </c>
      <c r="E61" s="181"/>
      <c r="F61" s="181"/>
      <c r="G61" s="181"/>
      <c r="H61" s="181"/>
      <c r="I61" s="181"/>
      <c r="J61" s="182">
        <f>J87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2267</v>
      </c>
      <c r="E62" s="181"/>
      <c r="F62" s="181"/>
      <c r="G62" s="181"/>
      <c r="H62" s="181"/>
      <c r="I62" s="181"/>
      <c r="J62" s="182">
        <f>J222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1036</v>
      </c>
      <c r="E63" s="181"/>
      <c r="F63" s="181"/>
      <c r="G63" s="181"/>
      <c r="H63" s="181"/>
      <c r="I63" s="181"/>
      <c r="J63" s="182">
        <f>J228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1039</v>
      </c>
      <c r="E64" s="181"/>
      <c r="F64" s="181"/>
      <c r="G64" s="181"/>
      <c r="H64" s="181"/>
      <c r="I64" s="181"/>
      <c r="J64" s="182">
        <f>J310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2681</v>
      </c>
      <c r="E65" s="181"/>
      <c r="F65" s="181"/>
      <c r="G65" s="181"/>
      <c r="H65" s="181"/>
      <c r="I65" s="181"/>
      <c r="J65" s="182">
        <f>J313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3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3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182</v>
      </c>
      <c r="D72" s="45"/>
      <c r="E72" s="45"/>
      <c r="F72" s="45"/>
      <c r="G72" s="45"/>
      <c r="H72" s="45"/>
      <c r="I72" s="45"/>
      <c r="J72" s="45"/>
      <c r="K72" s="45"/>
      <c r="L72" s="13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3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3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16.5" customHeight="1">
      <c r="A75" s="43"/>
      <c r="B75" s="44"/>
      <c r="C75" s="45"/>
      <c r="D75" s="45"/>
      <c r="E75" s="167" t="str">
        <f>E7</f>
        <v>Cheb, rekonstrukce ulice Kamenná</v>
      </c>
      <c r="F75" s="36"/>
      <c r="G75" s="36"/>
      <c r="H75" s="36"/>
      <c r="I75" s="45"/>
      <c r="J75" s="45"/>
      <c r="K75" s="45"/>
      <c r="L75" s="13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142</v>
      </c>
      <c r="D76" s="45"/>
      <c r="E76" s="45"/>
      <c r="F76" s="45"/>
      <c r="G76" s="45"/>
      <c r="H76" s="45"/>
      <c r="I76" s="45"/>
      <c r="J76" s="45"/>
      <c r="K76" s="45"/>
      <c r="L76" s="13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SO 303 - Dešťová kanalizace ulice Kostelní schody</v>
      </c>
      <c r="F77" s="45"/>
      <c r="G77" s="45"/>
      <c r="H77" s="45"/>
      <c r="I77" s="45"/>
      <c r="J77" s="45"/>
      <c r="K77" s="45"/>
      <c r="L77" s="13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>Cheb</v>
      </c>
      <c r="G79" s="45"/>
      <c r="H79" s="45"/>
      <c r="I79" s="36" t="s">
        <v>24</v>
      </c>
      <c r="J79" s="77" t="str">
        <f>IF(J12="","",J12)</f>
        <v>21. 10. 2024</v>
      </c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40.05" customHeight="1">
      <c r="A81" s="43"/>
      <c r="B81" s="44"/>
      <c r="C81" s="36" t="s">
        <v>30</v>
      </c>
      <c r="D81" s="45"/>
      <c r="E81" s="45"/>
      <c r="F81" s="31" t="str">
        <f>E15</f>
        <v>Město Cheb</v>
      </c>
      <c r="G81" s="45"/>
      <c r="H81" s="45"/>
      <c r="I81" s="36" t="s">
        <v>38</v>
      </c>
      <c r="J81" s="41" t="str">
        <f>E21</f>
        <v>Dopravní stavby a venkovní architektura s.r.o.</v>
      </c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40.05" customHeight="1">
      <c r="A82" s="43"/>
      <c r="B82" s="44"/>
      <c r="C82" s="36" t="s">
        <v>36</v>
      </c>
      <c r="D82" s="45"/>
      <c r="E82" s="45"/>
      <c r="F82" s="31" t="str">
        <f>IF(E18="","",E18)</f>
        <v>Vyplň údaj</v>
      </c>
      <c r="G82" s="45"/>
      <c r="H82" s="45"/>
      <c r="I82" s="36" t="s">
        <v>43</v>
      </c>
      <c r="J82" s="41" t="str">
        <f>E24</f>
        <v>DSVA - Ing. J. Ševčík, J. Turza, J. Heřmanová</v>
      </c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84"/>
      <c r="B84" s="185"/>
      <c r="C84" s="186" t="s">
        <v>183</v>
      </c>
      <c r="D84" s="187" t="s">
        <v>67</v>
      </c>
      <c r="E84" s="187" t="s">
        <v>63</v>
      </c>
      <c r="F84" s="187" t="s">
        <v>64</v>
      </c>
      <c r="G84" s="187" t="s">
        <v>184</v>
      </c>
      <c r="H84" s="187" t="s">
        <v>185</v>
      </c>
      <c r="I84" s="187" t="s">
        <v>186</v>
      </c>
      <c r="J84" s="187" t="s">
        <v>148</v>
      </c>
      <c r="K84" s="188" t="s">
        <v>187</v>
      </c>
      <c r="L84" s="189"/>
      <c r="M84" s="97" t="s">
        <v>35</v>
      </c>
      <c r="N84" s="98" t="s">
        <v>52</v>
      </c>
      <c r="O84" s="98" t="s">
        <v>188</v>
      </c>
      <c r="P84" s="98" t="s">
        <v>189</v>
      </c>
      <c r="Q84" s="98" t="s">
        <v>190</v>
      </c>
      <c r="R84" s="98" t="s">
        <v>191</v>
      </c>
      <c r="S84" s="98" t="s">
        <v>192</v>
      </c>
      <c r="T84" s="99" t="s">
        <v>193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3"/>
      <c r="B85" s="44"/>
      <c r="C85" s="104" t="s">
        <v>194</v>
      </c>
      <c r="D85" s="45"/>
      <c r="E85" s="45"/>
      <c r="F85" s="45"/>
      <c r="G85" s="45"/>
      <c r="H85" s="45"/>
      <c r="I85" s="45"/>
      <c r="J85" s="190">
        <f>BK85</f>
        <v>0</v>
      </c>
      <c r="K85" s="45"/>
      <c r="L85" s="49"/>
      <c r="M85" s="100"/>
      <c r="N85" s="191"/>
      <c r="O85" s="101"/>
      <c r="P85" s="192">
        <f>P86</f>
        <v>0</v>
      </c>
      <c r="Q85" s="101"/>
      <c r="R85" s="192">
        <f>R86</f>
        <v>0.57967999999999997</v>
      </c>
      <c r="S85" s="101"/>
      <c r="T85" s="193">
        <f>T86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81</v>
      </c>
      <c r="AU85" s="21" t="s">
        <v>149</v>
      </c>
      <c r="BK85" s="194">
        <f>BK86</f>
        <v>0</v>
      </c>
    </row>
    <row r="86" s="12" customFormat="1" ht="25.92" customHeight="1">
      <c r="A86" s="12"/>
      <c r="B86" s="195"/>
      <c r="C86" s="196"/>
      <c r="D86" s="197" t="s">
        <v>81</v>
      </c>
      <c r="E86" s="198" t="s">
        <v>195</v>
      </c>
      <c r="F86" s="198" t="s">
        <v>196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P87+P222+P228+P310+P313</f>
        <v>0</v>
      </c>
      <c r="Q86" s="203"/>
      <c r="R86" s="204">
        <f>R87+R222+R228+R310+R313</f>
        <v>0.57967999999999997</v>
      </c>
      <c r="S86" s="203"/>
      <c r="T86" s="205">
        <f>T87+T222+T228+T310+T313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6" t="s">
        <v>90</v>
      </c>
      <c r="AT86" s="207" t="s">
        <v>81</v>
      </c>
      <c r="AU86" s="207" t="s">
        <v>82</v>
      </c>
      <c r="AY86" s="206" t="s">
        <v>197</v>
      </c>
      <c r="BK86" s="208">
        <f>BK87+BK222+BK228+BK310+BK313</f>
        <v>0</v>
      </c>
    </row>
    <row r="87" s="12" customFormat="1" ht="22.8" customHeight="1">
      <c r="A87" s="12"/>
      <c r="B87" s="195"/>
      <c r="C87" s="196"/>
      <c r="D87" s="197" t="s">
        <v>81</v>
      </c>
      <c r="E87" s="209" t="s">
        <v>90</v>
      </c>
      <c r="F87" s="209" t="s">
        <v>200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SUM(P88:P221)</f>
        <v>0</v>
      </c>
      <c r="Q87" s="203"/>
      <c r="R87" s="204">
        <f>SUM(R88:R221)</f>
        <v>0</v>
      </c>
      <c r="S87" s="203"/>
      <c r="T87" s="205">
        <f>SUM(T88:T221)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6" t="s">
        <v>90</v>
      </c>
      <c r="AT87" s="207" t="s">
        <v>81</v>
      </c>
      <c r="AU87" s="207" t="s">
        <v>90</v>
      </c>
      <c r="AY87" s="206" t="s">
        <v>197</v>
      </c>
      <c r="BK87" s="208">
        <f>SUM(BK88:BK221)</f>
        <v>0</v>
      </c>
    </row>
    <row r="88" s="2" customFormat="1" ht="24.15" customHeight="1">
      <c r="A88" s="43"/>
      <c r="B88" s="44"/>
      <c r="C88" s="211" t="s">
        <v>90</v>
      </c>
      <c r="D88" s="211" t="s">
        <v>201</v>
      </c>
      <c r="E88" s="212" t="s">
        <v>2269</v>
      </c>
      <c r="F88" s="213" t="s">
        <v>2270</v>
      </c>
      <c r="G88" s="214" t="s">
        <v>409</v>
      </c>
      <c r="H88" s="215">
        <v>7.2000000000000002</v>
      </c>
      <c r="I88" s="216"/>
      <c r="J88" s="217">
        <f>ROUND(I88*H88,2)</f>
        <v>0</v>
      </c>
      <c r="K88" s="213" t="s">
        <v>35</v>
      </c>
      <c r="L88" s="49"/>
      <c r="M88" s="218" t="s">
        <v>35</v>
      </c>
      <c r="N88" s="219" t="s">
        <v>53</v>
      </c>
      <c r="O88" s="89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2" t="s">
        <v>206</v>
      </c>
      <c r="AT88" s="222" t="s">
        <v>201</v>
      </c>
      <c r="AU88" s="222" t="s">
        <v>92</v>
      </c>
      <c r="AY88" s="21" t="s">
        <v>197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1" t="s">
        <v>90</v>
      </c>
      <c r="BK88" s="223">
        <f>ROUND(I88*H88,2)</f>
        <v>0</v>
      </c>
      <c r="BL88" s="21" t="s">
        <v>206</v>
      </c>
      <c r="BM88" s="222" t="s">
        <v>92</v>
      </c>
    </row>
    <row r="89" s="2" customFormat="1">
      <c r="A89" s="43"/>
      <c r="B89" s="44"/>
      <c r="C89" s="45"/>
      <c r="D89" s="224" t="s">
        <v>209</v>
      </c>
      <c r="E89" s="45"/>
      <c r="F89" s="225" t="s">
        <v>2270</v>
      </c>
      <c r="G89" s="45"/>
      <c r="H89" s="45"/>
      <c r="I89" s="226"/>
      <c r="J89" s="45"/>
      <c r="K89" s="45"/>
      <c r="L89" s="49"/>
      <c r="M89" s="227"/>
      <c r="N89" s="228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209</v>
      </c>
      <c r="AU89" s="21" t="s">
        <v>92</v>
      </c>
    </row>
    <row r="90" s="13" customFormat="1">
      <c r="A90" s="13"/>
      <c r="B90" s="232"/>
      <c r="C90" s="233"/>
      <c r="D90" s="224" t="s">
        <v>232</v>
      </c>
      <c r="E90" s="242" t="s">
        <v>35</v>
      </c>
      <c r="F90" s="234" t="s">
        <v>2682</v>
      </c>
      <c r="G90" s="233"/>
      <c r="H90" s="235">
        <v>3.6000000000000001</v>
      </c>
      <c r="I90" s="236"/>
      <c r="J90" s="233"/>
      <c r="K90" s="233"/>
      <c r="L90" s="237"/>
      <c r="M90" s="238"/>
      <c r="N90" s="239"/>
      <c r="O90" s="239"/>
      <c r="P90" s="239"/>
      <c r="Q90" s="239"/>
      <c r="R90" s="239"/>
      <c r="S90" s="239"/>
      <c r="T90" s="24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1" t="s">
        <v>232</v>
      </c>
      <c r="AU90" s="241" t="s">
        <v>92</v>
      </c>
      <c r="AV90" s="13" t="s">
        <v>92</v>
      </c>
      <c r="AW90" s="13" t="s">
        <v>42</v>
      </c>
      <c r="AX90" s="13" t="s">
        <v>82</v>
      </c>
      <c r="AY90" s="241" t="s">
        <v>197</v>
      </c>
    </row>
    <row r="91" s="13" customFormat="1">
      <c r="A91" s="13"/>
      <c r="B91" s="232"/>
      <c r="C91" s="233"/>
      <c r="D91" s="224" t="s">
        <v>232</v>
      </c>
      <c r="E91" s="242" t="s">
        <v>35</v>
      </c>
      <c r="F91" s="234" t="s">
        <v>2547</v>
      </c>
      <c r="G91" s="233"/>
      <c r="H91" s="235">
        <v>3.6000000000000001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232</v>
      </c>
      <c r="AU91" s="241" t="s">
        <v>92</v>
      </c>
      <c r="AV91" s="13" t="s">
        <v>92</v>
      </c>
      <c r="AW91" s="13" t="s">
        <v>42</v>
      </c>
      <c r="AX91" s="13" t="s">
        <v>82</v>
      </c>
      <c r="AY91" s="241" t="s">
        <v>197</v>
      </c>
    </row>
    <row r="92" s="14" customFormat="1">
      <c r="A92" s="14"/>
      <c r="B92" s="253"/>
      <c r="C92" s="254"/>
      <c r="D92" s="224" t="s">
        <v>232</v>
      </c>
      <c r="E92" s="255" t="s">
        <v>35</v>
      </c>
      <c r="F92" s="256" t="s">
        <v>355</v>
      </c>
      <c r="G92" s="254"/>
      <c r="H92" s="257">
        <v>7.2000000000000002</v>
      </c>
      <c r="I92" s="258"/>
      <c r="J92" s="254"/>
      <c r="K92" s="254"/>
      <c r="L92" s="259"/>
      <c r="M92" s="260"/>
      <c r="N92" s="261"/>
      <c r="O92" s="261"/>
      <c r="P92" s="261"/>
      <c r="Q92" s="261"/>
      <c r="R92" s="261"/>
      <c r="S92" s="261"/>
      <c r="T92" s="26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3" t="s">
        <v>232</v>
      </c>
      <c r="AU92" s="263" t="s">
        <v>92</v>
      </c>
      <c r="AV92" s="14" t="s">
        <v>206</v>
      </c>
      <c r="AW92" s="14" t="s">
        <v>42</v>
      </c>
      <c r="AX92" s="14" t="s">
        <v>90</v>
      </c>
      <c r="AY92" s="263" t="s">
        <v>197</v>
      </c>
    </row>
    <row r="93" s="2" customFormat="1" ht="24.15" customHeight="1">
      <c r="A93" s="43"/>
      <c r="B93" s="44"/>
      <c r="C93" s="211" t="s">
        <v>92</v>
      </c>
      <c r="D93" s="211" t="s">
        <v>201</v>
      </c>
      <c r="E93" s="212" t="s">
        <v>2276</v>
      </c>
      <c r="F93" s="213" t="s">
        <v>2277</v>
      </c>
      <c r="G93" s="214" t="s">
        <v>409</v>
      </c>
      <c r="H93" s="215">
        <v>12</v>
      </c>
      <c r="I93" s="216"/>
      <c r="J93" s="217">
        <f>ROUND(I93*H93,2)</f>
        <v>0</v>
      </c>
      <c r="K93" s="213" t="s">
        <v>35</v>
      </c>
      <c r="L93" s="49"/>
      <c r="M93" s="218" t="s">
        <v>35</v>
      </c>
      <c r="N93" s="219" t="s">
        <v>53</v>
      </c>
      <c r="O93" s="89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2" t="s">
        <v>206</v>
      </c>
      <c r="AT93" s="222" t="s">
        <v>201</v>
      </c>
      <c r="AU93" s="222" t="s">
        <v>92</v>
      </c>
      <c r="AY93" s="21" t="s">
        <v>197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1" t="s">
        <v>90</v>
      </c>
      <c r="BK93" s="223">
        <f>ROUND(I93*H93,2)</f>
        <v>0</v>
      </c>
      <c r="BL93" s="21" t="s">
        <v>206</v>
      </c>
      <c r="BM93" s="222" t="s">
        <v>206</v>
      </c>
    </row>
    <row r="94" s="2" customFormat="1">
      <c r="A94" s="43"/>
      <c r="B94" s="44"/>
      <c r="C94" s="45"/>
      <c r="D94" s="224" t="s">
        <v>209</v>
      </c>
      <c r="E94" s="45"/>
      <c r="F94" s="225" t="s">
        <v>2277</v>
      </c>
      <c r="G94" s="45"/>
      <c r="H94" s="45"/>
      <c r="I94" s="226"/>
      <c r="J94" s="45"/>
      <c r="K94" s="45"/>
      <c r="L94" s="49"/>
      <c r="M94" s="227"/>
      <c r="N94" s="228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209</v>
      </c>
      <c r="AU94" s="21" t="s">
        <v>92</v>
      </c>
    </row>
    <row r="95" s="13" customFormat="1">
      <c r="A95" s="13"/>
      <c r="B95" s="232"/>
      <c r="C95" s="233"/>
      <c r="D95" s="224" t="s">
        <v>232</v>
      </c>
      <c r="E95" s="242" t="s">
        <v>35</v>
      </c>
      <c r="F95" s="234" t="s">
        <v>2278</v>
      </c>
      <c r="G95" s="233"/>
      <c r="H95" s="235">
        <v>6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232</v>
      </c>
      <c r="AU95" s="241" t="s">
        <v>92</v>
      </c>
      <c r="AV95" s="13" t="s">
        <v>92</v>
      </c>
      <c r="AW95" s="13" t="s">
        <v>42</v>
      </c>
      <c r="AX95" s="13" t="s">
        <v>82</v>
      </c>
      <c r="AY95" s="241" t="s">
        <v>197</v>
      </c>
    </row>
    <row r="96" s="13" customFormat="1">
      <c r="A96" s="13"/>
      <c r="B96" s="232"/>
      <c r="C96" s="233"/>
      <c r="D96" s="224" t="s">
        <v>232</v>
      </c>
      <c r="E96" s="242" t="s">
        <v>35</v>
      </c>
      <c r="F96" s="234" t="s">
        <v>2279</v>
      </c>
      <c r="G96" s="233"/>
      <c r="H96" s="235">
        <v>4.7999999999999998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232</v>
      </c>
      <c r="AU96" s="241" t="s">
        <v>92</v>
      </c>
      <c r="AV96" s="13" t="s">
        <v>92</v>
      </c>
      <c r="AW96" s="13" t="s">
        <v>42</v>
      </c>
      <c r="AX96" s="13" t="s">
        <v>82</v>
      </c>
      <c r="AY96" s="241" t="s">
        <v>197</v>
      </c>
    </row>
    <row r="97" s="13" customFormat="1">
      <c r="A97" s="13"/>
      <c r="B97" s="232"/>
      <c r="C97" s="233"/>
      <c r="D97" s="224" t="s">
        <v>232</v>
      </c>
      <c r="E97" s="242" t="s">
        <v>35</v>
      </c>
      <c r="F97" s="234" t="s">
        <v>2549</v>
      </c>
      <c r="G97" s="233"/>
      <c r="H97" s="235">
        <v>1.2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232</v>
      </c>
      <c r="AU97" s="241" t="s">
        <v>92</v>
      </c>
      <c r="AV97" s="13" t="s">
        <v>92</v>
      </c>
      <c r="AW97" s="13" t="s">
        <v>42</v>
      </c>
      <c r="AX97" s="13" t="s">
        <v>82</v>
      </c>
      <c r="AY97" s="241" t="s">
        <v>197</v>
      </c>
    </row>
    <row r="98" s="14" customFormat="1">
      <c r="A98" s="14"/>
      <c r="B98" s="253"/>
      <c r="C98" s="254"/>
      <c r="D98" s="224" t="s">
        <v>232</v>
      </c>
      <c r="E98" s="255" t="s">
        <v>35</v>
      </c>
      <c r="F98" s="256" t="s">
        <v>355</v>
      </c>
      <c r="G98" s="254"/>
      <c r="H98" s="257">
        <v>12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3" t="s">
        <v>232</v>
      </c>
      <c r="AU98" s="263" t="s">
        <v>92</v>
      </c>
      <c r="AV98" s="14" t="s">
        <v>206</v>
      </c>
      <c r="AW98" s="14" t="s">
        <v>42</v>
      </c>
      <c r="AX98" s="14" t="s">
        <v>90</v>
      </c>
      <c r="AY98" s="263" t="s">
        <v>197</v>
      </c>
    </row>
    <row r="99" s="2" customFormat="1" ht="33" customHeight="1">
      <c r="A99" s="43"/>
      <c r="B99" s="44"/>
      <c r="C99" s="211" t="s">
        <v>207</v>
      </c>
      <c r="D99" s="211" t="s">
        <v>201</v>
      </c>
      <c r="E99" s="212" t="s">
        <v>2281</v>
      </c>
      <c r="F99" s="213" t="s">
        <v>2282</v>
      </c>
      <c r="G99" s="214" t="s">
        <v>320</v>
      </c>
      <c r="H99" s="215">
        <v>5.1600000000000001</v>
      </c>
      <c r="I99" s="216"/>
      <c r="J99" s="217">
        <f>ROUND(I99*H99,2)</f>
        <v>0</v>
      </c>
      <c r="K99" s="213" t="s">
        <v>35</v>
      </c>
      <c r="L99" s="49"/>
      <c r="M99" s="218" t="s">
        <v>35</v>
      </c>
      <c r="N99" s="219" t="s">
        <v>53</v>
      </c>
      <c r="O99" s="89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2" t="s">
        <v>206</v>
      </c>
      <c r="AT99" s="222" t="s">
        <v>201</v>
      </c>
      <c r="AU99" s="222" t="s">
        <v>92</v>
      </c>
      <c r="AY99" s="21" t="s">
        <v>197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1" t="s">
        <v>90</v>
      </c>
      <c r="BK99" s="223">
        <f>ROUND(I99*H99,2)</f>
        <v>0</v>
      </c>
      <c r="BL99" s="21" t="s">
        <v>206</v>
      </c>
      <c r="BM99" s="222" t="s">
        <v>241</v>
      </c>
    </row>
    <row r="100" s="2" customFormat="1">
      <c r="A100" s="43"/>
      <c r="B100" s="44"/>
      <c r="C100" s="45"/>
      <c r="D100" s="224" t="s">
        <v>209</v>
      </c>
      <c r="E100" s="45"/>
      <c r="F100" s="225" t="s">
        <v>2282</v>
      </c>
      <c r="G100" s="45"/>
      <c r="H100" s="45"/>
      <c r="I100" s="226"/>
      <c r="J100" s="45"/>
      <c r="K100" s="45"/>
      <c r="L100" s="49"/>
      <c r="M100" s="227"/>
      <c r="N100" s="228"/>
      <c r="O100" s="89"/>
      <c r="P100" s="89"/>
      <c r="Q100" s="89"/>
      <c r="R100" s="89"/>
      <c r="S100" s="89"/>
      <c r="T100" s="90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209</v>
      </c>
      <c r="AU100" s="21" t="s">
        <v>92</v>
      </c>
    </row>
    <row r="101" s="13" customFormat="1">
      <c r="A101" s="13"/>
      <c r="B101" s="232"/>
      <c r="C101" s="233"/>
      <c r="D101" s="224" t="s">
        <v>232</v>
      </c>
      <c r="E101" s="242" t="s">
        <v>35</v>
      </c>
      <c r="F101" s="234" t="s">
        <v>2683</v>
      </c>
      <c r="G101" s="233"/>
      <c r="H101" s="235">
        <v>3.46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232</v>
      </c>
      <c r="AU101" s="241" t="s">
        <v>92</v>
      </c>
      <c r="AV101" s="13" t="s">
        <v>92</v>
      </c>
      <c r="AW101" s="13" t="s">
        <v>42</v>
      </c>
      <c r="AX101" s="13" t="s">
        <v>82</v>
      </c>
      <c r="AY101" s="241" t="s">
        <v>197</v>
      </c>
    </row>
    <row r="102" s="13" customFormat="1">
      <c r="A102" s="13"/>
      <c r="B102" s="232"/>
      <c r="C102" s="233"/>
      <c r="D102" s="224" t="s">
        <v>232</v>
      </c>
      <c r="E102" s="242" t="s">
        <v>35</v>
      </c>
      <c r="F102" s="234" t="s">
        <v>2684</v>
      </c>
      <c r="G102" s="233"/>
      <c r="H102" s="235">
        <v>1.7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232</v>
      </c>
      <c r="AU102" s="241" t="s">
        <v>92</v>
      </c>
      <c r="AV102" s="13" t="s">
        <v>92</v>
      </c>
      <c r="AW102" s="13" t="s">
        <v>42</v>
      </c>
      <c r="AX102" s="13" t="s">
        <v>82</v>
      </c>
      <c r="AY102" s="241" t="s">
        <v>197</v>
      </c>
    </row>
    <row r="103" s="14" customFormat="1">
      <c r="A103" s="14"/>
      <c r="B103" s="253"/>
      <c r="C103" s="254"/>
      <c r="D103" s="224" t="s">
        <v>232</v>
      </c>
      <c r="E103" s="255" t="s">
        <v>35</v>
      </c>
      <c r="F103" s="256" t="s">
        <v>355</v>
      </c>
      <c r="G103" s="254"/>
      <c r="H103" s="257">
        <v>5.1600000000000001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3" t="s">
        <v>232</v>
      </c>
      <c r="AU103" s="263" t="s">
        <v>92</v>
      </c>
      <c r="AV103" s="14" t="s">
        <v>206</v>
      </c>
      <c r="AW103" s="14" t="s">
        <v>42</v>
      </c>
      <c r="AX103" s="14" t="s">
        <v>90</v>
      </c>
      <c r="AY103" s="263" t="s">
        <v>197</v>
      </c>
    </row>
    <row r="104" s="2" customFormat="1" ht="33" customHeight="1">
      <c r="A104" s="43"/>
      <c r="B104" s="44"/>
      <c r="C104" s="211" t="s">
        <v>206</v>
      </c>
      <c r="D104" s="211" t="s">
        <v>201</v>
      </c>
      <c r="E104" s="212" t="s">
        <v>2685</v>
      </c>
      <c r="F104" s="213" t="s">
        <v>2686</v>
      </c>
      <c r="G104" s="214" t="s">
        <v>320</v>
      </c>
      <c r="H104" s="215">
        <v>11.077999999999999</v>
      </c>
      <c r="I104" s="216"/>
      <c r="J104" s="217">
        <f>ROUND(I104*H104,2)</f>
        <v>0</v>
      </c>
      <c r="K104" s="213" t="s">
        <v>35</v>
      </c>
      <c r="L104" s="49"/>
      <c r="M104" s="218" t="s">
        <v>35</v>
      </c>
      <c r="N104" s="219" t="s">
        <v>53</v>
      </c>
      <c r="O104" s="89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2" t="s">
        <v>206</v>
      </c>
      <c r="AT104" s="222" t="s">
        <v>201</v>
      </c>
      <c r="AU104" s="222" t="s">
        <v>92</v>
      </c>
      <c r="AY104" s="21" t="s">
        <v>197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1" t="s">
        <v>90</v>
      </c>
      <c r="BK104" s="223">
        <f>ROUND(I104*H104,2)</f>
        <v>0</v>
      </c>
      <c r="BL104" s="21" t="s">
        <v>206</v>
      </c>
      <c r="BM104" s="222" t="s">
        <v>253</v>
      </c>
    </row>
    <row r="105" s="2" customFormat="1">
      <c r="A105" s="43"/>
      <c r="B105" s="44"/>
      <c r="C105" s="45"/>
      <c r="D105" s="224" t="s">
        <v>209</v>
      </c>
      <c r="E105" s="45"/>
      <c r="F105" s="225" t="s">
        <v>2686</v>
      </c>
      <c r="G105" s="45"/>
      <c r="H105" s="45"/>
      <c r="I105" s="226"/>
      <c r="J105" s="45"/>
      <c r="K105" s="45"/>
      <c r="L105" s="49"/>
      <c r="M105" s="227"/>
      <c r="N105" s="228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209</v>
      </c>
      <c r="AU105" s="21" t="s">
        <v>92</v>
      </c>
    </row>
    <row r="106" s="13" customFormat="1">
      <c r="A106" s="13"/>
      <c r="B106" s="232"/>
      <c r="C106" s="233"/>
      <c r="D106" s="224" t="s">
        <v>232</v>
      </c>
      <c r="E106" s="242" t="s">
        <v>35</v>
      </c>
      <c r="F106" s="234" t="s">
        <v>2687</v>
      </c>
      <c r="G106" s="233"/>
      <c r="H106" s="235">
        <v>13.84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232</v>
      </c>
      <c r="AU106" s="241" t="s">
        <v>92</v>
      </c>
      <c r="AV106" s="13" t="s">
        <v>92</v>
      </c>
      <c r="AW106" s="13" t="s">
        <v>42</v>
      </c>
      <c r="AX106" s="13" t="s">
        <v>82</v>
      </c>
      <c r="AY106" s="241" t="s">
        <v>197</v>
      </c>
    </row>
    <row r="107" s="13" customFormat="1">
      <c r="A107" s="13"/>
      <c r="B107" s="232"/>
      <c r="C107" s="233"/>
      <c r="D107" s="224" t="s">
        <v>232</v>
      </c>
      <c r="E107" s="242" t="s">
        <v>35</v>
      </c>
      <c r="F107" s="234" t="s">
        <v>2688</v>
      </c>
      <c r="G107" s="233"/>
      <c r="H107" s="235">
        <v>6.7999999999999998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232</v>
      </c>
      <c r="AU107" s="241" t="s">
        <v>92</v>
      </c>
      <c r="AV107" s="13" t="s">
        <v>92</v>
      </c>
      <c r="AW107" s="13" t="s">
        <v>42</v>
      </c>
      <c r="AX107" s="13" t="s">
        <v>82</v>
      </c>
      <c r="AY107" s="241" t="s">
        <v>197</v>
      </c>
    </row>
    <row r="108" s="16" customFormat="1">
      <c r="A108" s="16"/>
      <c r="B108" s="280"/>
      <c r="C108" s="281"/>
      <c r="D108" s="224" t="s">
        <v>232</v>
      </c>
      <c r="E108" s="282" t="s">
        <v>35</v>
      </c>
      <c r="F108" s="283" t="s">
        <v>2291</v>
      </c>
      <c r="G108" s="281"/>
      <c r="H108" s="284">
        <v>20.640000000000001</v>
      </c>
      <c r="I108" s="285"/>
      <c r="J108" s="281"/>
      <c r="K108" s="281"/>
      <c r="L108" s="286"/>
      <c r="M108" s="287"/>
      <c r="N108" s="288"/>
      <c r="O108" s="288"/>
      <c r="P108" s="288"/>
      <c r="Q108" s="288"/>
      <c r="R108" s="288"/>
      <c r="S108" s="288"/>
      <c r="T108" s="289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90" t="s">
        <v>232</v>
      </c>
      <c r="AU108" s="290" t="s">
        <v>92</v>
      </c>
      <c r="AV108" s="16" t="s">
        <v>207</v>
      </c>
      <c r="AW108" s="16" t="s">
        <v>42</v>
      </c>
      <c r="AX108" s="16" t="s">
        <v>82</v>
      </c>
      <c r="AY108" s="290" t="s">
        <v>197</v>
      </c>
    </row>
    <row r="109" s="13" customFormat="1">
      <c r="A109" s="13"/>
      <c r="B109" s="232"/>
      <c r="C109" s="233"/>
      <c r="D109" s="224" t="s">
        <v>232</v>
      </c>
      <c r="E109" s="242" t="s">
        <v>35</v>
      </c>
      <c r="F109" s="234" t="s">
        <v>2689</v>
      </c>
      <c r="G109" s="233"/>
      <c r="H109" s="235">
        <v>-5.1900000000000004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232</v>
      </c>
      <c r="AU109" s="241" t="s">
        <v>92</v>
      </c>
      <c r="AV109" s="13" t="s">
        <v>92</v>
      </c>
      <c r="AW109" s="13" t="s">
        <v>42</v>
      </c>
      <c r="AX109" s="13" t="s">
        <v>82</v>
      </c>
      <c r="AY109" s="241" t="s">
        <v>197</v>
      </c>
    </row>
    <row r="110" s="13" customFormat="1">
      <c r="A110" s="13"/>
      <c r="B110" s="232"/>
      <c r="C110" s="233"/>
      <c r="D110" s="224" t="s">
        <v>232</v>
      </c>
      <c r="E110" s="242" t="s">
        <v>35</v>
      </c>
      <c r="F110" s="234" t="s">
        <v>2690</v>
      </c>
      <c r="G110" s="233"/>
      <c r="H110" s="235">
        <v>-2.5499999999999998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232</v>
      </c>
      <c r="AU110" s="241" t="s">
        <v>92</v>
      </c>
      <c r="AV110" s="13" t="s">
        <v>92</v>
      </c>
      <c r="AW110" s="13" t="s">
        <v>42</v>
      </c>
      <c r="AX110" s="13" t="s">
        <v>82</v>
      </c>
      <c r="AY110" s="241" t="s">
        <v>197</v>
      </c>
    </row>
    <row r="111" s="16" customFormat="1">
      <c r="A111" s="16"/>
      <c r="B111" s="280"/>
      <c r="C111" s="281"/>
      <c r="D111" s="224" t="s">
        <v>232</v>
      </c>
      <c r="E111" s="282" t="s">
        <v>35</v>
      </c>
      <c r="F111" s="283" t="s">
        <v>2291</v>
      </c>
      <c r="G111" s="281"/>
      <c r="H111" s="284">
        <v>-7.7400000000000002</v>
      </c>
      <c r="I111" s="285"/>
      <c r="J111" s="281"/>
      <c r="K111" s="281"/>
      <c r="L111" s="286"/>
      <c r="M111" s="287"/>
      <c r="N111" s="288"/>
      <c r="O111" s="288"/>
      <c r="P111" s="288"/>
      <c r="Q111" s="288"/>
      <c r="R111" s="288"/>
      <c r="S111" s="288"/>
      <c r="T111" s="289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90" t="s">
        <v>232</v>
      </c>
      <c r="AU111" s="290" t="s">
        <v>92</v>
      </c>
      <c r="AV111" s="16" t="s">
        <v>207</v>
      </c>
      <c r="AW111" s="16" t="s">
        <v>42</v>
      </c>
      <c r="AX111" s="16" t="s">
        <v>82</v>
      </c>
      <c r="AY111" s="290" t="s">
        <v>197</v>
      </c>
    </row>
    <row r="112" s="13" customFormat="1">
      <c r="A112" s="13"/>
      <c r="B112" s="232"/>
      <c r="C112" s="233"/>
      <c r="D112" s="224" t="s">
        <v>232</v>
      </c>
      <c r="E112" s="242" t="s">
        <v>35</v>
      </c>
      <c r="F112" s="234" t="s">
        <v>2691</v>
      </c>
      <c r="G112" s="233"/>
      <c r="H112" s="235">
        <v>-1.8220000000000001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232</v>
      </c>
      <c r="AU112" s="241" t="s">
        <v>92</v>
      </c>
      <c r="AV112" s="13" t="s">
        <v>92</v>
      </c>
      <c r="AW112" s="13" t="s">
        <v>42</v>
      </c>
      <c r="AX112" s="13" t="s">
        <v>82</v>
      </c>
      <c r="AY112" s="241" t="s">
        <v>197</v>
      </c>
    </row>
    <row r="113" s="16" customFormat="1">
      <c r="A113" s="16"/>
      <c r="B113" s="280"/>
      <c r="C113" s="281"/>
      <c r="D113" s="224" t="s">
        <v>232</v>
      </c>
      <c r="E113" s="282" t="s">
        <v>35</v>
      </c>
      <c r="F113" s="283" t="s">
        <v>2291</v>
      </c>
      <c r="G113" s="281"/>
      <c r="H113" s="284">
        <v>-1.8220000000000001</v>
      </c>
      <c r="I113" s="285"/>
      <c r="J113" s="281"/>
      <c r="K113" s="281"/>
      <c r="L113" s="286"/>
      <c r="M113" s="287"/>
      <c r="N113" s="288"/>
      <c r="O113" s="288"/>
      <c r="P113" s="288"/>
      <c r="Q113" s="288"/>
      <c r="R113" s="288"/>
      <c r="S113" s="288"/>
      <c r="T113" s="289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90" t="s">
        <v>232</v>
      </c>
      <c r="AU113" s="290" t="s">
        <v>92</v>
      </c>
      <c r="AV113" s="16" t="s">
        <v>207</v>
      </c>
      <c r="AW113" s="16" t="s">
        <v>42</v>
      </c>
      <c r="AX113" s="16" t="s">
        <v>82</v>
      </c>
      <c r="AY113" s="290" t="s">
        <v>197</v>
      </c>
    </row>
    <row r="114" s="14" customFormat="1">
      <c r="A114" s="14"/>
      <c r="B114" s="253"/>
      <c r="C114" s="254"/>
      <c r="D114" s="224" t="s">
        <v>232</v>
      </c>
      <c r="E114" s="255" t="s">
        <v>35</v>
      </c>
      <c r="F114" s="256" t="s">
        <v>355</v>
      </c>
      <c r="G114" s="254"/>
      <c r="H114" s="257">
        <v>11.077999999999999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3" t="s">
        <v>232</v>
      </c>
      <c r="AU114" s="263" t="s">
        <v>92</v>
      </c>
      <c r="AV114" s="14" t="s">
        <v>206</v>
      </c>
      <c r="AW114" s="14" t="s">
        <v>42</v>
      </c>
      <c r="AX114" s="14" t="s">
        <v>90</v>
      </c>
      <c r="AY114" s="263" t="s">
        <v>197</v>
      </c>
    </row>
    <row r="115" s="2" customFormat="1" ht="37.8" customHeight="1">
      <c r="A115" s="43"/>
      <c r="B115" s="44"/>
      <c r="C115" s="211" t="s">
        <v>234</v>
      </c>
      <c r="D115" s="211" t="s">
        <v>201</v>
      </c>
      <c r="E115" s="212" t="s">
        <v>2297</v>
      </c>
      <c r="F115" s="213" t="s">
        <v>2298</v>
      </c>
      <c r="G115" s="214" t="s">
        <v>320</v>
      </c>
      <c r="H115" s="215">
        <v>5.1600000000000001</v>
      </c>
      <c r="I115" s="216"/>
      <c r="J115" s="217">
        <f>ROUND(I115*H115,2)</f>
        <v>0</v>
      </c>
      <c r="K115" s="213" t="s">
        <v>35</v>
      </c>
      <c r="L115" s="49"/>
      <c r="M115" s="218" t="s">
        <v>35</v>
      </c>
      <c r="N115" s="219" t="s">
        <v>53</v>
      </c>
      <c r="O115" s="89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2" t="s">
        <v>206</v>
      </c>
      <c r="AT115" s="222" t="s">
        <v>201</v>
      </c>
      <c r="AU115" s="222" t="s">
        <v>92</v>
      </c>
      <c r="AY115" s="21" t="s">
        <v>197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1" t="s">
        <v>90</v>
      </c>
      <c r="BK115" s="223">
        <f>ROUND(I115*H115,2)</f>
        <v>0</v>
      </c>
      <c r="BL115" s="21" t="s">
        <v>206</v>
      </c>
      <c r="BM115" s="222" t="s">
        <v>266</v>
      </c>
    </row>
    <row r="116" s="2" customFormat="1">
      <c r="A116" s="43"/>
      <c r="B116" s="44"/>
      <c r="C116" s="45"/>
      <c r="D116" s="224" t="s">
        <v>209</v>
      </c>
      <c r="E116" s="45"/>
      <c r="F116" s="225" t="s">
        <v>2298</v>
      </c>
      <c r="G116" s="45"/>
      <c r="H116" s="45"/>
      <c r="I116" s="226"/>
      <c r="J116" s="45"/>
      <c r="K116" s="45"/>
      <c r="L116" s="49"/>
      <c r="M116" s="227"/>
      <c r="N116" s="228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209</v>
      </c>
      <c r="AU116" s="21" t="s">
        <v>92</v>
      </c>
    </row>
    <row r="117" s="13" customFormat="1">
      <c r="A117" s="13"/>
      <c r="B117" s="232"/>
      <c r="C117" s="233"/>
      <c r="D117" s="224" t="s">
        <v>232</v>
      </c>
      <c r="E117" s="242" t="s">
        <v>35</v>
      </c>
      <c r="F117" s="234" t="s">
        <v>2683</v>
      </c>
      <c r="G117" s="233"/>
      <c r="H117" s="235">
        <v>3.46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232</v>
      </c>
      <c r="AU117" s="241" t="s">
        <v>92</v>
      </c>
      <c r="AV117" s="13" t="s">
        <v>92</v>
      </c>
      <c r="AW117" s="13" t="s">
        <v>42</v>
      </c>
      <c r="AX117" s="13" t="s">
        <v>82</v>
      </c>
      <c r="AY117" s="241" t="s">
        <v>197</v>
      </c>
    </row>
    <row r="118" s="13" customFormat="1">
      <c r="A118" s="13"/>
      <c r="B118" s="232"/>
      <c r="C118" s="233"/>
      <c r="D118" s="224" t="s">
        <v>232</v>
      </c>
      <c r="E118" s="242" t="s">
        <v>35</v>
      </c>
      <c r="F118" s="234" t="s">
        <v>2684</v>
      </c>
      <c r="G118" s="233"/>
      <c r="H118" s="235">
        <v>1.7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232</v>
      </c>
      <c r="AU118" s="241" t="s">
        <v>92</v>
      </c>
      <c r="AV118" s="13" t="s">
        <v>92</v>
      </c>
      <c r="AW118" s="13" t="s">
        <v>42</v>
      </c>
      <c r="AX118" s="13" t="s">
        <v>82</v>
      </c>
      <c r="AY118" s="241" t="s">
        <v>197</v>
      </c>
    </row>
    <row r="119" s="14" customFormat="1">
      <c r="A119" s="14"/>
      <c r="B119" s="253"/>
      <c r="C119" s="254"/>
      <c r="D119" s="224" t="s">
        <v>232</v>
      </c>
      <c r="E119" s="255" t="s">
        <v>35</v>
      </c>
      <c r="F119" s="256" t="s">
        <v>355</v>
      </c>
      <c r="G119" s="254"/>
      <c r="H119" s="257">
        <v>5.1600000000000001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3" t="s">
        <v>232</v>
      </c>
      <c r="AU119" s="263" t="s">
        <v>92</v>
      </c>
      <c r="AV119" s="14" t="s">
        <v>206</v>
      </c>
      <c r="AW119" s="14" t="s">
        <v>42</v>
      </c>
      <c r="AX119" s="14" t="s">
        <v>90</v>
      </c>
      <c r="AY119" s="263" t="s">
        <v>197</v>
      </c>
    </row>
    <row r="120" s="2" customFormat="1" ht="33" customHeight="1">
      <c r="A120" s="43"/>
      <c r="B120" s="44"/>
      <c r="C120" s="211" t="s">
        <v>241</v>
      </c>
      <c r="D120" s="211" t="s">
        <v>201</v>
      </c>
      <c r="E120" s="212" t="s">
        <v>2692</v>
      </c>
      <c r="F120" s="213" t="s">
        <v>2693</v>
      </c>
      <c r="G120" s="214" t="s">
        <v>320</v>
      </c>
      <c r="H120" s="215">
        <v>11.077999999999999</v>
      </c>
      <c r="I120" s="216"/>
      <c r="J120" s="217">
        <f>ROUND(I120*H120,2)</f>
        <v>0</v>
      </c>
      <c r="K120" s="213" t="s">
        <v>35</v>
      </c>
      <c r="L120" s="49"/>
      <c r="M120" s="218" t="s">
        <v>35</v>
      </c>
      <c r="N120" s="219" t="s">
        <v>53</v>
      </c>
      <c r="O120" s="89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2" t="s">
        <v>206</v>
      </c>
      <c r="AT120" s="222" t="s">
        <v>201</v>
      </c>
      <c r="AU120" s="222" t="s">
        <v>92</v>
      </c>
      <c r="AY120" s="21" t="s">
        <v>197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1" t="s">
        <v>90</v>
      </c>
      <c r="BK120" s="223">
        <f>ROUND(I120*H120,2)</f>
        <v>0</v>
      </c>
      <c r="BL120" s="21" t="s">
        <v>206</v>
      </c>
      <c r="BM120" s="222" t="s">
        <v>8</v>
      </c>
    </row>
    <row r="121" s="2" customFormat="1">
      <c r="A121" s="43"/>
      <c r="B121" s="44"/>
      <c r="C121" s="45"/>
      <c r="D121" s="224" t="s">
        <v>209</v>
      </c>
      <c r="E121" s="45"/>
      <c r="F121" s="225" t="s">
        <v>2693</v>
      </c>
      <c r="G121" s="45"/>
      <c r="H121" s="45"/>
      <c r="I121" s="226"/>
      <c r="J121" s="45"/>
      <c r="K121" s="45"/>
      <c r="L121" s="49"/>
      <c r="M121" s="227"/>
      <c r="N121" s="228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209</v>
      </c>
      <c r="AU121" s="21" t="s">
        <v>92</v>
      </c>
    </row>
    <row r="122" s="13" customFormat="1">
      <c r="A122" s="13"/>
      <c r="B122" s="232"/>
      <c r="C122" s="233"/>
      <c r="D122" s="224" t="s">
        <v>232</v>
      </c>
      <c r="E122" s="242" t="s">
        <v>35</v>
      </c>
      <c r="F122" s="234" t="s">
        <v>2687</v>
      </c>
      <c r="G122" s="233"/>
      <c r="H122" s="235">
        <v>13.84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232</v>
      </c>
      <c r="AU122" s="241" t="s">
        <v>92</v>
      </c>
      <c r="AV122" s="13" t="s">
        <v>92</v>
      </c>
      <c r="AW122" s="13" t="s">
        <v>42</v>
      </c>
      <c r="AX122" s="13" t="s">
        <v>82</v>
      </c>
      <c r="AY122" s="241" t="s">
        <v>197</v>
      </c>
    </row>
    <row r="123" s="13" customFormat="1">
      <c r="A123" s="13"/>
      <c r="B123" s="232"/>
      <c r="C123" s="233"/>
      <c r="D123" s="224" t="s">
        <v>232</v>
      </c>
      <c r="E123" s="242" t="s">
        <v>35</v>
      </c>
      <c r="F123" s="234" t="s">
        <v>2688</v>
      </c>
      <c r="G123" s="233"/>
      <c r="H123" s="235">
        <v>6.7999999999999998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232</v>
      </c>
      <c r="AU123" s="241" t="s">
        <v>92</v>
      </c>
      <c r="AV123" s="13" t="s">
        <v>92</v>
      </c>
      <c r="AW123" s="13" t="s">
        <v>42</v>
      </c>
      <c r="AX123" s="13" t="s">
        <v>82</v>
      </c>
      <c r="AY123" s="241" t="s">
        <v>197</v>
      </c>
    </row>
    <row r="124" s="16" customFormat="1">
      <c r="A124" s="16"/>
      <c r="B124" s="280"/>
      <c r="C124" s="281"/>
      <c r="D124" s="224" t="s">
        <v>232</v>
      </c>
      <c r="E124" s="282" t="s">
        <v>35</v>
      </c>
      <c r="F124" s="283" t="s">
        <v>2291</v>
      </c>
      <c r="G124" s="281"/>
      <c r="H124" s="284">
        <v>20.640000000000001</v>
      </c>
      <c r="I124" s="285"/>
      <c r="J124" s="281"/>
      <c r="K124" s="281"/>
      <c r="L124" s="286"/>
      <c r="M124" s="287"/>
      <c r="N124" s="288"/>
      <c r="O124" s="288"/>
      <c r="P124" s="288"/>
      <c r="Q124" s="288"/>
      <c r="R124" s="288"/>
      <c r="S124" s="288"/>
      <c r="T124" s="289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90" t="s">
        <v>232</v>
      </c>
      <c r="AU124" s="290" t="s">
        <v>92</v>
      </c>
      <c r="AV124" s="16" t="s">
        <v>207</v>
      </c>
      <c r="AW124" s="16" t="s">
        <v>42</v>
      </c>
      <c r="AX124" s="16" t="s">
        <v>82</v>
      </c>
      <c r="AY124" s="290" t="s">
        <v>197</v>
      </c>
    </row>
    <row r="125" s="13" customFormat="1">
      <c r="A125" s="13"/>
      <c r="B125" s="232"/>
      <c r="C125" s="233"/>
      <c r="D125" s="224" t="s">
        <v>232</v>
      </c>
      <c r="E125" s="242" t="s">
        <v>35</v>
      </c>
      <c r="F125" s="234" t="s">
        <v>2689</v>
      </c>
      <c r="G125" s="233"/>
      <c r="H125" s="235">
        <v>-5.1900000000000004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232</v>
      </c>
      <c r="AU125" s="241" t="s">
        <v>92</v>
      </c>
      <c r="AV125" s="13" t="s">
        <v>92</v>
      </c>
      <c r="AW125" s="13" t="s">
        <v>42</v>
      </c>
      <c r="AX125" s="13" t="s">
        <v>82</v>
      </c>
      <c r="AY125" s="241" t="s">
        <v>197</v>
      </c>
    </row>
    <row r="126" s="13" customFormat="1">
      <c r="A126" s="13"/>
      <c r="B126" s="232"/>
      <c r="C126" s="233"/>
      <c r="D126" s="224" t="s">
        <v>232</v>
      </c>
      <c r="E126" s="242" t="s">
        <v>35</v>
      </c>
      <c r="F126" s="234" t="s">
        <v>2690</v>
      </c>
      <c r="G126" s="233"/>
      <c r="H126" s="235">
        <v>-2.5499999999999998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232</v>
      </c>
      <c r="AU126" s="241" t="s">
        <v>92</v>
      </c>
      <c r="AV126" s="13" t="s">
        <v>92</v>
      </c>
      <c r="AW126" s="13" t="s">
        <v>42</v>
      </c>
      <c r="AX126" s="13" t="s">
        <v>82</v>
      </c>
      <c r="AY126" s="241" t="s">
        <v>197</v>
      </c>
    </row>
    <row r="127" s="16" customFormat="1">
      <c r="A127" s="16"/>
      <c r="B127" s="280"/>
      <c r="C127" s="281"/>
      <c r="D127" s="224" t="s">
        <v>232</v>
      </c>
      <c r="E127" s="282" t="s">
        <v>35</v>
      </c>
      <c r="F127" s="283" t="s">
        <v>2291</v>
      </c>
      <c r="G127" s="281"/>
      <c r="H127" s="284">
        <v>-7.7400000000000002</v>
      </c>
      <c r="I127" s="285"/>
      <c r="J127" s="281"/>
      <c r="K127" s="281"/>
      <c r="L127" s="286"/>
      <c r="M127" s="287"/>
      <c r="N127" s="288"/>
      <c r="O127" s="288"/>
      <c r="P127" s="288"/>
      <c r="Q127" s="288"/>
      <c r="R127" s="288"/>
      <c r="S127" s="288"/>
      <c r="T127" s="289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90" t="s">
        <v>232</v>
      </c>
      <c r="AU127" s="290" t="s">
        <v>92</v>
      </c>
      <c r="AV127" s="16" t="s">
        <v>207</v>
      </c>
      <c r="AW127" s="16" t="s">
        <v>42</v>
      </c>
      <c r="AX127" s="16" t="s">
        <v>82</v>
      </c>
      <c r="AY127" s="290" t="s">
        <v>197</v>
      </c>
    </row>
    <row r="128" s="13" customFormat="1">
      <c r="A128" s="13"/>
      <c r="B128" s="232"/>
      <c r="C128" s="233"/>
      <c r="D128" s="224" t="s">
        <v>232</v>
      </c>
      <c r="E128" s="242" t="s">
        <v>35</v>
      </c>
      <c r="F128" s="234" t="s">
        <v>2691</v>
      </c>
      <c r="G128" s="233"/>
      <c r="H128" s="235">
        <v>-1.8220000000000001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232</v>
      </c>
      <c r="AU128" s="241" t="s">
        <v>92</v>
      </c>
      <c r="AV128" s="13" t="s">
        <v>92</v>
      </c>
      <c r="AW128" s="13" t="s">
        <v>42</v>
      </c>
      <c r="AX128" s="13" t="s">
        <v>82</v>
      </c>
      <c r="AY128" s="241" t="s">
        <v>197</v>
      </c>
    </row>
    <row r="129" s="16" customFormat="1">
      <c r="A129" s="16"/>
      <c r="B129" s="280"/>
      <c r="C129" s="281"/>
      <c r="D129" s="224" t="s">
        <v>232</v>
      </c>
      <c r="E129" s="282" t="s">
        <v>35</v>
      </c>
      <c r="F129" s="283" t="s">
        <v>2291</v>
      </c>
      <c r="G129" s="281"/>
      <c r="H129" s="284">
        <v>-1.8220000000000001</v>
      </c>
      <c r="I129" s="285"/>
      <c r="J129" s="281"/>
      <c r="K129" s="281"/>
      <c r="L129" s="286"/>
      <c r="M129" s="287"/>
      <c r="N129" s="288"/>
      <c r="O129" s="288"/>
      <c r="P129" s="288"/>
      <c r="Q129" s="288"/>
      <c r="R129" s="288"/>
      <c r="S129" s="288"/>
      <c r="T129" s="289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90" t="s">
        <v>232</v>
      </c>
      <c r="AU129" s="290" t="s">
        <v>92</v>
      </c>
      <c r="AV129" s="16" t="s">
        <v>207</v>
      </c>
      <c r="AW129" s="16" t="s">
        <v>42</v>
      </c>
      <c r="AX129" s="16" t="s">
        <v>82</v>
      </c>
      <c r="AY129" s="290" t="s">
        <v>197</v>
      </c>
    </row>
    <row r="130" s="14" customFormat="1">
      <c r="A130" s="14"/>
      <c r="B130" s="253"/>
      <c r="C130" s="254"/>
      <c r="D130" s="224" t="s">
        <v>232</v>
      </c>
      <c r="E130" s="255" t="s">
        <v>35</v>
      </c>
      <c r="F130" s="256" t="s">
        <v>355</v>
      </c>
      <c r="G130" s="254"/>
      <c r="H130" s="257">
        <v>11.077999999999999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232</v>
      </c>
      <c r="AU130" s="263" t="s">
        <v>92</v>
      </c>
      <c r="AV130" s="14" t="s">
        <v>206</v>
      </c>
      <c r="AW130" s="14" t="s">
        <v>42</v>
      </c>
      <c r="AX130" s="14" t="s">
        <v>90</v>
      </c>
      <c r="AY130" s="263" t="s">
        <v>197</v>
      </c>
    </row>
    <row r="131" s="2" customFormat="1" ht="24.15" customHeight="1">
      <c r="A131" s="43"/>
      <c r="B131" s="44"/>
      <c r="C131" s="211" t="s">
        <v>247</v>
      </c>
      <c r="D131" s="211" t="s">
        <v>201</v>
      </c>
      <c r="E131" s="212" t="s">
        <v>2567</v>
      </c>
      <c r="F131" s="213" t="s">
        <v>2568</v>
      </c>
      <c r="G131" s="214" t="s">
        <v>320</v>
      </c>
      <c r="H131" s="215">
        <v>3.8599999999999999</v>
      </c>
      <c r="I131" s="216"/>
      <c r="J131" s="217">
        <f>ROUND(I131*H131,2)</f>
        <v>0</v>
      </c>
      <c r="K131" s="213" t="s">
        <v>35</v>
      </c>
      <c r="L131" s="49"/>
      <c r="M131" s="218" t="s">
        <v>35</v>
      </c>
      <c r="N131" s="219" t="s">
        <v>53</v>
      </c>
      <c r="O131" s="89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2" t="s">
        <v>206</v>
      </c>
      <c r="AT131" s="222" t="s">
        <v>201</v>
      </c>
      <c r="AU131" s="222" t="s">
        <v>92</v>
      </c>
      <c r="AY131" s="21" t="s">
        <v>197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1" t="s">
        <v>90</v>
      </c>
      <c r="BK131" s="223">
        <f>ROUND(I131*H131,2)</f>
        <v>0</v>
      </c>
      <c r="BL131" s="21" t="s">
        <v>206</v>
      </c>
      <c r="BM131" s="222" t="s">
        <v>292</v>
      </c>
    </row>
    <row r="132" s="2" customFormat="1">
      <c r="A132" s="43"/>
      <c r="B132" s="44"/>
      <c r="C132" s="45"/>
      <c r="D132" s="224" t="s">
        <v>209</v>
      </c>
      <c r="E132" s="45"/>
      <c r="F132" s="225" t="s">
        <v>2568</v>
      </c>
      <c r="G132" s="45"/>
      <c r="H132" s="45"/>
      <c r="I132" s="226"/>
      <c r="J132" s="45"/>
      <c r="K132" s="45"/>
      <c r="L132" s="49"/>
      <c r="M132" s="227"/>
      <c r="N132" s="228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209</v>
      </c>
      <c r="AU132" s="21" t="s">
        <v>92</v>
      </c>
    </row>
    <row r="133" s="13" customFormat="1">
      <c r="A133" s="13"/>
      <c r="B133" s="232"/>
      <c r="C133" s="233"/>
      <c r="D133" s="224" t="s">
        <v>232</v>
      </c>
      <c r="E133" s="242" t="s">
        <v>35</v>
      </c>
      <c r="F133" s="234" t="s">
        <v>2694</v>
      </c>
      <c r="G133" s="233"/>
      <c r="H133" s="235">
        <v>5.0599999999999996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232</v>
      </c>
      <c r="AU133" s="241" t="s">
        <v>92</v>
      </c>
      <c r="AV133" s="13" t="s">
        <v>92</v>
      </c>
      <c r="AW133" s="13" t="s">
        <v>42</v>
      </c>
      <c r="AX133" s="13" t="s">
        <v>82</v>
      </c>
      <c r="AY133" s="241" t="s">
        <v>197</v>
      </c>
    </row>
    <row r="134" s="13" customFormat="1">
      <c r="A134" s="13"/>
      <c r="B134" s="232"/>
      <c r="C134" s="233"/>
      <c r="D134" s="224" t="s">
        <v>232</v>
      </c>
      <c r="E134" s="242" t="s">
        <v>35</v>
      </c>
      <c r="F134" s="234" t="s">
        <v>2695</v>
      </c>
      <c r="G134" s="233"/>
      <c r="H134" s="235">
        <v>-1.2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232</v>
      </c>
      <c r="AU134" s="241" t="s">
        <v>92</v>
      </c>
      <c r="AV134" s="13" t="s">
        <v>92</v>
      </c>
      <c r="AW134" s="13" t="s">
        <v>42</v>
      </c>
      <c r="AX134" s="13" t="s">
        <v>82</v>
      </c>
      <c r="AY134" s="241" t="s">
        <v>197</v>
      </c>
    </row>
    <row r="135" s="14" customFormat="1">
      <c r="A135" s="14"/>
      <c r="B135" s="253"/>
      <c r="C135" s="254"/>
      <c r="D135" s="224" t="s">
        <v>232</v>
      </c>
      <c r="E135" s="255" t="s">
        <v>35</v>
      </c>
      <c r="F135" s="256" t="s">
        <v>355</v>
      </c>
      <c r="G135" s="254"/>
      <c r="H135" s="257">
        <v>3.8599999999999994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232</v>
      </c>
      <c r="AU135" s="263" t="s">
        <v>92</v>
      </c>
      <c r="AV135" s="14" t="s">
        <v>206</v>
      </c>
      <c r="AW135" s="14" t="s">
        <v>42</v>
      </c>
      <c r="AX135" s="14" t="s">
        <v>90</v>
      </c>
      <c r="AY135" s="263" t="s">
        <v>197</v>
      </c>
    </row>
    <row r="136" s="2" customFormat="1" ht="24.15" customHeight="1">
      <c r="A136" s="43"/>
      <c r="B136" s="44"/>
      <c r="C136" s="211" t="s">
        <v>253</v>
      </c>
      <c r="D136" s="211" t="s">
        <v>201</v>
      </c>
      <c r="E136" s="212" t="s">
        <v>2571</v>
      </c>
      <c r="F136" s="213" t="s">
        <v>2572</v>
      </c>
      <c r="G136" s="214" t="s">
        <v>320</v>
      </c>
      <c r="H136" s="215">
        <v>3.8599999999999999</v>
      </c>
      <c r="I136" s="216"/>
      <c r="J136" s="217">
        <f>ROUND(I136*H136,2)</f>
        <v>0</v>
      </c>
      <c r="K136" s="213" t="s">
        <v>35</v>
      </c>
      <c r="L136" s="49"/>
      <c r="M136" s="218" t="s">
        <v>35</v>
      </c>
      <c r="N136" s="219" t="s">
        <v>53</v>
      </c>
      <c r="O136" s="89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2" t="s">
        <v>206</v>
      </c>
      <c r="AT136" s="222" t="s">
        <v>201</v>
      </c>
      <c r="AU136" s="222" t="s">
        <v>92</v>
      </c>
      <c r="AY136" s="21" t="s">
        <v>197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1" t="s">
        <v>90</v>
      </c>
      <c r="BK136" s="223">
        <f>ROUND(I136*H136,2)</f>
        <v>0</v>
      </c>
      <c r="BL136" s="21" t="s">
        <v>206</v>
      </c>
      <c r="BM136" s="222" t="s">
        <v>304</v>
      </c>
    </row>
    <row r="137" s="2" customFormat="1">
      <c r="A137" s="43"/>
      <c r="B137" s="44"/>
      <c r="C137" s="45"/>
      <c r="D137" s="224" t="s">
        <v>209</v>
      </c>
      <c r="E137" s="45"/>
      <c r="F137" s="225" t="s">
        <v>2572</v>
      </c>
      <c r="G137" s="45"/>
      <c r="H137" s="45"/>
      <c r="I137" s="226"/>
      <c r="J137" s="45"/>
      <c r="K137" s="45"/>
      <c r="L137" s="49"/>
      <c r="M137" s="227"/>
      <c r="N137" s="228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209</v>
      </c>
      <c r="AU137" s="21" t="s">
        <v>92</v>
      </c>
    </row>
    <row r="138" s="13" customFormat="1">
      <c r="A138" s="13"/>
      <c r="B138" s="232"/>
      <c r="C138" s="233"/>
      <c r="D138" s="224" t="s">
        <v>232</v>
      </c>
      <c r="E138" s="242" t="s">
        <v>35</v>
      </c>
      <c r="F138" s="234" t="s">
        <v>2694</v>
      </c>
      <c r="G138" s="233"/>
      <c r="H138" s="235">
        <v>5.0599999999999996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232</v>
      </c>
      <c r="AU138" s="241" t="s">
        <v>92</v>
      </c>
      <c r="AV138" s="13" t="s">
        <v>92</v>
      </c>
      <c r="AW138" s="13" t="s">
        <v>42</v>
      </c>
      <c r="AX138" s="13" t="s">
        <v>82</v>
      </c>
      <c r="AY138" s="241" t="s">
        <v>197</v>
      </c>
    </row>
    <row r="139" s="13" customFormat="1">
      <c r="A139" s="13"/>
      <c r="B139" s="232"/>
      <c r="C139" s="233"/>
      <c r="D139" s="224" t="s">
        <v>232</v>
      </c>
      <c r="E139" s="242" t="s">
        <v>35</v>
      </c>
      <c r="F139" s="234" t="s">
        <v>2695</v>
      </c>
      <c r="G139" s="233"/>
      <c r="H139" s="235">
        <v>-1.2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232</v>
      </c>
      <c r="AU139" s="241" t="s">
        <v>92</v>
      </c>
      <c r="AV139" s="13" t="s">
        <v>92</v>
      </c>
      <c r="AW139" s="13" t="s">
        <v>42</v>
      </c>
      <c r="AX139" s="13" t="s">
        <v>82</v>
      </c>
      <c r="AY139" s="241" t="s">
        <v>197</v>
      </c>
    </row>
    <row r="140" s="14" customFormat="1">
      <c r="A140" s="14"/>
      <c r="B140" s="253"/>
      <c r="C140" s="254"/>
      <c r="D140" s="224" t="s">
        <v>232</v>
      </c>
      <c r="E140" s="255" t="s">
        <v>35</v>
      </c>
      <c r="F140" s="256" t="s">
        <v>355</v>
      </c>
      <c r="G140" s="254"/>
      <c r="H140" s="257">
        <v>3.8599999999999994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232</v>
      </c>
      <c r="AU140" s="263" t="s">
        <v>92</v>
      </c>
      <c r="AV140" s="14" t="s">
        <v>206</v>
      </c>
      <c r="AW140" s="14" t="s">
        <v>42</v>
      </c>
      <c r="AX140" s="14" t="s">
        <v>90</v>
      </c>
      <c r="AY140" s="263" t="s">
        <v>197</v>
      </c>
    </row>
    <row r="141" s="2" customFormat="1" ht="24.15" customHeight="1">
      <c r="A141" s="43"/>
      <c r="B141" s="44"/>
      <c r="C141" s="211" t="s">
        <v>260</v>
      </c>
      <c r="D141" s="211" t="s">
        <v>201</v>
      </c>
      <c r="E141" s="212" t="s">
        <v>2307</v>
      </c>
      <c r="F141" s="213" t="s">
        <v>2308</v>
      </c>
      <c r="G141" s="214" t="s">
        <v>320</v>
      </c>
      <c r="H141" s="215">
        <v>5.1600000000000001</v>
      </c>
      <c r="I141" s="216"/>
      <c r="J141" s="217">
        <f>ROUND(I141*H141,2)</f>
        <v>0</v>
      </c>
      <c r="K141" s="213" t="s">
        <v>35</v>
      </c>
      <c r="L141" s="49"/>
      <c r="M141" s="218" t="s">
        <v>35</v>
      </c>
      <c r="N141" s="219" t="s">
        <v>53</v>
      </c>
      <c r="O141" s="89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2" t="s">
        <v>206</v>
      </c>
      <c r="AT141" s="222" t="s">
        <v>201</v>
      </c>
      <c r="AU141" s="222" t="s">
        <v>92</v>
      </c>
      <c r="AY141" s="21" t="s">
        <v>197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1" t="s">
        <v>90</v>
      </c>
      <c r="BK141" s="223">
        <f>ROUND(I141*H141,2)</f>
        <v>0</v>
      </c>
      <c r="BL141" s="21" t="s">
        <v>206</v>
      </c>
      <c r="BM141" s="222" t="s">
        <v>317</v>
      </c>
    </row>
    <row r="142" s="2" customFormat="1">
      <c r="A142" s="43"/>
      <c r="B142" s="44"/>
      <c r="C142" s="45"/>
      <c r="D142" s="224" t="s">
        <v>209</v>
      </c>
      <c r="E142" s="45"/>
      <c r="F142" s="225" t="s">
        <v>2308</v>
      </c>
      <c r="G142" s="45"/>
      <c r="H142" s="45"/>
      <c r="I142" s="226"/>
      <c r="J142" s="45"/>
      <c r="K142" s="45"/>
      <c r="L142" s="49"/>
      <c r="M142" s="227"/>
      <c r="N142" s="228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209</v>
      </c>
      <c r="AU142" s="21" t="s">
        <v>92</v>
      </c>
    </row>
    <row r="143" s="13" customFormat="1">
      <c r="A143" s="13"/>
      <c r="B143" s="232"/>
      <c r="C143" s="233"/>
      <c r="D143" s="224" t="s">
        <v>232</v>
      </c>
      <c r="E143" s="242" t="s">
        <v>35</v>
      </c>
      <c r="F143" s="234" t="s">
        <v>2683</v>
      </c>
      <c r="G143" s="233"/>
      <c r="H143" s="235">
        <v>3.46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232</v>
      </c>
      <c r="AU143" s="241" t="s">
        <v>92</v>
      </c>
      <c r="AV143" s="13" t="s">
        <v>92</v>
      </c>
      <c r="AW143" s="13" t="s">
        <v>42</v>
      </c>
      <c r="AX143" s="13" t="s">
        <v>82</v>
      </c>
      <c r="AY143" s="241" t="s">
        <v>197</v>
      </c>
    </row>
    <row r="144" s="13" customFormat="1">
      <c r="A144" s="13"/>
      <c r="B144" s="232"/>
      <c r="C144" s="233"/>
      <c r="D144" s="224" t="s">
        <v>232</v>
      </c>
      <c r="E144" s="242" t="s">
        <v>35</v>
      </c>
      <c r="F144" s="234" t="s">
        <v>2684</v>
      </c>
      <c r="G144" s="233"/>
      <c r="H144" s="235">
        <v>1.7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232</v>
      </c>
      <c r="AU144" s="241" t="s">
        <v>92</v>
      </c>
      <c r="AV144" s="13" t="s">
        <v>92</v>
      </c>
      <c r="AW144" s="13" t="s">
        <v>42</v>
      </c>
      <c r="AX144" s="13" t="s">
        <v>82</v>
      </c>
      <c r="AY144" s="241" t="s">
        <v>197</v>
      </c>
    </row>
    <row r="145" s="14" customFormat="1">
      <c r="A145" s="14"/>
      <c r="B145" s="253"/>
      <c r="C145" s="254"/>
      <c r="D145" s="224" t="s">
        <v>232</v>
      </c>
      <c r="E145" s="255" t="s">
        <v>35</v>
      </c>
      <c r="F145" s="256" t="s">
        <v>355</v>
      </c>
      <c r="G145" s="254"/>
      <c r="H145" s="257">
        <v>5.1600000000000001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232</v>
      </c>
      <c r="AU145" s="263" t="s">
        <v>92</v>
      </c>
      <c r="AV145" s="14" t="s">
        <v>206</v>
      </c>
      <c r="AW145" s="14" t="s">
        <v>42</v>
      </c>
      <c r="AX145" s="14" t="s">
        <v>90</v>
      </c>
      <c r="AY145" s="263" t="s">
        <v>197</v>
      </c>
    </row>
    <row r="146" s="2" customFormat="1" ht="21.75" customHeight="1">
      <c r="A146" s="43"/>
      <c r="B146" s="44"/>
      <c r="C146" s="211" t="s">
        <v>266</v>
      </c>
      <c r="D146" s="211" t="s">
        <v>201</v>
      </c>
      <c r="E146" s="212" t="s">
        <v>2310</v>
      </c>
      <c r="F146" s="213" t="s">
        <v>2311</v>
      </c>
      <c r="G146" s="214" t="s">
        <v>204</v>
      </c>
      <c r="H146" s="215">
        <v>103.2</v>
      </c>
      <c r="I146" s="216"/>
      <c r="J146" s="217">
        <f>ROUND(I146*H146,2)</f>
        <v>0</v>
      </c>
      <c r="K146" s="213" t="s">
        <v>35</v>
      </c>
      <c r="L146" s="49"/>
      <c r="M146" s="218" t="s">
        <v>35</v>
      </c>
      <c r="N146" s="219" t="s">
        <v>53</v>
      </c>
      <c r="O146" s="89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2" t="s">
        <v>206</v>
      </c>
      <c r="AT146" s="222" t="s">
        <v>201</v>
      </c>
      <c r="AU146" s="222" t="s">
        <v>92</v>
      </c>
      <c r="AY146" s="21" t="s">
        <v>197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1" t="s">
        <v>90</v>
      </c>
      <c r="BK146" s="223">
        <f>ROUND(I146*H146,2)</f>
        <v>0</v>
      </c>
      <c r="BL146" s="21" t="s">
        <v>206</v>
      </c>
      <c r="BM146" s="222" t="s">
        <v>333</v>
      </c>
    </row>
    <row r="147" s="2" customFormat="1">
      <c r="A147" s="43"/>
      <c r="B147" s="44"/>
      <c r="C147" s="45"/>
      <c r="D147" s="224" t="s">
        <v>209</v>
      </c>
      <c r="E147" s="45"/>
      <c r="F147" s="225" t="s">
        <v>2311</v>
      </c>
      <c r="G147" s="45"/>
      <c r="H147" s="45"/>
      <c r="I147" s="226"/>
      <c r="J147" s="45"/>
      <c r="K147" s="45"/>
      <c r="L147" s="49"/>
      <c r="M147" s="227"/>
      <c r="N147" s="228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209</v>
      </c>
      <c r="AU147" s="21" t="s">
        <v>92</v>
      </c>
    </row>
    <row r="148" s="13" customFormat="1">
      <c r="A148" s="13"/>
      <c r="B148" s="232"/>
      <c r="C148" s="233"/>
      <c r="D148" s="224" t="s">
        <v>232</v>
      </c>
      <c r="E148" s="242" t="s">
        <v>35</v>
      </c>
      <c r="F148" s="234" t="s">
        <v>2696</v>
      </c>
      <c r="G148" s="233"/>
      <c r="H148" s="235">
        <v>69.200000000000003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232</v>
      </c>
      <c r="AU148" s="241" t="s">
        <v>92</v>
      </c>
      <c r="AV148" s="13" t="s">
        <v>92</v>
      </c>
      <c r="AW148" s="13" t="s">
        <v>42</v>
      </c>
      <c r="AX148" s="13" t="s">
        <v>82</v>
      </c>
      <c r="AY148" s="241" t="s">
        <v>197</v>
      </c>
    </row>
    <row r="149" s="13" customFormat="1">
      <c r="A149" s="13"/>
      <c r="B149" s="232"/>
      <c r="C149" s="233"/>
      <c r="D149" s="224" t="s">
        <v>232</v>
      </c>
      <c r="E149" s="242" t="s">
        <v>35</v>
      </c>
      <c r="F149" s="234" t="s">
        <v>2697</v>
      </c>
      <c r="G149" s="233"/>
      <c r="H149" s="235">
        <v>34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232</v>
      </c>
      <c r="AU149" s="241" t="s">
        <v>92</v>
      </c>
      <c r="AV149" s="13" t="s">
        <v>92</v>
      </c>
      <c r="AW149" s="13" t="s">
        <v>42</v>
      </c>
      <c r="AX149" s="13" t="s">
        <v>82</v>
      </c>
      <c r="AY149" s="241" t="s">
        <v>197</v>
      </c>
    </row>
    <row r="150" s="14" customFormat="1">
      <c r="A150" s="14"/>
      <c r="B150" s="253"/>
      <c r="C150" s="254"/>
      <c r="D150" s="224" t="s">
        <v>232</v>
      </c>
      <c r="E150" s="255" t="s">
        <v>35</v>
      </c>
      <c r="F150" s="256" t="s">
        <v>355</v>
      </c>
      <c r="G150" s="254"/>
      <c r="H150" s="257">
        <v>103.2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232</v>
      </c>
      <c r="AU150" s="263" t="s">
        <v>92</v>
      </c>
      <c r="AV150" s="14" t="s">
        <v>206</v>
      </c>
      <c r="AW150" s="14" t="s">
        <v>42</v>
      </c>
      <c r="AX150" s="14" t="s">
        <v>90</v>
      </c>
      <c r="AY150" s="263" t="s">
        <v>197</v>
      </c>
    </row>
    <row r="151" s="2" customFormat="1" ht="24.15" customHeight="1">
      <c r="A151" s="43"/>
      <c r="B151" s="44"/>
      <c r="C151" s="211" t="s">
        <v>274</v>
      </c>
      <c r="D151" s="211" t="s">
        <v>201</v>
      </c>
      <c r="E151" s="212" t="s">
        <v>2315</v>
      </c>
      <c r="F151" s="213" t="s">
        <v>2316</v>
      </c>
      <c r="G151" s="214" t="s">
        <v>204</v>
      </c>
      <c r="H151" s="215">
        <v>103.2</v>
      </c>
      <c r="I151" s="216"/>
      <c r="J151" s="217">
        <f>ROUND(I151*H151,2)</f>
        <v>0</v>
      </c>
      <c r="K151" s="213" t="s">
        <v>35</v>
      </c>
      <c r="L151" s="49"/>
      <c r="M151" s="218" t="s">
        <v>35</v>
      </c>
      <c r="N151" s="219" t="s">
        <v>53</v>
      </c>
      <c r="O151" s="89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2" t="s">
        <v>206</v>
      </c>
      <c r="AT151" s="222" t="s">
        <v>201</v>
      </c>
      <c r="AU151" s="222" t="s">
        <v>92</v>
      </c>
      <c r="AY151" s="21" t="s">
        <v>197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1" t="s">
        <v>90</v>
      </c>
      <c r="BK151" s="223">
        <f>ROUND(I151*H151,2)</f>
        <v>0</v>
      </c>
      <c r="BL151" s="21" t="s">
        <v>206</v>
      </c>
      <c r="BM151" s="222" t="s">
        <v>346</v>
      </c>
    </row>
    <row r="152" s="2" customFormat="1">
      <c r="A152" s="43"/>
      <c r="B152" s="44"/>
      <c r="C152" s="45"/>
      <c r="D152" s="224" t="s">
        <v>209</v>
      </c>
      <c r="E152" s="45"/>
      <c r="F152" s="225" t="s">
        <v>2316</v>
      </c>
      <c r="G152" s="45"/>
      <c r="H152" s="45"/>
      <c r="I152" s="226"/>
      <c r="J152" s="45"/>
      <c r="K152" s="45"/>
      <c r="L152" s="49"/>
      <c r="M152" s="227"/>
      <c r="N152" s="228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209</v>
      </c>
      <c r="AU152" s="21" t="s">
        <v>92</v>
      </c>
    </row>
    <row r="153" s="13" customFormat="1">
      <c r="A153" s="13"/>
      <c r="B153" s="232"/>
      <c r="C153" s="233"/>
      <c r="D153" s="224" t="s">
        <v>232</v>
      </c>
      <c r="E153" s="242" t="s">
        <v>35</v>
      </c>
      <c r="F153" s="234" t="s">
        <v>2696</v>
      </c>
      <c r="G153" s="233"/>
      <c r="H153" s="235">
        <v>69.200000000000003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232</v>
      </c>
      <c r="AU153" s="241" t="s">
        <v>92</v>
      </c>
      <c r="AV153" s="13" t="s">
        <v>92</v>
      </c>
      <c r="AW153" s="13" t="s">
        <v>42</v>
      </c>
      <c r="AX153" s="13" t="s">
        <v>82</v>
      </c>
      <c r="AY153" s="241" t="s">
        <v>197</v>
      </c>
    </row>
    <row r="154" s="13" customFormat="1">
      <c r="A154" s="13"/>
      <c r="B154" s="232"/>
      <c r="C154" s="233"/>
      <c r="D154" s="224" t="s">
        <v>232</v>
      </c>
      <c r="E154" s="242" t="s">
        <v>35</v>
      </c>
      <c r="F154" s="234" t="s">
        <v>2697</v>
      </c>
      <c r="G154" s="233"/>
      <c r="H154" s="235">
        <v>34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232</v>
      </c>
      <c r="AU154" s="241" t="s">
        <v>92</v>
      </c>
      <c r="AV154" s="13" t="s">
        <v>92</v>
      </c>
      <c r="AW154" s="13" t="s">
        <v>42</v>
      </c>
      <c r="AX154" s="13" t="s">
        <v>82</v>
      </c>
      <c r="AY154" s="241" t="s">
        <v>197</v>
      </c>
    </row>
    <row r="155" s="14" customFormat="1">
      <c r="A155" s="14"/>
      <c r="B155" s="253"/>
      <c r="C155" s="254"/>
      <c r="D155" s="224" t="s">
        <v>232</v>
      </c>
      <c r="E155" s="255" t="s">
        <v>35</v>
      </c>
      <c r="F155" s="256" t="s">
        <v>355</v>
      </c>
      <c r="G155" s="254"/>
      <c r="H155" s="257">
        <v>103.2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232</v>
      </c>
      <c r="AU155" s="263" t="s">
        <v>92</v>
      </c>
      <c r="AV155" s="14" t="s">
        <v>206</v>
      </c>
      <c r="AW155" s="14" t="s">
        <v>42</v>
      </c>
      <c r="AX155" s="14" t="s">
        <v>90</v>
      </c>
      <c r="AY155" s="263" t="s">
        <v>197</v>
      </c>
    </row>
    <row r="156" s="2" customFormat="1" ht="33" customHeight="1">
      <c r="A156" s="43"/>
      <c r="B156" s="44"/>
      <c r="C156" s="211" t="s">
        <v>8</v>
      </c>
      <c r="D156" s="211" t="s">
        <v>201</v>
      </c>
      <c r="E156" s="212" t="s">
        <v>2317</v>
      </c>
      <c r="F156" s="213" t="s">
        <v>2318</v>
      </c>
      <c r="G156" s="214" t="s">
        <v>320</v>
      </c>
      <c r="H156" s="215">
        <v>20.097999999999999</v>
      </c>
      <c r="I156" s="216"/>
      <c r="J156" s="217">
        <f>ROUND(I156*H156,2)</f>
        <v>0</v>
      </c>
      <c r="K156" s="213" t="s">
        <v>35</v>
      </c>
      <c r="L156" s="49"/>
      <c r="M156" s="218" t="s">
        <v>35</v>
      </c>
      <c r="N156" s="219" t="s">
        <v>53</v>
      </c>
      <c r="O156" s="8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2" t="s">
        <v>206</v>
      </c>
      <c r="AT156" s="222" t="s">
        <v>201</v>
      </c>
      <c r="AU156" s="222" t="s">
        <v>92</v>
      </c>
      <c r="AY156" s="21" t="s">
        <v>197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1" t="s">
        <v>90</v>
      </c>
      <c r="BK156" s="223">
        <f>ROUND(I156*H156,2)</f>
        <v>0</v>
      </c>
      <c r="BL156" s="21" t="s">
        <v>206</v>
      </c>
      <c r="BM156" s="222" t="s">
        <v>363</v>
      </c>
    </row>
    <row r="157" s="2" customFormat="1">
      <c r="A157" s="43"/>
      <c r="B157" s="44"/>
      <c r="C157" s="45"/>
      <c r="D157" s="224" t="s">
        <v>209</v>
      </c>
      <c r="E157" s="45"/>
      <c r="F157" s="225" t="s">
        <v>2318</v>
      </c>
      <c r="G157" s="45"/>
      <c r="H157" s="45"/>
      <c r="I157" s="226"/>
      <c r="J157" s="45"/>
      <c r="K157" s="45"/>
      <c r="L157" s="49"/>
      <c r="M157" s="227"/>
      <c r="N157" s="228"/>
      <c r="O157" s="89"/>
      <c r="P157" s="89"/>
      <c r="Q157" s="89"/>
      <c r="R157" s="89"/>
      <c r="S157" s="89"/>
      <c r="T157" s="90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T157" s="21" t="s">
        <v>209</v>
      </c>
      <c r="AU157" s="21" t="s">
        <v>92</v>
      </c>
    </row>
    <row r="158" s="13" customFormat="1">
      <c r="A158" s="13"/>
      <c r="B158" s="232"/>
      <c r="C158" s="233"/>
      <c r="D158" s="224" t="s">
        <v>232</v>
      </c>
      <c r="E158" s="242" t="s">
        <v>35</v>
      </c>
      <c r="F158" s="234" t="s">
        <v>2698</v>
      </c>
      <c r="G158" s="233"/>
      <c r="H158" s="235">
        <v>5.1600000000000001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232</v>
      </c>
      <c r="AU158" s="241" t="s">
        <v>92</v>
      </c>
      <c r="AV158" s="13" t="s">
        <v>92</v>
      </c>
      <c r="AW158" s="13" t="s">
        <v>42</v>
      </c>
      <c r="AX158" s="13" t="s">
        <v>82</v>
      </c>
      <c r="AY158" s="241" t="s">
        <v>197</v>
      </c>
    </row>
    <row r="159" s="13" customFormat="1">
      <c r="A159" s="13"/>
      <c r="B159" s="232"/>
      <c r="C159" s="233"/>
      <c r="D159" s="224" t="s">
        <v>232</v>
      </c>
      <c r="E159" s="242" t="s">
        <v>35</v>
      </c>
      <c r="F159" s="234" t="s">
        <v>2699</v>
      </c>
      <c r="G159" s="233"/>
      <c r="H159" s="235">
        <v>11.077999999999999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232</v>
      </c>
      <c r="AU159" s="241" t="s">
        <v>92</v>
      </c>
      <c r="AV159" s="13" t="s">
        <v>92</v>
      </c>
      <c r="AW159" s="13" t="s">
        <v>42</v>
      </c>
      <c r="AX159" s="13" t="s">
        <v>82</v>
      </c>
      <c r="AY159" s="241" t="s">
        <v>197</v>
      </c>
    </row>
    <row r="160" s="13" customFormat="1">
      <c r="A160" s="13"/>
      <c r="B160" s="232"/>
      <c r="C160" s="233"/>
      <c r="D160" s="224" t="s">
        <v>232</v>
      </c>
      <c r="E160" s="242" t="s">
        <v>35</v>
      </c>
      <c r="F160" s="234" t="s">
        <v>2700</v>
      </c>
      <c r="G160" s="233"/>
      <c r="H160" s="235">
        <v>3.8599999999999999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232</v>
      </c>
      <c r="AU160" s="241" t="s">
        <v>92</v>
      </c>
      <c r="AV160" s="13" t="s">
        <v>92</v>
      </c>
      <c r="AW160" s="13" t="s">
        <v>42</v>
      </c>
      <c r="AX160" s="13" t="s">
        <v>82</v>
      </c>
      <c r="AY160" s="241" t="s">
        <v>197</v>
      </c>
    </row>
    <row r="161" s="14" customFormat="1">
      <c r="A161" s="14"/>
      <c r="B161" s="253"/>
      <c r="C161" s="254"/>
      <c r="D161" s="224" t="s">
        <v>232</v>
      </c>
      <c r="E161" s="255" t="s">
        <v>35</v>
      </c>
      <c r="F161" s="256" t="s">
        <v>355</v>
      </c>
      <c r="G161" s="254"/>
      <c r="H161" s="257">
        <v>20.097999999999999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232</v>
      </c>
      <c r="AU161" s="263" t="s">
        <v>92</v>
      </c>
      <c r="AV161" s="14" t="s">
        <v>206</v>
      </c>
      <c r="AW161" s="14" t="s">
        <v>42</v>
      </c>
      <c r="AX161" s="14" t="s">
        <v>90</v>
      </c>
      <c r="AY161" s="263" t="s">
        <v>197</v>
      </c>
    </row>
    <row r="162" s="2" customFormat="1" ht="33" customHeight="1">
      <c r="A162" s="43"/>
      <c r="B162" s="44"/>
      <c r="C162" s="211" t="s">
        <v>286</v>
      </c>
      <c r="D162" s="211" t="s">
        <v>201</v>
      </c>
      <c r="E162" s="212" t="s">
        <v>2322</v>
      </c>
      <c r="F162" s="213" t="s">
        <v>2323</v>
      </c>
      <c r="G162" s="214" t="s">
        <v>320</v>
      </c>
      <c r="H162" s="215">
        <v>20.097999999999999</v>
      </c>
      <c r="I162" s="216"/>
      <c r="J162" s="217">
        <f>ROUND(I162*H162,2)</f>
        <v>0</v>
      </c>
      <c r="K162" s="213" t="s">
        <v>35</v>
      </c>
      <c r="L162" s="49"/>
      <c r="M162" s="218" t="s">
        <v>35</v>
      </c>
      <c r="N162" s="219" t="s">
        <v>53</v>
      </c>
      <c r="O162" s="89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2" t="s">
        <v>206</v>
      </c>
      <c r="AT162" s="222" t="s">
        <v>201</v>
      </c>
      <c r="AU162" s="222" t="s">
        <v>92</v>
      </c>
      <c r="AY162" s="21" t="s">
        <v>197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1" t="s">
        <v>90</v>
      </c>
      <c r="BK162" s="223">
        <f>ROUND(I162*H162,2)</f>
        <v>0</v>
      </c>
      <c r="BL162" s="21" t="s">
        <v>206</v>
      </c>
      <c r="BM162" s="222" t="s">
        <v>378</v>
      </c>
    </row>
    <row r="163" s="2" customFormat="1">
      <c r="A163" s="43"/>
      <c r="B163" s="44"/>
      <c r="C163" s="45"/>
      <c r="D163" s="224" t="s">
        <v>209</v>
      </c>
      <c r="E163" s="45"/>
      <c r="F163" s="225" t="s">
        <v>2323</v>
      </c>
      <c r="G163" s="45"/>
      <c r="H163" s="45"/>
      <c r="I163" s="226"/>
      <c r="J163" s="45"/>
      <c r="K163" s="45"/>
      <c r="L163" s="49"/>
      <c r="M163" s="227"/>
      <c r="N163" s="228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209</v>
      </c>
      <c r="AU163" s="21" t="s">
        <v>92</v>
      </c>
    </row>
    <row r="164" s="13" customFormat="1">
      <c r="A164" s="13"/>
      <c r="B164" s="232"/>
      <c r="C164" s="233"/>
      <c r="D164" s="224" t="s">
        <v>232</v>
      </c>
      <c r="E164" s="242" t="s">
        <v>35</v>
      </c>
      <c r="F164" s="234" t="s">
        <v>2698</v>
      </c>
      <c r="G164" s="233"/>
      <c r="H164" s="235">
        <v>5.1600000000000001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232</v>
      </c>
      <c r="AU164" s="241" t="s">
        <v>92</v>
      </c>
      <c r="AV164" s="13" t="s">
        <v>92</v>
      </c>
      <c r="AW164" s="13" t="s">
        <v>42</v>
      </c>
      <c r="AX164" s="13" t="s">
        <v>82</v>
      </c>
      <c r="AY164" s="241" t="s">
        <v>197</v>
      </c>
    </row>
    <row r="165" s="13" customFormat="1">
      <c r="A165" s="13"/>
      <c r="B165" s="232"/>
      <c r="C165" s="233"/>
      <c r="D165" s="224" t="s">
        <v>232</v>
      </c>
      <c r="E165" s="242" t="s">
        <v>35</v>
      </c>
      <c r="F165" s="234" t="s">
        <v>2699</v>
      </c>
      <c r="G165" s="233"/>
      <c r="H165" s="235">
        <v>11.077999999999999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232</v>
      </c>
      <c r="AU165" s="241" t="s">
        <v>92</v>
      </c>
      <c r="AV165" s="13" t="s">
        <v>92</v>
      </c>
      <c r="AW165" s="13" t="s">
        <v>42</v>
      </c>
      <c r="AX165" s="13" t="s">
        <v>82</v>
      </c>
      <c r="AY165" s="241" t="s">
        <v>197</v>
      </c>
    </row>
    <row r="166" s="13" customFormat="1">
      <c r="A166" s="13"/>
      <c r="B166" s="232"/>
      <c r="C166" s="233"/>
      <c r="D166" s="224" t="s">
        <v>232</v>
      </c>
      <c r="E166" s="242" t="s">
        <v>35</v>
      </c>
      <c r="F166" s="234" t="s">
        <v>2700</v>
      </c>
      <c r="G166" s="233"/>
      <c r="H166" s="235">
        <v>3.8599999999999999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232</v>
      </c>
      <c r="AU166" s="241" t="s">
        <v>92</v>
      </c>
      <c r="AV166" s="13" t="s">
        <v>92</v>
      </c>
      <c r="AW166" s="13" t="s">
        <v>42</v>
      </c>
      <c r="AX166" s="13" t="s">
        <v>82</v>
      </c>
      <c r="AY166" s="241" t="s">
        <v>197</v>
      </c>
    </row>
    <row r="167" s="14" customFormat="1">
      <c r="A167" s="14"/>
      <c r="B167" s="253"/>
      <c r="C167" s="254"/>
      <c r="D167" s="224" t="s">
        <v>232</v>
      </c>
      <c r="E167" s="255" t="s">
        <v>35</v>
      </c>
      <c r="F167" s="256" t="s">
        <v>355</v>
      </c>
      <c r="G167" s="254"/>
      <c r="H167" s="257">
        <v>20.097999999999999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232</v>
      </c>
      <c r="AU167" s="263" t="s">
        <v>92</v>
      </c>
      <c r="AV167" s="14" t="s">
        <v>206</v>
      </c>
      <c r="AW167" s="14" t="s">
        <v>42</v>
      </c>
      <c r="AX167" s="14" t="s">
        <v>90</v>
      </c>
      <c r="AY167" s="263" t="s">
        <v>197</v>
      </c>
    </row>
    <row r="168" s="2" customFormat="1" ht="24.15" customHeight="1">
      <c r="A168" s="43"/>
      <c r="B168" s="44"/>
      <c r="C168" s="211" t="s">
        <v>292</v>
      </c>
      <c r="D168" s="211" t="s">
        <v>201</v>
      </c>
      <c r="E168" s="212" t="s">
        <v>2325</v>
      </c>
      <c r="F168" s="213" t="s">
        <v>2326</v>
      </c>
      <c r="G168" s="214" t="s">
        <v>320</v>
      </c>
      <c r="H168" s="215">
        <v>20.097999999999999</v>
      </c>
      <c r="I168" s="216"/>
      <c r="J168" s="217">
        <f>ROUND(I168*H168,2)</f>
        <v>0</v>
      </c>
      <c r="K168" s="213" t="s">
        <v>35</v>
      </c>
      <c r="L168" s="49"/>
      <c r="M168" s="218" t="s">
        <v>35</v>
      </c>
      <c r="N168" s="219" t="s">
        <v>53</v>
      </c>
      <c r="O168" s="89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2" t="s">
        <v>206</v>
      </c>
      <c r="AT168" s="222" t="s">
        <v>201</v>
      </c>
      <c r="AU168" s="222" t="s">
        <v>92</v>
      </c>
      <c r="AY168" s="21" t="s">
        <v>197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1" t="s">
        <v>90</v>
      </c>
      <c r="BK168" s="223">
        <f>ROUND(I168*H168,2)</f>
        <v>0</v>
      </c>
      <c r="BL168" s="21" t="s">
        <v>206</v>
      </c>
      <c r="BM168" s="222" t="s">
        <v>389</v>
      </c>
    </row>
    <row r="169" s="2" customFormat="1">
      <c r="A169" s="43"/>
      <c r="B169" s="44"/>
      <c r="C169" s="45"/>
      <c r="D169" s="224" t="s">
        <v>209</v>
      </c>
      <c r="E169" s="45"/>
      <c r="F169" s="225" t="s">
        <v>2326</v>
      </c>
      <c r="G169" s="45"/>
      <c r="H169" s="45"/>
      <c r="I169" s="226"/>
      <c r="J169" s="45"/>
      <c r="K169" s="45"/>
      <c r="L169" s="49"/>
      <c r="M169" s="227"/>
      <c r="N169" s="228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209</v>
      </c>
      <c r="AU169" s="21" t="s">
        <v>92</v>
      </c>
    </row>
    <row r="170" s="13" customFormat="1">
      <c r="A170" s="13"/>
      <c r="B170" s="232"/>
      <c r="C170" s="233"/>
      <c r="D170" s="224" t="s">
        <v>232</v>
      </c>
      <c r="E170" s="242" t="s">
        <v>35</v>
      </c>
      <c r="F170" s="234" t="s">
        <v>2698</v>
      </c>
      <c r="G170" s="233"/>
      <c r="H170" s="235">
        <v>5.1600000000000001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232</v>
      </c>
      <c r="AU170" s="241" t="s">
        <v>92</v>
      </c>
      <c r="AV170" s="13" t="s">
        <v>92</v>
      </c>
      <c r="AW170" s="13" t="s">
        <v>42</v>
      </c>
      <c r="AX170" s="13" t="s">
        <v>82</v>
      </c>
      <c r="AY170" s="241" t="s">
        <v>197</v>
      </c>
    </row>
    <row r="171" s="13" customFormat="1">
      <c r="A171" s="13"/>
      <c r="B171" s="232"/>
      <c r="C171" s="233"/>
      <c r="D171" s="224" t="s">
        <v>232</v>
      </c>
      <c r="E171" s="242" t="s">
        <v>35</v>
      </c>
      <c r="F171" s="234" t="s">
        <v>2699</v>
      </c>
      <c r="G171" s="233"/>
      <c r="H171" s="235">
        <v>11.077999999999999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232</v>
      </c>
      <c r="AU171" s="241" t="s">
        <v>92</v>
      </c>
      <c r="AV171" s="13" t="s">
        <v>92</v>
      </c>
      <c r="AW171" s="13" t="s">
        <v>42</v>
      </c>
      <c r="AX171" s="13" t="s">
        <v>82</v>
      </c>
      <c r="AY171" s="241" t="s">
        <v>197</v>
      </c>
    </row>
    <row r="172" s="13" customFormat="1">
      <c r="A172" s="13"/>
      <c r="B172" s="232"/>
      <c r="C172" s="233"/>
      <c r="D172" s="224" t="s">
        <v>232</v>
      </c>
      <c r="E172" s="242" t="s">
        <v>35</v>
      </c>
      <c r="F172" s="234" t="s">
        <v>2700</v>
      </c>
      <c r="G172" s="233"/>
      <c r="H172" s="235">
        <v>3.8599999999999999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232</v>
      </c>
      <c r="AU172" s="241" t="s">
        <v>92</v>
      </c>
      <c r="AV172" s="13" t="s">
        <v>92</v>
      </c>
      <c r="AW172" s="13" t="s">
        <v>42</v>
      </c>
      <c r="AX172" s="13" t="s">
        <v>82</v>
      </c>
      <c r="AY172" s="241" t="s">
        <v>197</v>
      </c>
    </row>
    <row r="173" s="14" customFormat="1">
      <c r="A173" s="14"/>
      <c r="B173" s="253"/>
      <c r="C173" s="254"/>
      <c r="D173" s="224" t="s">
        <v>232</v>
      </c>
      <c r="E173" s="255" t="s">
        <v>35</v>
      </c>
      <c r="F173" s="256" t="s">
        <v>355</v>
      </c>
      <c r="G173" s="254"/>
      <c r="H173" s="257">
        <v>20.097999999999999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232</v>
      </c>
      <c r="AU173" s="263" t="s">
        <v>92</v>
      </c>
      <c r="AV173" s="14" t="s">
        <v>206</v>
      </c>
      <c r="AW173" s="14" t="s">
        <v>42</v>
      </c>
      <c r="AX173" s="14" t="s">
        <v>90</v>
      </c>
      <c r="AY173" s="263" t="s">
        <v>197</v>
      </c>
    </row>
    <row r="174" s="2" customFormat="1" ht="24.15" customHeight="1">
      <c r="A174" s="43"/>
      <c r="B174" s="44"/>
      <c r="C174" s="211" t="s">
        <v>298</v>
      </c>
      <c r="D174" s="211" t="s">
        <v>201</v>
      </c>
      <c r="E174" s="212" t="s">
        <v>2327</v>
      </c>
      <c r="F174" s="213" t="s">
        <v>2328</v>
      </c>
      <c r="G174" s="214" t="s">
        <v>320</v>
      </c>
      <c r="H174" s="215">
        <v>20.097999999999999</v>
      </c>
      <c r="I174" s="216"/>
      <c r="J174" s="217">
        <f>ROUND(I174*H174,2)</f>
        <v>0</v>
      </c>
      <c r="K174" s="213" t="s">
        <v>35</v>
      </c>
      <c r="L174" s="49"/>
      <c r="M174" s="218" t="s">
        <v>35</v>
      </c>
      <c r="N174" s="219" t="s">
        <v>53</v>
      </c>
      <c r="O174" s="89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2" t="s">
        <v>206</v>
      </c>
      <c r="AT174" s="222" t="s">
        <v>201</v>
      </c>
      <c r="AU174" s="222" t="s">
        <v>92</v>
      </c>
      <c r="AY174" s="21" t="s">
        <v>197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1" t="s">
        <v>90</v>
      </c>
      <c r="BK174" s="223">
        <f>ROUND(I174*H174,2)</f>
        <v>0</v>
      </c>
      <c r="BL174" s="21" t="s">
        <v>206</v>
      </c>
      <c r="BM174" s="222" t="s">
        <v>406</v>
      </c>
    </row>
    <row r="175" s="2" customFormat="1">
      <c r="A175" s="43"/>
      <c r="B175" s="44"/>
      <c r="C175" s="45"/>
      <c r="D175" s="224" t="s">
        <v>209</v>
      </c>
      <c r="E175" s="45"/>
      <c r="F175" s="225" t="s">
        <v>2328</v>
      </c>
      <c r="G175" s="45"/>
      <c r="H175" s="45"/>
      <c r="I175" s="226"/>
      <c r="J175" s="45"/>
      <c r="K175" s="45"/>
      <c r="L175" s="49"/>
      <c r="M175" s="227"/>
      <c r="N175" s="228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209</v>
      </c>
      <c r="AU175" s="21" t="s">
        <v>92</v>
      </c>
    </row>
    <row r="176" s="13" customFormat="1">
      <c r="A176" s="13"/>
      <c r="B176" s="232"/>
      <c r="C176" s="233"/>
      <c r="D176" s="224" t="s">
        <v>232</v>
      </c>
      <c r="E176" s="242" t="s">
        <v>35</v>
      </c>
      <c r="F176" s="234" t="s">
        <v>2698</v>
      </c>
      <c r="G176" s="233"/>
      <c r="H176" s="235">
        <v>5.1600000000000001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232</v>
      </c>
      <c r="AU176" s="241" t="s">
        <v>92</v>
      </c>
      <c r="AV176" s="13" t="s">
        <v>92</v>
      </c>
      <c r="AW176" s="13" t="s">
        <v>42</v>
      </c>
      <c r="AX176" s="13" t="s">
        <v>82</v>
      </c>
      <c r="AY176" s="241" t="s">
        <v>197</v>
      </c>
    </row>
    <row r="177" s="13" customFormat="1">
      <c r="A177" s="13"/>
      <c r="B177" s="232"/>
      <c r="C177" s="233"/>
      <c r="D177" s="224" t="s">
        <v>232</v>
      </c>
      <c r="E177" s="242" t="s">
        <v>35</v>
      </c>
      <c r="F177" s="234" t="s">
        <v>2699</v>
      </c>
      <c r="G177" s="233"/>
      <c r="H177" s="235">
        <v>11.077999999999999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232</v>
      </c>
      <c r="AU177" s="241" t="s">
        <v>92</v>
      </c>
      <c r="AV177" s="13" t="s">
        <v>92</v>
      </c>
      <c r="AW177" s="13" t="s">
        <v>42</v>
      </c>
      <c r="AX177" s="13" t="s">
        <v>82</v>
      </c>
      <c r="AY177" s="241" t="s">
        <v>197</v>
      </c>
    </row>
    <row r="178" s="13" customFormat="1">
      <c r="A178" s="13"/>
      <c r="B178" s="232"/>
      <c r="C178" s="233"/>
      <c r="D178" s="224" t="s">
        <v>232</v>
      </c>
      <c r="E178" s="242" t="s">
        <v>35</v>
      </c>
      <c r="F178" s="234" t="s">
        <v>2700</v>
      </c>
      <c r="G178" s="233"/>
      <c r="H178" s="235">
        <v>3.8599999999999999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232</v>
      </c>
      <c r="AU178" s="241" t="s">
        <v>92</v>
      </c>
      <c r="AV178" s="13" t="s">
        <v>92</v>
      </c>
      <c r="AW178" s="13" t="s">
        <v>42</v>
      </c>
      <c r="AX178" s="13" t="s">
        <v>82</v>
      </c>
      <c r="AY178" s="241" t="s">
        <v>197</v>
      </c>
    </row>
    <row r="179" s="14" customFormat="1">
      <c r="A179" s="14"/>
      <c r="B179" s="253"/>
      <c r="C179" s="254"/>
      <c r="D179" s="224" t="s">
        <v>232</v>
      </c>
      <c r="E179" s="255" t="s">
        <v>35</v>
      </c>
      <c r="F179" s="256" t="s">
        <v>355</v>
      </c>
      <c r="G179" s="254"/>
      <c r="H179" s="257">
        <v>20.097999999999999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232</v>
      </c>
      <c r="AU179" s="263" t="s">
        <v>92</v>
      </c>
      <c r="AV179" s="14" t="s">
        <v>206</v>
      </c>
      <c r="AW179" s="14" t="s">
        <v>42</v>
      </c>
      <c r="AX179" s="14" t="s">
        <v>90</v>
      </c>
      <c r="AY179" s="263" t="s">
        <v>197</v>
      </c>
    </row>
    <row r="180" s="2" customFormat="1" ht="33" customHeight="1">
      <c r="A180" s="43"/>
      <c r="B180" s="44"/>
      <c r="C180" s="211" t="s">
        <v>304</v>
      </c>
      <c r="D180" s="211" t="s">
        <v>201</v>
      </c>
      <c r="E180" s="212" t="s">
        <v>281</v>
      </c>
      <c r="F180" s="213" t="s">
        <v>282</v>
      </c>
      <c r="G180" s="214" t="s">
        <v>269</v>
      </c>
      <c r="H180" s="215">
        <v>24.949999999999999</v>
      </c>
      <c r="I180" s="216"/>
      <c r="J180" s="217">
        <f>ROUND(I180*H180,2)</f>
        <v>0</v>
      </c>
      <c r="K180" s="213" t="s">
        <v>35</v>
      </c>
      <c r="L180" s="49"/>
      <c r="M180" s="218" t="s">
        <v>35</v>
      </c>
      <c r="N180" s="219" t="s">
        <v>53</v>
      </c>
      <c r="O180" s="8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2" t="s">
        <v>206</v>
      </c>
      <c r="AT180" s="222" t="s">
        <v>201</v>
      </c>
      <c r="AU180" s="222" t="s">
        <v>92</v>
      </c>
      <c r="AY180" s="21" t="s">
        <v>197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21" t="s">
        <v>90</v>
      </c>
      <c r="BK180" s="223">
        <f>ROUND(I180*H180,2)</f>
        <v>0</v>
      </c>
      <c r="BL180" s="21" t="s">
        <v>206</v>
      </c>
      <c r="BM180" s="222" t="s">
        <v>422</v>
      </c>
    </row>
    <row r="181" s="2" customFormat="1">
      <c r="A181" s="43"/>
      <c r="B181" s="44"/>
      <c r="C181" s="45"/>
      <c r="D181" s="224" t="s">
        <v>209</v>
      </c>
      <c r="E181" s="45"/>
      <c r="F181" s="225" t="s">
        <v>282</v>
      </c>
      <c r="G181" s="45"/>
      <c r="H181" s="45"/>
      <c r="I181" s="226"/>
      <c r="J181" s="45"/>
      <c r="K181" s="45"/>
      <c r="L181" s="49"/>
      <c r="M181" s="227"/>
      <c r="N181" s="228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209</v>
      </c>
      <c r="AU181" s="21" t="s">
        <v>92</v>
      </c>
    </row>
    <row r="182" s="13" customFormat="1">
      <c r="A182" s="13"/>
      <c r="B182" s="232"/>
      <c r="C182" s="233"/>
      <c r="D182" s="224" t="s">
        <v>232</v>
      </c>
      <c r="E182" s="242" t="s">
        <v>35</v>
      </c>
      <c r="F182" s="234" t="s">
        <v>2701</v>
      </c>
      <c r="G182" s="233"/>
      <c r="H182" s="235">
        <v>17.300000000000001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232</v>
      </c>
      <c r="AU182" s="241" t="s">
        <v>92</v>
      </c>
      <c r="AV182" s="13" t="s">
        <v>92</v>
      </c>
      <c r="AW182" s="13" t="s">
        <v>42</v>
      </c>
      <c r="AX182" s="13" t="s">
        <v>82</v>
      </c>
      <c r="AY182" s="241" t="s">
        <v>197</v>
      </c>
    </row>
    <row r="183" s="13" customFormat="1">
      <c r="A183" s="13"/>
      <c r="B183" s="232"/>
      <c r="C183" s="233"/>
      <c r="D183" s="224" t="s">
        <v>232</v>
      </c>
      <c r="E183" s="242" t="s">
        <v>35</v>
      </c>
      <c r="F183" s="234" t="s">
        <v>2702</v>
      </c>
      <c r="G183" s="233"/>
      <c r="H183" s="235">
        <v>7.6500000000000004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232</v>
      </c>
      <c r="AU183" s="241" t="s">
        <v>92</v>
      </c>
      <c r="AV183" s="13" t="s">
        <v>92</v>
      </c>
      <c r="AW183" s="13" t="s">
        <v>42</v>
      </c>
      <c r="AX183" s="13" t="s">
        <v>82</v>
      </c>
      <c r="AY183" s="241" t="s">
        <v>197</v>
      </c>
    </row>
    <row r="184" s="14" customFormat="1">
      <c r="A184" s="14"/>
      <c r="B184" s="253"/>
      <c r="C184" s="254"/>
      <c r="D184" s="224" t="s">
        <v>232</v>
      </c>
      <c r="E184" s="255" t="s">
        <v>35</v>
      </c>
      <c r="F184" s="256" t="s">
        <v>355</v>
      </c>
      <c r="G184" s="254"/>
      <c r="H184" s="257">
        <v>24.950000000000003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232</v>
      </c>
      <c r="AU184" s="263" t="s">
        <v>92</v>
      </c>
      <c r="AV184" s="14" t="s">
        <v>206</v>
      </c>
      <c r="AW184" s="14" t="s">
        <v>42</v>
      </c>
      <c r="AX184" s="14" t="s">
        <v>90</v>
      </c>
      <c r="AY184" s="263" t="s">
        <v>197</v>
      </c>
    </row>
    <row r="185" s="2" customFormat="1" ht="16.5" customHeight="1">
      <c r="A185" s="43"/>
      <c r="B185" s="44"/>
      <c r="C185" s="211" t="s">
        <v>311</v>
      </c>
      <c r="D185" s="211" t="s">
        <v>201</v>
      </c>
      <c r="E185" s="212" t="s">
        <v>2333</v>
      </c>
      <c r="F185" s="213" t="s">
        <v>2334</v>
      </c>
      <c r="G185" s="214" t="s">
        <v>320</v>
      </c>
      <c r="H185" s="215">
        <v>12.475</v>
      </c>
      <c r="I185" s="216"/>
      <c r="J185" s="217">
        <f>ROUND(I185*H185,2)</f>
        <v>0</v>
      </c>
      <c r="K185" s="213" t="s">
        <v>35</v>
      </c>
      <c r="L185" s="49"/>
      <c r="M185" s="218" t="s">
        <v>35</v>
      </c>
      <c r="N185" s="219" t="s">
        <v>53</v>
      </c>
      <c r="O185" s="89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2" t="s">
        <v>206</v>
      </c>
      <c r="AT185" s="222" t="s">
        <v>201</v>
      </c>
      <c r="AU185" s="222" t="s">
        <v>92</v>
      </c>
      <c r="AY185" s="21" t="s">
        <v>197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1" t="s">
        <v>90</v>
      </c>
      <c r="BK185" s="223">
        <f>ROUND(I185*H185,2)</f>
        <v>0</v>
      </c>
      <c r="BL185" s="21" t="s">
        <v>206</v>
      </c>
      <c r="BM185" s="222" t="s">
        <v>440</v>
      </c>
    </row>
    <row r="186" s="2" customFormat="1">
      <c r="A186" s="43"/>
      <c r="B186" s="44"/>
      <c r="C186" s="45"/>
      <c r="D186" s="224" t="s">
        <v>209</v>
      </c>
      <c r="E186" s="45"/>
      <c r="F186" s="225" t="s">
        <v>2334</v>
      </c>
      <c r="G186" s="45"/>
      <c r="H186" s="45"/>
      <c r="I186" s="226"/>
      <c r="J186" s="45"/>
      <c r="K186" s="45"/>
      <c r="L186" s="49"/>
      <c r="M186" s="227"/>
      <c r="N186" s="228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209</v>
      </c>
      <c r="AU186" s="21" t="s">
        <v>92</v>
      </c>
    </row>
    <row r="187" s="13" customFormat="1">
      <c r="A187" s="13"/>
      <c r="B187" s="232"/>
      <c r="C187" s="233"/>
      <c r="D187" s="224" t="s">
        <v>232</v>
      </c>
      <c r="E187" s="242" t="s">
        <v>35</v>
      </c>
      <c r="F187" s="234" t="s">
        <v>2703</v>
      </c>
      <c r="G187" s="233"/>
      <c r="H187" s="235">
        <v>8.6500000000000004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232</v>
      </c>
      <c r="AU187" s="241" t="s">
        <v>92</v>
      </c>
      <c r="AV187" s="13" t="s">
        <v>92</v>
      </c>
      <c r="AW187" s="13" t="s">
        <v>42</v>
      </c>
      <c r="AX187" s="13" t="s">
        <v>82</v>
      </c>
      <c r="AY187" s="241" t="s">
        <v>197</v>
      </c>
    </row>
    <row r="188" s="13" customFormat="1">
      <c r="A188" s="13"/>
      <c r="B188" s="232"/>
      <c r="C188" s="233"/>
      <c r="D188" s="224" t="s">
        <v>232</v>
      </c>
      <c r="E188" s="242" t="s">
        <v>35</v>
      </c>
      <c r="F188" s="234" t="s">
        <v>2704</v>
      </c>
      <c r="G188" s="233"/>
      <c r="H188" s="235">
        <v>3.8250000000000002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232</v>
      </c>
      <c r="AU188" s="241" t="s">
        <v>92</v>
      </c>
      <c r="AV188" s="13" t="s">
        <v>92</v>
      </c>
      <c r="AW188" s="13" t="s">
        <v>42</v>
      </c>
      <c r="AX188" s="13" t="s">
        <v>82</v>
      </c>
      <c r="AY188" s="241" t="s">
        <v>197</v>
      </c>
    </row>
    <row r="189" s="14" customFormat="1">
      <c r="A189" s="14"/>
      <c r="B189" s="253"/>
      <c r="C189" s="254"/>
      <c r="D189" s="224" t="s">
        <v>232</v>
      </c>
      <c r="E189" s="255" t="s">
        <v>35</v>
      </c>
      <c r="F189" s="256" t="s">
        <v>355</v>
      </c>
      <c r="G189" s="254"/>
      <c r="H189" s="257">
        <v>12.475000000000001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232</v>
      </c>
      <c r="AU189" s="263" t="s">
        <v>92</v>
      </c>
      <c r="AV189" s="14" t="s">
        <v>206</v>
      </c>
      <c r="AW189" s="14" t="s">
        <v>42</v>
      </c>
      <c r="AX189" s="14" t="s">
        <v>90</v>
      </c>
      <c r="AY189" s="263" t="s">
        <v>197</v>
      </c>
    </row>
    <row r="190" s="2" customFormat="1" ht="24.15" customHeight="1">
      <c r="A190" s="43"/>
      <c r="B190" s="44"/>
      <c r="C190" s="211" t="s">
        <v>317</v>
      </c>
      <c r="D190" s="211" t="s">
        <v>201</v>
      </c>
      <c r="E190" s="212" t="s">
        <v>2338</v>
      </c>
      <c r="F190" s="213" t="s">
        <v>2339</v>
      </c>
      <c r="G190" s="214" t="s">
        <v>320</v>
      </c>
      <c r="H190" s="215">
        <v>26.722999999999999</v>
      </c>
      <c r="I190" s="216"/>
      <c r="J190" s="217">
        <f>ROUND(I190*H190,2)</f>
        <v>0</v>
      </c>
      <c r="K190" s="213" t="s">
        <v>35</v>
      </c>
      <c r="L190" s="49"/>
      <c r="M190" s="218" t="s">
        <v>35</v>
      </c>
      <c r="N190" s="219" t="s">
        <v>53</v>
      </c>
      <c r="O190" s="89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R190" s="222" t="s">
        <v>206</v>
      </c>
      <c r="AT190" s="222" t="s">
        <v>201</v>
      </c>
      <c r="AU190" s="222" t="s">
        <v>92</v>
      </c>
      <c r="AY190" s="21" t="s">
        <v>197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21" t="s">
        <v>90</v>
      </c>
      <c r="BK190" s="223">
        <f>ROUND(I190*H190,2)</f>
        <v>0</v>
      </c>
      <c r="BL190" s="21" t="s">
        <v>206</v>
      </c>
      <c r="BM190" s="222" t="s">
        <v>452</v>
      </c>
    </row>
    <row r="191" s="2" customFormat="1">
      <c r="A191" s="43"/>
      <c r="B191" s="44"/>
      <c r="C191" s="45"/>
      <c r="D191" s="224" t="s">
        <v>209</v>
      </c>
      <c r="E191" s="45"/>
      <c r="F191" s="225" t="s">
        <v>2339</v>
      </c>
      <c r="G191" s="45"/>
      <c r="H191" s="45"/>
      <c r="I191" s="226"/>
      <c r="J191" s="45"/>
      <c r="K191" s="45"/>
      <c r="L191" s="49"/>
      <c r="M191" s="227"/>
      <c r="N191" s="228"/>
      <c r="O191" s="89"/>
      <c r="P191" s="89"/>
      <c r="Q191" s="89"/>
      <c r="R191" s="89"/>
      <c r="S191" s="89"/>
      <c r="T191" s="90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T191" s="21" t="s">
        <v>209</v>
      </c>
      <c r="AU191" s="21" t="s">
        <v>92</v>
      </c>
    </row>
    <row r="192" s="13" customFormat="1">
      <c r="A192" s="13"/>
      <c r="B192" s="232"/>
      <c r="C192" s="233"/>
      <c r="D192" s="224" t="s">
        <v>232</v>
      </c>
      <c r="E192" s="242" t="s">
        <v>35</v>
      </c>
      <c r="F192" s="234" t="s">
        <v>2705</v>
      </c>
      <c r="G192" s="233"/>
      <c r="H192" s="235">
        <v>20.097999999999999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232</v>
      </c>
      <c r="AU192" s="241" t="s">
        <v>92</v>
      </c>
      <c r="AV192" s="13" t="s">
        <v>92</v>
      </c>
      <c r="AW192" s="13" t="s">
        <v>42</v>
      </c>
      <c r="AX192" s="13" t="s">
        <v>82</v>
      </c>
      <c r="AY192" s="241" t="s">
        <v>197</v>
      </c>
    </row>
    <row r="193" s="13" customFormat="1">
      <c r="A193" s="13"/>
      <c r="B193" s="232"/>
      <c r="C193" s="233"/>
      <c r="D193" s="224" t="s">
        <v>232</v>
      </c>
      <c r="E193" s="242" t="s">
        <v>35</v>
      </c>
      <c r="F193" s="234" t="s">
        <v>2706</v>
      </c>
      <c r="G193" s="233"/>
      <c r="H193" s="235">
        <v>20.98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232</v>
      </c>
      <c r="AU193" s="241" t="s">
        <v>92</v>
      </c>
      <c r="AV193" s="13" t="s">
        <v>92</v>
      </c>
      <c r="AW193" s="13" t="s">
        <v>42</v>
      </c>
      <c r="AX193" s="13" t="s">
        <v>82</v>
      </c>
      <c r="AY193" s="241" t="s">
        <v>197</v>
      </c>
    </row>
    <row r="194" s="16" customFormat="1">
      <c r="A194" s="16"/>
      <c r="B194" s="280"/>
      <c r="C194" s="281"/>
      <c r="D194" s="224" t="s">
        <v>232</v>
      </c>
      <c r="E194" s="282" t="s">
        <v>35</v>
      </c>
      <c r="F194" s="283" t="s">
        <v>2291</v>
      </c>
      <c r="G194" s="281"/>
      <c r="H194" s="284">
        <v>41.078000000000003</v>
      </c>
      <c r="I194" s="285"/>
      <c r="J194" s="281"/>
      <c r="K194" s="281"/>
      <c r="L194" s="286"/>
      <c r="M194" s="287"/>
      <c r="N194" s="288"/>
      <c r="O194" s="288"/>
      <c r="P194" s="288"/>
      <c r="Q194" s="288"/>
      <c r="R194" s="288"/>
      <c r="S194" s="288"/>
      <c r="T194" s="289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90" t="s">
        <v>232</v>
      </c>
      <c r="AU194" s="290" t="s">
        <v>92</v>
      </c>
      <c r="AV194" s="16" t="s">
        <v>207</v>
      </c>
      <c r="AW194" s="16" t="s">
        <v>42</v>
      </c>
      <c r="AX194" s="16" t="s">
        <v>82</v>
      </c>
      <c r="AY194" s="290" t="s">
        <v>197</v>
      </c>
    </row>
    <row r="195" s="13" customFormat="1">
      <c r="A195" s="13"/>
      <c r="B195" s="232"/>
      <c r="C195" s="233"/>
      <c r="D195" s="224" t="s">
        <v>232</v>
      </c>
      <c r="E195" s="242" t="s">
        <v>35</v>
      </c>
      <c r="F195" s="234" t="s">
        <v>2707</v>
      </c>
      <c r="G195" s="233"/>
      <c r="H195" s="235">
        <v>-11.775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232</v>
      </c>
      <c r="AU195" s="241" t="s">
        <v>92</v>
      </c>
      <c r="AV195" s="13" t="s">
        <v>92</v>
      </c>
      <c r="AW195" s="13" t="s">
        <v>42</v>
      </c>
      <c r="AX195" s="13" t="s">
        <v>82</v>
      </c>
      <c r="AY195" s="241" t="s">
        <v>197</v>
      </c>
    </row>
    <row r="196" s="16" customFormat="1">
      <c r="A196" s="16"/>
      <c r="B196" s="280"/>
      <c r="C196" s="281"/>
      <c r="D196" s="224" t="s">
        <v>232</v>
      </c>
      <c r="E196" s="282" t="s">
        <v>35</v>
      </c>
      <c r="F196" s="283" t="s">
        <v>2291</v>
      </c>
      <c r="G196" s="281"/>
      <c r="H196" s="284">
        <v>-11.775</v>
      </c>
      <c r="I196" s="285"/>
      <c r="J196" s="281"/>
      <c r="K196" s="281"/>
      <c r="L196" s="286"/>
      <c r="M196" s="287"/>
      <c r="N196" s="288"/>
      <c r="O196" s="288"/>
      <c r="P196" s="288"/>
      <c r="Q196" s="288"/>
      <c r="R196" s="288"/>
      <c r="S196" s="288"/>
      <c r="T196" s="289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90" t="s">
        <v>232</v>
      </c>
      <c r="AU196" s="290" t="s">
        <v>92</v>
      </c>
      <c r="AV196" s="16" t="s">
        <v>207</v>
      </c>
      <c r="AW196" s="16" t="s">
        <v>42</v>
      </c>
      <c r="AX196" s="16" t="s">
        <v>82</v>
      </c>
      <c r="AY196" s="290" t="s">
        <v>197</v>
      </c>
    </row>
    <row r="197" s="13" customFormat="1">
      <c r="A197" s="13"/>
      <c r="B197" s="232"/>
      <c r="C197" s="233"/>
      <c r="D197" s="224" t="s">
        <v>232</v>
      </c>
      <c r="E197" s="242" t="s">
        <v>35</v>
      </c>
      <c r="F197" s="234" t="s">
        <v>2708</v>
      </c>
      <c r="G197" s="233"/>
      <c r="H197" s="235">
        <v>-2.5800000000000001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232</v>
      </c>
      <c r="AU197" s="241" t="s">
        <v>92</v>
      </c>
      <c r="AV197" s="13" t="s">
        <v>92</v>
      </c>
      <c r="AW197" s="13" t="s">
        <v>42</v>
      </c>
      <c r="AX197" s="13" t="s">
        <v>82</v>
      </c>
      <c r="AY197" s="241" t="s">
        <v>197</v>
      </c>
    </row>
    <row r="198" s="16" customFormat="1">
      <c r="A198" s="16"/>
      <c r="B198" s="280"/>
      <c r="C198" s="281"/>
      <c r="D198" s="224" t="s">
        <v>232</v>
      </c>
      <c r="E198" s="282" t="s">
        <v>35</v>
      </c>
      <c r="F198" s="283" t="s">
        <v>2291</v>
      </c>
      <c r="G198" s="281"/>
      <c r="H198" s="284">
        <v>-2.5800000000000001</v>
      </c>
      <c r="I198" s="285"/>
      <c r="J198" s="281"/>
      <c r="K198" s="281"/>
      <c r="L198" s="286"/>
      <c r="M198" s="287"/>
      <c r="N198" s="288"/>
      <c r="O198" s="288"/>
      <c r="P198" s="288"/>
      <c r="Q198" s="288"/>
      <c r="R198" s="288"/>
      <c r="S198" s="288"/>
      <c r="T198" s="289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0" t="s">
        <v>232</v>
      </c>
      <c r="AU198" s="290" t="s">
        <v>92</v>
      </c>
      <c r="AV198" s="16" t="s">
        <v>207</v>
      </c>
      <c r="AW198" s="16" t="s">
        <v>42</v>
      </c>
      <c r="AX198" s="16" t="s">
        <v>82</v>
      </c>
      <c r="AY198" s="290" t="s">
        <v>197</v>
      </c>
    </row>
    <row r="199" s="14" customFormat="1">
      <c r="A199" s="14"/>
      <c r="B199" s="253"/>
      <c r="C199" s="254"/>
      <c r="D199" s="224" t="s">
        <v>232</v>
      </c>
      <c r="E199" s="255" t="s">
        <v>35</v>
      </c>
      <c r="F199" s="256" t="s">
        <v>355</v>
      </c>
      <c r="G199" s="254"/>
      <c r="H199" s="257">
        <v>26.723000000000006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232</v>
      </c>
      <c r="AU199" s="263" t="s">
        <v>92</v>
      </c>
      <c r="AV199" s="14" t="s">
        <v>206</v>
      </c>
      <c r="AW199" s="14" t="s">
        <v>42</v>
      </c>
      <c r="AX199" s="14" t="s">
        <v>90</v>
      </c>
      <c r="AY199" s="263" t="s">
        <v>197</v>
      </c>
    </row>
    <row r="200" s="2" customFormat="1" ht="24.15" customHeight="1">
      <c r="A200" s="43"/>
      <c r="B200" s="44"/>
      <c r="C200" s="211" t="s">
        <v>327</v>
      </c>
      <c r="D200" s="211" t="s">
        <v>201</v>
      </c>
      <c r="E200" s="212" t="s">
        <v>1078</v>
      </c>
      <c r="F200" s="213" t="s">
        <v>1079</v>
      </c>
      <c r="G200" s="214" t="s">
        <v>320</v>
      </c>
      <c r="H200" s="215">
        <v>31.774999999999999</v>
      </c>
      <c r="I200" s="216"/>
      <c r="J200" s="217">
        <f>ROUND(I200*H200,2)</f>
        <v>0</v>
      </c>
      <c r="K200" s="213" t="s">
        <v>35</v>
      </c>
      <c r="L200" s="49"/>
      <c r="M200" s="218" t="s">
        <v>35</v>
      </c>
      <c r="N200" s="219" t="s">
        <v>53</v>
      </c>
      <c r="O200" s="89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2" t="s">
        <v>206</v>
      </c>
      <c r="AT200" s="222" t="s">
        <v>201</v>
      </c>
      <c r="AU200" s="222" t="s">
        <v>92</v>
      </c>
      <c r="AY200" s="21" t="s">
        <v>197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21" t="s">
        <v>90</v>
      </c>
      <c r="BK200" s="223">
        <f>ROUND(I200*H200,2)</f>
        <v>0</v>
      </c>
      <c r="BL200" s="21" t="s">
        <v>206</v>
      </c>
      <c r="BM200" s="222" t="s">
        <v>469</v>
      </c>
    </row>
    <row r="201" s="2" customFormat="1">
      <c r="A201" s="43"/>
      <c r="B201" s="44"/>
      <c r="C201" s="45"/>
      <c r="D201" s="224" t="s">
        <v>209</v>
      </c>
      <c r="E201" s="45"/>
      <c r="F201" s="225" t="s">
        <v>1079</v>
      </c>
      <c r="G201" s="45"/>
      <c r="H201" s="45"/>
      <c r="I201" s="226"/>
      <c r="J201" s="45"/>
      <c r="K201" s="45"/>
      <c r="L201" s="49"/>
      <c r="M201" s="227"/>
      <c r="N201" s="228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209</v>
      </c>
      <c r="AU201" s="21" t="s">
        <v>92</v>
      </c>
    </row>
    <row r="202" s="13" customFormat="1">
      <c r="A202" s="13"/>
      <c r="B202" s="232"/>
      <c r="C202" s="233"/>
      <c r="D202" s="224" t="s">
        <v>232</v>
      </c>
      <c r="E202" s="242" t="s">
        <v>35</v>
      </c>
      <c r="F202" s="234" t="s">
        <v>2703</v>
      </c>
      <c r="G202" s="233"/>
      <c r="H202" s="235">
        <v>8.6500000000000004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232</v>
      </c>
      <c r="AU202" s="241" t="s">
        <v>92</v>
      </c>
      <c r="AV202" s="13" t="s">
        <v>92</v>
      </c>
      <c r="AW202" s="13" t="s">
        <v>42</v>
      </c>
      <c r="AX202" s="13" t="s">
        <v>82</v>
      </c>
      <c r="AY202" s="241" t="s">
        <v>197</v>
      </c>
    </row>
    <row r="203" s="13" customFormat="1">
      <c r="A203" s="13"/>
      <c r="B203" s="232"/>
      <c r="C203" s="233"/>
      <c r="D203" s="224" t="s">
        <v>232</v>
      </c>
      <c r="E203" s="242" t="s">
        <v>35</v>
      </c>
      <c r="F203" s="234" t="s">
        <v>2704</v>
      </c>
      <c r="G203" s="233"/>
      <c r="H203" s="235">
        <v>3.8250000000000002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232</v>
      </c>
      <c r="AU203" s="241" t="s">
        <v>92</v>
      </c>
      <c r="AV203" s="13" t="s">
        <v>92</v>
      </c>
      <c r="AW203" s="13" t="s">
        <v>42</v>
      </c>
      <c r="AX203" s="13" t="s">
        <v>82</v>
      </c>
      <c r="AY203" s="241" t="s">
        <v>197</v>
      </c>
    </row>
    <row r="204" s="16" customFormat="1">
      <c r="A204" s="16"/>
      <c r="B204" s="280"/>
      <c r="C204" s="281"/>
      <c r="D204" s="224" t="s">
        <v>232</v>
      </c>
      <c r="E204" s="282" t="s">
        <v>35</v>
      </c>
      <c r="F204" s="283" t="s">
        <v>2291</v>
      </c>
      <c r="G204" s="281"/>
      <c r="H204" s="284">
        <v>12.475000000000001</v>
      </c>
      <c r="I204" s="285"/>
      <c r="J204" s="281"/>
      <c r="K204" s="281"/>
      <c r="L204" s="286"/>
      <c r="M204" s="287"/>
      <c r="N204" s="288"/>
      <c r="O204" s="288"/>
      <c r="P204" s="288"/>
      <c r="Q204" s="288"/>
      <c r="R204" s="288"/>
      <c r="S204" s="288"/>
      <c r="T204" s="289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90" t="s">
        <v>232</v>
      </c>
      <c r="AU204" s="290" t="s">
        <v>92</v>
      </c>
      <c r="AV204" s="16" t="s">
        <v>207</v>
      </c>
      <c r="AW204" s="16" t="s">
        <v>42</v>
      </c>
      <c r="AX204" s="16" t="s">
        <v>82</v>
      </c>
      <c r="AY204" s="290" t="s">
        <v>197</v>
      </c>
    </row>
    <row r="205" s="13" customFormat="1">
      <c r="A205" s="13"/>
      <c r="B205" s="232"/>
      <c r="C205" s="233"/>
      <c r="D205" s="224" t="s">
        <v>232</v>
      </c>
      <c r="E205" s="242" t="s">
        <v>35</v>
      </c>
      <c r="F205" s="234" t="s">
        <v>2709</v>
      </c>
      <c r="G205" s="233"/>
      <c r="H205" s="235">
        <v>-0.55000000000000004</v>
      </c>
      <c r="I205" s="236"/>
      <c r="J205" s="233"/>
      <c r="K205" s="233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232</v>
      </c>
      <c r="AU205" s="241" t="s">
        <v>92</v>
      </c>
      <c r="AV205" s="13" t="s">
        <v>92</v>
      </c>
      <c r="AW205" s="13" t="s">
        <v>42</v>
      </c>
      <c r="AX205" s="13" t="s">
        <v>82</v>
      </c>
      <c r="AY205" s="241" t="s">
        <v>197</v>
      </c>
    </row>
    <row r="206" s="13" customFormat="1">
      <c r="A206" s="13"/>
      <c r="B206" s="232"/>
      <c r="C206" s="233"/>
      <c r="D206" s="224" t="s">
        <v>232</v>
      </c>
      <c r="E206" s="242" t="s">
        <v>35</v>
      </c>
      <c r="F206" s="234" t="s">
        <v>2710</v>
      </c>
      <c r="G206" s="233"/>
      <c r="H206" s="235">
        <v>-0.14999999999999999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232</v>
      </c>
      <c r="AU206" s="241" t="s">
        <v>92</v>
      </c>
      <c r="AV206" s="13" t="s">
        <v>92</v>
      </c>
      <c r="AW206" s="13" t="s">
        <v>42</v>
      </c>
      <c r="AX206" s="13" t="s">
        <v>82</v>
      </c>
      <c r="AY206" s="241" t="s">
        <v>197</v>
      </c>
    </row>
    <row r="207" s="16" customFormat="1">
      <c r="A207" s="16"/>
      <c r="B207" s="280"/>
      <c r="C207" s="281"/>
      <c r="D207" s="224" t="s">
        <v>232</v>
      </c>
      <c r="E207" s="282" t="s">
        <v>35</v>
      </c>
      <c r="F207" s="283" t="s">
        <v>2291</v>
      </c>
      <c r="G207" s="281"/>
      <c r="H207" s="284">
        <v>-0.70000000000000007</v>
      </c>
      <c r="I207" s="285"/>
      <c r="J207" s="281"/>
      <c r="K207" s="281"/>
      <c r="L207" s="286"/>
      <c r="M207" s="287"/>
      <c r="N207" s="288"/>
      <c r="O207" s="288"/>
      <c r="P207" s="288"/>
      <c r="Q207" s="288"/>
      <c r="R207" s="288"/>
      <c r="S207" s="288"/>
      <c r="T207" s="289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0" t="s">
        <v>232</v>
      </c>
      <c r="AU207" s="290" t="s">
        <v>92</v>
      </c>
      <c r="AV207" s="16" t="s">
        <v>207</v>
      </c>
      <c r="AW207" s="16" t="s">
        <v>42</v>
      </c>
      <c r="AX207" s="16" t="s">
        <v>82</v>
      </c>
      <c r="AY207" s="290" t="s">
        <v>197</v>
      </c>
    </row>
    <row r="208" s="13" customFormat="1">
      <c r="A208" s="13"/>
      <c r="B208" s="232"/>
      <c r="C208" s="233"/>
      <c r="D208" s="224" t="s">
        <v>232</v>
      </c>
      <c r="E208" s="242" t="s">
        <v>35</v>
      </c>
      <c r="F208" s="234" t="s">
        <v>2711</v>
      </c>
      <c r="G208" s="233"/>
      <c r="H208" s="235">
        <v>20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232</v>
      </c>
      <c r="AU208" s="241" t="s">
        <v>92</v>
      </c>
      <c r="AV208" s="13" t="s">
        <v>92</v>
      </c>
      <c r="AW208" s="13" t="s">
        <v>42</v>
      </c>
      <c r="AX208" s="13" t="s">
        <v>82</v>
      </c>
      <c r="AY208" s="241" t="s">
        <v>197</v>
      </c>
    </row>
    <row r="209" s="14" customFormat="1">
      <c r="A209" s="14"/>
      <c r="B209" s="253"/>
      <c r="C209" s="254"/>
      <c r="D209" s="224" t="s">
        <v>232</v>
      </c>
      <c r="E209" s="255" t="s">
        <v>35</v>
      </c>
      <c r="F209" s="256" t="s">
        <v>355</v>
      </c>
      <c r="G209" s="254"/>
      <c r="H209" s="257">
        <v>31.774999999999999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232</v>
      </c>
      <c r="AU209" s="263" t="s">
        <v>92</v>
      </c>
      <c r="AV209" s="14" t="s">
        <v>206</v>
      </c>
      <c r="AW209" s="14" t="s">
        <v>42</v>
      </c>
      <c r="AX209" s="14" t="s">
        <v>90</v>
      </c>
      <c r="AY209" s="263" t="s">
        <v>197</v>
      </c>
    </row>
    <row r="210" s="2" customFormat="1" ht="16.5" customHeight="1">
      <c r="A210" s="43"/>
      <c r="B210" s="44"/>
      <c r="C210" s="243" t="s">
        <v>333</v>
      </c>
      <c r="D210" s="243" t="s">
        <v>305</v>
      </c>
      <c r="E210" s="244" t="s">
        <v>2349</v>
      </c>
      <c r="F210" s="245" t="s">
        <v>2350</v>
      </c>
      <c r="G210" s="246" t="s">
        <v>269</v>
      </c>
      <c r="H210" s="247">
        <v>63.549999999999997</v>
      </c>
      <c r="I210" s="248"/>
      <c r="J210" s="249">
        <f>ROUND(I210*H210,2)</f>
        <v>0</v>
      </c>
      <c r="K210" s="245" t="s">
        <v>35</v>
      </c>
      <c r="L210" s="250"/>
      <c r="M210" s="251" t="s">
        <v>35</v>
      </c>
      <c r="N210" s="252" t="s">
        <v>53</v>
      </c>
      <c r="O210" s="89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2" t="s">
        <v>253</v>
      </c>
      <c r="AT210" s="222" t="s">
        <v>305</v>
      </c>
      <c r="AU210" s="222" t="s">
        <v>92</v>
      </c>
      <c r="AY210" s="21" t="s">
        <v>197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21" t="s">
        <v>90</v>
      </c>
      <c r="BK210" s="223">
        <f>ROUND(I210*H210,2)</f>
        <v>0</v>
      </c>
      <c r="BL210" s="21" t="s">
        <v>206</v>
      </c>
      <c r="BM210" s="222" t="s">
        <v>481</v>
      </c>
    </row>
    <row r="211" s="2" customFormat="1">
      <c r="A211" s="43"/>
      <c r="B211" s="44"/>
      <c r="C211" s="45"/>
      <c r="D211" s="224" t="s">
        <v>209</v>
      </c>
      <c r="E211" s="45"/>
      <c r="F211" s="225" t="s">
        <v>2350</v>
      </c>
      <c r="G211" s="45"/>
      <c r="H211" s="45"/>
      <c r="I211" s="226"/>
      <c r="J211" s="45"/>
      <c r="K211" s="45"/>
      <c r="L211" s="49"/>
      <c r="M211" s="227"/>
      <c r="N211" s="228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209</v>
      </c>
      <c r="AU211" s="21" t="s">
        <v>92</v>
      </c>
    </row>
    <row r="212" s="13" customFormat="1">
      <c r="A212" s="13"/>
      <c r="B212" s="232"/>
      <c r="C212" s="233"/>
      <c r="D212" s="224" t="s">
        <v>232</v>
      </c>
      <c r="E212" s="242" t="s">
        <v>35</v>
      </c>
      <c r="F212" s="234" t="s">
        <v>2712</v>
      </c>
      <c r="G212" s="233"/>
      <c r="H212" s="235">
        <v>23.550000000000001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232</v>
      </c>
      <c r="AU212" s="241" t="s">
        <v>92</v>
      </c>
      <c r="AV212" s="13" t="s">
        <v>92</v>
      </c>
      <c r="AW212" s="13" t="s">
        <v>42</v>
      </c>
      <c r="AX212" s="13" t="s">
        <v>82</v>
      </c>
      <c r="AY212" s="241" t="s">
        <v>197</v>
      </c>
    </row>
    <row r="213" s="13" customFormat="1">
      <c r="A213" s="13"/>
      <c r="B213" s="232"/>
      <c r="C213" s="233"/>
      <c r="D213" s="224" t="s">
        <v>232</v>
      </c>
      <c r="E213" s="242" t="s">
        <v>35</v>
      </c>
      <c r="F213" s="234" t="s">
        <v>2713</v>
      </c>
      <c r="G213" s="233"/>
      <c r="H213" s="235">
        <v>40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232</v>
      </c>
      <c r="AU213" s="241" t="s">
        <v>92</v>
      </c>
      <c r="AV213" s="13" t="s">
        <v>92</v>
      </c>
      <c r="AW213" s="13" t="s">
        <v>42</v>
      </c>
      <c r="AX213" s="13" t="s">
        <v>82</v>
      </c>
      <c r="AY213" s="241" t="s">
        <v>197</v>
      </c>
    </row>
    <row r="214" s="14" customFormat="1">
      <c r="A214" s="14"/>
      <c r="B214" s="253"/>
      <c r="C214" s="254"/>
      <c r="D214" s="224" t="s">
        <v>232</v>
      </c>
      <c r="E214" s="255" t="s">
        <v>35</v>
      </c>
      <c r="F214" s="256" t="s">
        <v>355</v>
      </c>
      <c r="G214" s="254"/>
      <c r="H214" s="257">
        <v>63.549999999999997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232</v>
      </c>
      <c r="AU214" s="263" t="s">
        <v>92</v>
      </c>
      <c r="AV214" s="14" t="s">
        <v>206</v>
      </c>
      <c r="AW214" s="14" t="s">
        <v>42</v>
      </c>
      <c r="AX214" s="14" t="s">
        <v>90</v>
      </c>
      <c r="AY214" s="263" t="s">
        <v>197</v>
      </c>
    </row>
    <row r="215" s="2" customFormat="1" ht="24.15" customHeight="1">
      <c r="A215" s="43"/>
      <c r="B215" s="44"/>
      <c r="C215" s="211" t="s">
        <v>7</v>
      </c>
      <c r="D215" s="211" t="s">
        <v>201</v>
      </c>
      <c r="E215" s="212" t="s">
        <v>2353</v>
      </c>
      <c r="F215" s="213" t="s">
        <v>2354</v>
      </c>
      <c r="G215" s="214" t="s">
        <v>204</v>
      </c>
      <c r="H215" s="215">
        <v>41.200000000000003</v>
      </c>
      <c r="I215" s="216"/>
      <c r="J215" s="217">
        <f>ROUND(I215*H215,2)</f>
        <v>0</v>
      </c>
      <c r="K215" s="213" t="s">
        <v>205</v>
      </c>
      <c r="L215" s="49"/>
      <c r="M215" s="218" t="s">
        <v>35</v>
      </c>
      <c r="N215" s="219" t="s">
        <v>53</v>
      </c>
      <c r="O215" s="89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2" t="s">
        <v>206</v>
      </c>
      <c r="AT215" s="222" t="s">
        <v>201</v>
      </c>
      <c r="AU215" s="222" t="s">
        <v>92</v>
      </c>
      <c r="AY215" s="21" t="s">
        <v>197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21" t="s">
        <v>90</v>
      </c>
      <c r="BK215" s="223">
        <f>ROUND(I215*H215,2)</f>
        <v>0</v>
      </c>
      <c r="BL215" s="21" t="s">
        <v>206</v>
      </c>
      <c r="BM215" s="222" t="s">
        <v>2714</v>
      </c>
    </row>
    <row r="216" s="2" customFormat="1">
      <c r="A216" s="43"/>
      <c r="B216" s="44"/>
      <c r="C216" s="45"/>
      <c r="D216" s="224" t="s">
        <v>209</v>
      </c>
      <c r="E216" s="45"/>
      <c r="F216" s="225" t="s">
        <v>2356</v>
      </c>
      <c r="G216" s="45"/>
      <c r="H216" s="45"/>
      <c r="I216" s="226"/>
      <c r="J216" s="45"/>
      <c r="K216" s="45"/>
      <c r="L216" s="49"/>
      <c r="M216" s="227"/>
      <c r="N216" s="228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209</v>
      </c>
      <c r="AU216" s="21" t="s">
        <v>92</v>
      </c>
    </row>
    <row r="217" s="2" customFormat="1">
      <c r="A217" s="43"/>
      <c r="B217" s="44"/>
      <c r="C217" s="45"/>
      <c r="D217" s="229" t="s">
        <v>211</v>
      </c>
      <c r="E217" s="45"/>
      <c r="F217" s="230" t="s">
        <v>2357</v>
      </c>
      <c r="G217" s="45"/>
      <c r="H217" s="45"/>
      <c r="I217" s="226"/>
      <c r="J217" s="45"/>
      <c r="K217" s="45"/>
      <c r="L217" s="49"/>
      <c r="M217" s="227"/>
      <c r="N217" s="228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211</v>
      </c>
      <c r="AU217" s="21" t="s">
        <v>92</v>
      </c>
    </row>
    <row r="218" s="2" customFormat="1">
      <c r="A218" s="43"/>
      <c r="B218" s="44"/>
      <c r="C218" s="45"/>
      <c r="D218" s="224" t="s">
        <v>219</v>
      </c>
      <c r="E218" s="45"/>
      <c r="F218" s="231" t="s">
        <v>2358</v>
      </c>
      <c r="G218" s="45"/>
      <c r="H218" s="45"/>
      <c r="I218" s="226"/>
      <c r="J218" s="45"/>
      <c r="K218" s="45"/>
      <c r="L218" s="49"/>
      <c r="M218" s="227"/>
      <c r="N218" s="228"/>
      <c r="O218" s="89"/>
      <c r="P218" s="89"/>
      <c r="Q218" s="89"/>
      <c r="R218" s="89"/>
      <c r="S218" s="89"/>
      <c r="T218" s="90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T218" s="21" t="s">
        <v>219</v>
      </c>
      <c r="AU218" s="21" t="s">
        <v>92</v>
      </c>
    </row>
    <row r="219" s="13" customFormat="1">
      <c r="A219" s="13"/>
      <c r="B219" s="232"/>
      <c r="C219" s="233"/>
      <c r="D219" s="224" t="s">
        <v>232</v>
      </c>
      <c r="E219" s="242" t="s">
        <v>35</v>
      </c>
      <c r="F219" s="234" t="s">
        <v>2715</v>
      </c>
      <c r="G219" s="233"/>
      <c r="H219" s="235">
        <v>31.199999999999999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232</v>
      </c>
      <c r="AU219" s="241" t="s">
        <v>92</v>
      </c>
      <c r="AV219" s="13" t="s">
        <v>92</v>
      </c>
      <c r="AW219" s="13" t="s">
        <v>42</v>
      </c>
      <c r="AX219" s="13" t="s">
        <v>82</v>
      </c>
      <c r="AY219" s="241" t="s">
        <v>197</v>
      </c>
    </row>
    <row r="220" s="13" customFormat="1">
      <c r="A220" s="13"/>
      <c r="B220" s="232"/>
      <c r="C220" s="233"/>
      <c r="D220" s="224" t="s">
        <v>232</v>
      </c>
      <c r="E220" s="242" t="s">
        <v>35</v>
      </c>
      <c r="F220" s="234" t="s">
        <v>2716</v>
      </c>
      <c r="G220" s="233"/>
      <c r="H220" s="235">
        <v>10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232</v>
      </c>
      <c r="AU220" s="241" t="s">
        <v>92</v>
      </c>
      <c r="AV220" s="13" t="s">
        <v>92</v>
      </c>
      <c r="AW220" s="13" t="s">
        <v>42</v>
      </c>
      <c r="AX220" s="13" t="s">
        <v>82</v>
      </c>
      <c r="AY220" s="241" t="s">
        <v>197</v>
      </c>
    </row>
    <row r="221" s="14" customFormat="1">
      <c r="A221" s="14"/>
      <c r="B221" s="253"/>
      <c r="C221" s="254"/>
      <c r="D221" s="224" t="s">
        <v>232</v>
      </c>
      <c r="E221" s="255" t="s">
        <v>35</v>
      </c>
      <c r="F221" s="256" t="s">
        <v>355</v>
      </c>
      <c r="G221" s="254"/>
      <c r="H221" s="257">
        <v>41.200000000000003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232</v>
      </c>
      <c r="AU221" s="263" t="s">
        <v>92</v>
      </c>
      <c r="AV221" s="14" t="s">
        <v>206</v>
      </c>
      <c r="AW221" s="14" t="s">
        <v>42</v>
      </c>
      <c r="AX221" s="14" t="s">
        <v>90</v>
      </c>
      <c r="AY221" s="263" t="s">
        <v>197</v>
      </c>
    </row>
    <row r="222" s="12" customFormat="1" ht="22.8" customHeight="1">
      <c r="A222" s="12"/>
      <c r="B222" s="195"/>
      <c r="C222" s="196"/>
      <c r="D222" s="197" t="s">
        <v>81</v>
      </c>
      <c r="E222" s="209" t="s">
        <v>206</v>
      </c>
      <c r="F222" s="209" t="s">
        <v>2360</v>
      </c>
      <c r="G222" s="196"/>
      <c r="H222" s="196"/>
      <c r="I222" s="199"/>
      <c r="J222" s="210">
        <f>BK222</f>
        <v>0</v>
      </c>
      <c r="K222" s="196"/>
      <c r="L222" s="201"/>
      <c r="M222" s="202"/>
      <c r="N222" s="203"/>
      <c r="O222" s="203"/>
      <c r="P222" s="204">
        <f>SUM(P223:P227)</f>
        <v>0</v>
      </c>
      <c r="Q222" s="203"/>
      <c r="R222" s="204">
        <f>SUM(R223:R227)</f>
        <v>0</v>
      </c>
      <c r="S222" s="203"/>
      <c r="T222" s="205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6" t="s">
        <v>90</v>
      </c>
      <c r="AT222" s="207" t="s">
        <v>81</v>
      </c>
      <c r="AU222" s="207" t="s">
        <v>90</v>
      </c>
      <c r="AY222" s="206" t="s">
        <v>197</v>
      </c>
      <c r="BK222" s="208">
        <f>SUM(BK223:BK227)</f>
        <v>0</v>
      </c>
    </row>
    <row r="223" s="2" customFormat="1" ht="16.5" customHeight="1">
      <c r="A223" s="43"/>
      <c r="B223" s="44"/>
      <c r="C223" s="211" t="s">
        <v>346</v>
      </c>
      <c r="D223" s="211" t="s">
        <v>201</v>
      </c>
      <c r="E223" s="212" t="s">
        <v>2361</v>
      </c>
      <c r="F223" s="213" t="s">
        <v>2362</v>
      </c>
      <c r="G223" s="214" t="s">
        <v>320</v>
      </c>
      <c r="H223" s="215">
        <v>2.5800000000000001</v>
      </c>
      <c r="I223" s="216"/>
      <c r="J223" s="217">
        <f>ROUND(I223*H223,2)</f>
        <v>0</v>
      </c>
      <c r="K223" s="213" t="s">
        <v>35</v>
      </c>
      <c r="L223" s="49"/>
      <c r="M223" s="218" t="s">
        <v>35</v>
      </c>
      <c r="N223" s="219" t="s">
        <v>53</v>
      </c>
      <c r="O223" s="89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2" t="s">
        <v>206</v>
      </c>
      <c r="AT223" s="222" t="s">
        <v>201</v>
      </c>
      <c r="AU223" s="222" t="s">
        <v>92</v>
      </c>
      <c r="AY223" s="21" t="s">
        <v>197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21" t="s">
        <v>90</v>
      </c>
      <c r="BK223" s="223">
        <f>ROUND(I223*H223,2)</f>
        <v>0</v>
      </c>
      <c r="BL223" s="21" t="s">
        <v>206</v>
      </c>
      <c r="BM223" s="222" t="s">
        <v>509</v>
      </c>
    </row>
    <row r="224" s="2" customFormat="1">
      <c r="A224" s="43"/>
      <c r="B224" s="44"/>
      <c r="C224" s="45"/>
      <c r="D224" s="224" t="s">
        <v>209</v>
      </c>
      <c r="E224" s="45"/>
      <c r="F224" s="225" t="s">
        <v>2362</v>
      </c>
      <c r="G224" s="45"/>
      <c r="H224" s="45"/>
      <c r="I224" s="226"/>
      <c r="J224" s="45"/>
      <c r="K224" s="45"/>
      <c r="L224" s="49"/>
      <c r="M224" s="227"/>
      <c r="N224" s="228"/>
      <c r="O224" s="89"/>
      <c r="P224" s="89"/>
      <c r="Q224" s="89"/>
      <c r="R224" s="89"/>
      <c r="S224" s="89"/>
      <c r="T224" s="90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T224" s="21" t="s">
        <v>209</v>
      </c>
      <c r="AU224" s="21" t="s">
        <v>92</v>
      </c>
    </row>
    <row r="225" s="13" customFormat="1">
      <c r="A225" s="13"/>
      <c r="B225" s="232"/>
      <c r="C225" s="233"/>
      <c r="D225" s="224" t="s">
        <v>232</v>
      </c>
      <c r="E225" s="242" t="s">
        <v>35</v>
      </c>
      <c r="F225" s="234" t="s">
        <v>2717</v>
      </c>
      <c r="G225" s="233"/>
      <c r="H225" s="235">
        <v>1.73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232</v>
      </c>
      <c r="AU225" s="241" t="s">
        <v>92</v>
      </c>
      <c r="AV225" s="13" t="s">
        <v>92</v>
      </c>
      <c r="AW225" s="13" t="s">
        <v>42</v>
      </c>
      <c r="AX225" s="13" t="s">
        <v>82</v>
      </c>
      <c r="AY225" s="241" t="s">
        <v>197</v>
      </c>
    </row>
    <row r="226" s="13" customFormat="1">
      <c r="A226" s="13"/>
      <c r="B226" s="232"/>
      <c r="C226" s="233"/>
      <c r="D226" s="224" t="s">
        <v>232</v>
      </c>
      <c r="E226" s="242" t="s">
        <v>35</v>
      </c>
      <c r="F226" s="234" t="s">
        <v>2718</v>
      </c>
      <c r="G226" s="233"/>
      <c r="H226" s="235">
        <v>0.84999999999999998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232</v>
      </c>
      <c r="AU226" s="241" t="s">
        <v>92</v>
      </c>
      <c r="AV226" s="13" t="s">
        <v>92</v>
      </c>
      <c r="AW226" s="13" t="s">
        <v>42</v>
      </c>
      <c r="AX226" s="13" t="s">
        <v>82</v>
      </c>
      <c r="AY226" s="241" t="s">
        <v>197</v>
      </c>
    </row>
    <row r="227" s="14" customFormat="1">
      <c r="A227" s="14"/>
      <c r="B227" s="253"/>
      <c r="C227" s="254"/>
      <c r="D227" s="224" t="s">
        <v>232</v>
      </c>
      <c r="E227" s="255" t="s">
        <v>35</v>
      </c>
      <c r="F227" s="256" t="s">
        <v>355</v>
      </c>
      <c r="G227" s="254"/>
      <c r="H227" s="257">
        <v>2.5800000000000001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232</v>
      </c>
      <c r="AU227" s="263" t="s">
        <v>92</v>
      </c>
      <c r="AV227" s="14" t="s">
        <v>206</v>
      </c>
      <c r="AW227" s="14" t="s">
        <v>42</v>
      </c>
      <c r="AX227" s="14" t="s">
        <v>90</v>
      </c>
      <c r="AY227" s="263" t="s">
        <v>197</v>
      </c>
    </row>
    <row r="228" s="12" customFormat="1" ht="22.8" customHeight="1">
      <c r="A228" s="12"/>
      <c r="B228" s="195"/>
      <c r="C228" s="196"/>
      <c r="D228" s="197" t="s">
        <v>81</v>
      </c>
      <c r="E228" s="209" t="s">
        <v>253</v>
      </c>
      <c r="F228" s="209" t="s">
        <v>451</v>
      </c>
      <c r="G228" s="196"/>
      <c r="H228" s="196"/>
      <c r="I228" s="199"/>
      <c r="J228" s="210">
        <f>BK228</f>
        <v>0</v>
      </c>
      <c r="K228" s="196"/>
      <c r="L228" s="201"/>
      <c r="M228" s="202"/>
      <c r="N228" s="203"/>
      <c r="O228" s="203"/>
      <c r="P228" s="204">
        <f>SUM(P229:P309)</f>
        <v>0</v>
      </c>
      <c r="Q228" s="203"/>
      <c r="R228" s="204">
        <f>SUM(R229:R309)</f>
        <v>0.12</v>
      </c>
      <c r="S228" s="203"/>
      <c r="T228" s="205">
        <f>SUM(T229:T309)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6" t="s">
        <v>90</v>
      </c>
      <c r="AT228" s="207" t="s">
        <v>81</v>
      </c>
      <c r="AU228" s="207" t="s">
        <v>90</v>
      </c>
      <c r="AY228" s="206" t="s">
        <v>197</v>
      </c>
      <c r="BK228" s="208">
        <f>SUM(BK229:BK309)</f>
        <v>0</v>
      </c>
    </row>
    <row r="229" s="2" customFormat="1" ht="24.15" customHeight="1">
      <c r="A229" s="43"/>
      <c r="B229" s="44"/>
      <c r="C229" s="211" t="s">
        <v>356</v>
      </c>
      <c r="D229" s="211" t="s">
        <v>201</v>
      </c>
      <c r="E229" s="212" t="s">
        <v>2366</v>
      </c>
      <c r="F229" s="213" t="s">
        <v>2367</v>
      </c>
      <c r="G229" s="214" t="s">
        <v>409</v>
      </c>
      <c r="H229" s="215">
        <v>8.5</v>
      </c>
      <c r="I229" s="216"/>
      <c r="J229" s="217">
        <f>ROUND(I229*H229,2)</f>
        <v>0</v>
      </c>
      <c r="K229" s="213" t="s">
        <v>35</v>
      </c>
      <c r="L229" s="49"/>
      <c r="M229" s="218" t="s">
        <v>35</v>
      </c>
      <c r="N229" s="219" t="s">
        <v>53</v>
      </c>
      <c r="O229" s="89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R229" s="222" t="s">
        <v>206</v>
      </c>
      <c r="AT229" s="222" t="s">
        <v>201</v>
      </c>
      <c r="AU229" s="222" t="s">
        <v>92</v>
      </c>
      <c r="AY229" s="21" t="s">
        <v>197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21" t="s">
        <v>90</v>
      </c>
      <c r="BK229" s="223">
        <f>ROUND(I229*H229,2)</f>
        <v>0</v>
      </c>
      <c r="BL229" s="21" t="s">
        <v>206</v>
      </c>
      <c r="BM229" s="222" t="s">
        <v>523</v>
      </c>
    </row>
    <row r="230" s="2" customFormat="1">
      <c r="A230" s="43"/>
      <c r="B230" s="44"/>
      <c r="C230" s="45"/>
      <c r="D230" s="224" t="s">
        <v>209</v>
      </c>
      <c r="E230" s="45"/>
      <c r="F230" s="225" t="s">
        <v>2367</v>
      </c>
      <c r="G230" s="45"/>
      <c r="H230" s="45"/>
      <c r="I230" s="226"/>
      <c r="J230" s="45"/>
      <c r="K230" s="45"/>
      <c r="L230" s="49"/>
      <c r="M230" s="227"/>
      <c r="N230" s="228"/>
      <c r="O230" s="89"/>
      <c r="P230" s="89"/>
      <c r="Q230" s="89"/>
      <c r="R230" s="89"/>
      <c r="S230" s="89"/>
      <c r="T230" s="90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T230" s="21" t="s">
        <v>209</v>
      </c>
      <c r="AU230" s="21" t="s">
        <v>92</v>
      </c>
    </row>
    <row r="231" s="13" customFormat="1">
      <c r="A231" s="13"/>
      <c r="B231" s="232"/>
      <c r="C231" s="233"/>
      <c r="D231" s="224" t="s">
        <v>232</v>
      </c>
      <c r="E231" s="242" t="s">
        <v>35</v>
      </c>
      <c r="F231" s="234" t="s">
        <v>2719</v>
      </c>
      <c r="G231" s="233"/>
      <c r="H231" s="235">
        <v>8.5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232</v>
      </c>
      <c r="AU231" s="241" t="s">
        <v>92</v>
      </c>
      <c r="AV231" s="13" t="s">
        <v>92</v>
      </c>
      <c r="AW231" s="13" t="s">
        <v>42</v>
      </c>
      <c r="AX231" s="13" t="s">
        <v>82</v>
      </c>
      <c r="AY231" s="241" t="s">
        <v>197</v>
      </c>
    </row>
    <row r="232" s="14" customFormat="1">
      <c r="A232" s="14"/>
      <c r="B232" s="253"/>
      <c r="C232" s="254"/>
      <c r="D232" s="224" t="s">
        <v>232</v>
      </c>
      <c r="E232" s="255" t="s">
        <v>35</v>
      </c>
      <c r="F232" s="256" t="s">
        <v>355</v>
      </c>
      <c r="G232" s="254"/>
      <c r="H232" s="257">
        <v>8.5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232</v>
      </c>
      <c r="AU232" s="263" t="s">
        <v>92</v>
      </c>
      <c r="AV232" s="14" t="s">
        <v>206</v>
      </c>
      <c r="AW232" s="14" t="s">
        <v>42</v>
      </c>
      <c r="AX232" s="14" t="s">
        <v>90</v>
      </c>
      <c r="AY232" s="263" t="s">
        <v>197</v>
      </c>
    </row>
    <row r="233" s="2" customFormat="1" ht="24.15" customHeight="1">
      <c r="A233" s="43"/>
      <c r="B233" s="44"/>
      <c r="C233" s="243" t="s">
        <v>363</v>
      </c>
      <c r="D233" s="243" t="s">
        <v>305</v>
      </c>
      <c r="E233" s="244" t="s">
        <v>2369</v>
      </c>
      <c r="F233" s="245" t="s">
        <v>2370</v>
      </c>
      <c r="G233" s="246" t="s">
        <v>409</v>
      </c>
      <c r="H233" s="247">
        <v>8.7550000000000008</v>
      </c>
      <c r="I233" s="248"/>
      <c r="J233" s="249">
        <f>ROUND(I233*H233,2)</f>
        <v>0</v>
      </c>
      <c r="K233" s="245" t="s">
        <v>35</v>
      </c>
      <c r="L233" s="250"/>
      <c r="M233" s="251" t="s">
        <v>35</v>
      </c>
      <c r="N233" s="252" t="s">
        <v>53</v>
      </c>
      <c r="O233" s="89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2" t="s">
        <v>253</v>
      </c>
      <c r="AT233" s="222" t="s">
        <v>305</v>
      </c>
      <c r="AU233" s="222" t="s">
        <v>92</v>
      </c>
      <c r="AY233" s="21" t="s">
        <v>197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21" t="s">
        <v>90</v>
      </c>
      <c r="BK233" s="223">
        <f>ROUND(I233*H233,2)</f>
        <v>0</v>
      </c>
      <c r="BL233" s="21" t="s">
        <v>206</v>
      </c>
      <c r="BM233" s="222" t="s">
        <v>545</v>
      </c>
    </row>
    <row r="234" s="2" customFormat="1">
      <c r="A234" s="43"/>
      <c r="B234" s="44"/>
      <c r="C234" s="45"/>
      <c r="D234" s="224" t="s">
        <v>209</v>
      </c>
      <c r="E234" s="45"/>
      <c r="F234" s="225" t="s">
        <v>2370</v>
      </c>
      <c r="G234" s="45"/>
      <c r="H234" s="45"/>
      <c r="I234" s="226"/>
      <c r="J234" s="45"/>
      <c r="K234" s="45"/>
      <c r="L234" s="49"/>
      <c r="M234" s="227"/>
      <c r="N234" s="228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209</v>
      </c>
      <c r="AU234" s="21" t="s">
        <v>92</v>
      </c>
    </row>
    <row r="235" s="13" customFormat="1">
      <c r="A235" s="13"/>
      <c r="B235" s="232"/>
      <c r="C235" s="233"/>
      <c r="D235" s="224" t="s">
        <v>232</v>
      </c>
      <c r="E235" s="242" t="s">
        <v>35</v>
      </c>
      <c r="F235" s="234" t="s">
        <v>2720</v>
      </c>
      <c r="G235" s="233"/>
      <c r="H235" s="235">
        <v>8.7550000000000008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232</v>
      </c>
      <c r="AU235" s="241" t="s">
        <v>92</v>
      </c>
      <c r="AV235" s="13" t="s">
        <v>92</v>
      </c>
      <c r="AW235" s="13" t="s">
        <v>42</v>
      </c>
      <c r="AX235" s="13" t="s">
        <v>82</v>
      </c>
      <c r="AY235" s="241" t="s">
        <v>197</v>
      </c>
    </row>
    <row r="236" s="14" customFormat="1">
      <c r="A236" s="14"/>
      <c r="B236" s="253"/>
      <c r="C236" s="254"/>
      <c r="D236" s="224" t="s">
        <v>232</v>
      </c>
      <c r="E236" s="255" t="s">
        <v>35</v>
      </c>
      <c r="F236" s="256" t="s">
        <v>355</v>
      </c>
      <c r="G236" s="254"/>
      <c r="H236" s="257">
        <v>8.7550000000000008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232</v>
      </c>
      <c r="AU236" s="263" t="s">
        <v>92</v>
      </c>
      <c r="AV236" s="14" t="s">
        <v>206</v>
      </c>
      <c r="AW236" s="14" t="s">
        <v>42</v>
      </c>
      <c r="AX236" s="14" t="s">
        <v>90</v>
      </c>
      <c r="AY236" s="263" t="s">
        <v>197</v>
      </c>
    </row>
    <row r="237" s="2" customFormat="1" ht="24.15" customHeight="1">
      <c r="A237" s="43"/>
      <c r="B237" s="44"/>
      <c r="C237" s="211" t="s">
        <v>370</v>
      </c>
      <c r="D237" s="211" t="s">
        <v>201</v>
      </c>
      <c r="E237" s="212" t="s">
        <v>2372</v>
      </c>
      <c r="F237" s="213" t="s">
        <v>2373</v>
      </c>
      <c r="G237" s="214" t="s">
        <v>409</v>
      </c>
      <c r="H237" s="215">
        <v>17.300000000000001</v>
      </c>
      <c r="I237" s="216"/>
      <c r="J237" s="217">
        <f>ROUND(I237*H237,2)</f>
        <v>0</v>
      </c>
      <c r="K237" s="213" t="s">
        <v>35</v>
      </c>
      <c r="L237" s="49"/>
      <c r="M237" s="218" t="s">
        <v>35</v>
      </c>
      <c r="N237" s="219" t="s">
        <v>53</v>
      </c>
      <c r="O237" s="89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2" t="s">
        <v>206</v>
      </c>
      <c r="AT237" s="222" t="s">
        <v>201</v>
      </c>
      <c r="AU237" s="222" t="s">
        <v>92</v>
      </c>
      <c r="AY237" s="21" t="s">
        <v>197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1" t="s">
        <v>90</v>
      </c>
      <c r="BK237" s="223">
        <f>ROUND(I237*H237,2)</f>
        <v>0</v>
      </c>
      <c r="BL237" s="21" t="s">
        <v>206</v>
      </c>
      <c r="BM237" s="222" t="s">
        <v>563</v>
      </c>
    </row>
    <row r="238" s="2" customFormat="1">
      <c r="A238" s="43"/>
      <c r="B238" s="44"/>
      <c r="C238" s="45"/>
      <c r="D238" s="224" t="s">
        <v>209</v>
      </c>
      <c r="E238" s="45"/>
      <c r="F238" s="225" t="s">
        <v>2373</v>
      </c>
      <c r="G238" s="45"/>
      <c r="H238" s="45"/>
      <c r="I238" s="226"/>
      <c r="J238" s="45"/>
      <c r="K238" s="45"/>
      <c r="L238" s="49"/>
      <c r="M238" s="227"/>
      <c r="N238" s="228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209</v>
      </c>
      <c r="AU238" s="21" t="s">
        <v>92</v>
      </c>
    </row>
    <row r="239" s="13" customFormat="1">
      <c r="A239" s="13"/>
      <c r="B239" s="232"/>
      <c r="C239" s="233"/>
      <c r="D239" s="224" t="s">
        <v>232</v>
      </c>
      <c r="E239" s="242" t="s">
        <v>35</v>
      </c>
      <c r="F239" s="234" t="s">
        <v>2721</v>
      </c>
      <c r="G239" s="233"/>
      <c r="H239" s="235">
        <v>17.300000000000001</v>
      </c>
      <c r="I239" s="236"/>
      <c r="J239" s="233"/>
      <c r="K239" s="233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232</v>
      </c>
      <c r="AU239" s="241" t="s">
        <v>92</v>
      </c>
      <c r="AV239" s="13" t="s">
        <v>92</v>
      </c>
      <c r="AW239" s="13" t="s">
        <v>42</v>
      </c>
      <c r="AX239" s="13" t="s">
        <v>82</v>
      </c>
      <c r="AY239" s="241" t="s">
        <v>197</v>
      </c>
    </row>
    <row r="240" s="14" customFormat="1">
      <c r="A240" s="14"/>
      <c r="B240" s="253"/>
      <c r="C240" s="254"/>
      <c r="D240" s="224" t="s">
        <v>232</v>
      </c>
      <c r="E240" s="255" t="s">
        <v>35</v>
      </c>
      <c r="F240" s="256" t="s">
        <v>355</v>
      </c>
      <c r="G240" s="254"/>
      <c r="H240" s="257">
        <v>17.300000000000001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232</v>
      </c>
      <c r="AU240" s="263" t="s">
        <v>92</v>
      </c>
      <c r="AV240" s="14" t="s">
        <v>206</v>
      </c>
      <c r="AW240" s="14" t="s">
        <v>42</v>
      </c>
      <c r="AX240" s="14" t="s">
        <v>90</v>
      </c>
      <c r="AY240" s="263" t="s">
        <v>197</v>
      </c>
    </row>
    <row r="241" s="2" customFormat="1" ht="24.15" customHeight="1">
      <c r="A241" s="43"/>
      <c r="B241" s="44"/>
      <c r="C241" s="243" t="s">
        <v>378</v>
      </c>
      <c r="D241" s="243" t="s">
        <v>305</v>
      </c>
      <c r="E241" s="244" t="s">
        <v>2375</v>
      </c>
      <c r="F241" s="245" t="s">
        <v>2376</v>
      </c>
      <c r="G241" s="246" t="s">
        <v>409</v>
      </c>
      <c r="H241" s="247">
        <v>17.818999999999999</v>
      </c>
      <c r="I241" s="248"/>
      <c r="J241" s="249">
        <f>ROUND(I241*H241,2)</f>
        <v>0</v>
      </c>
      <c r="K241" s="245" t="s">
        <v>35</v>
      </c>
      <c r="L241" s="250"/>
      <c r="M241" s="251" t="s">
        <v>35</v>
      </c>
      <c r="N241" s="252" t="s">
        <v>53</v>
      </c>
      <c r="O241" s="89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2" t="s">
        <v>253</v>
      </c>
      <c r="AT241" s="222" t="s">
        <v>305</v>
      </c>
      <c r="AU241" s="222" t="s">
        <v>92</v>
      </c>
      <c r="AY241" s="21" t="s">
        <v>197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21" t="s">
        <v>90</v>
      </c>
      <c r="BK241" s="223">
        <f>ROUND(I241*H241,2)</f>
        <v>0</v>
      </c>
      <c r="BL241" s="21" t="s">
        <v>206</v>
      </c>
      <c r="BM241" s="222" t="s">
        <v>580</v>
      </c>
    </row>
    <row r="242" s="2" customFormat="1">
      <c r="A242" s="43"/>
      <c r="B242" s="44"/>
      <c r="C242" s="45"/>
      <c r="D242" s="224" t="s">
        <v>209</v>
      </c>
      <c r="E242" s="45"/>
      <c r="F242" s="225" t="s">
        <v>2376</v>
      </c>
      <c r="G242" s="45"/>
      <c r="H242" s="45"/>
      <c r="I242" s="226"/>
      <c r="J242" s="45"/>
      <c r="K242" s="45"/>
      <c r="L242" s="49"/>
      <c r="M242" s="227"/>
      <c r="N242" s="228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209</v>
      </c>
      <c r="AU242" s="21" t="s">
        <v>92</v>
      </c>
    </row>
    <row r="243" s="13" customFormat="1">
      <c r="A243" s="13"/>
      <c r="B243" s="232"/>
      <c r="C243" s="233"/>
      <c r="D243" s="224" t="s">
        <v>232</v>
      </c>
      <c r="E243" s="242" t="s">
        <v>35</v>
      </c>
      <c r="F243" s="234" t="s">
        <v>2722</v>
      </c>
      <c r="G243" s="233"/>
      <c r="H243" s="235">
        <v>17.818999999999999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232</v>
      </c>
      <c r="AU243" s="241" t="s">
        <v>92</v>
      </c>
      <c r="AV243" s="13" t="s">
        <v>92</v>
      </c>
      <c r="AW243" s="13" t="s">
        <v>42</v>
      </c>
      <c r="AX243" s="13" t="s">
        <v>82</v>
      </c>
      <c r="AY243" s="241" t="s">
        <v>197</v>
      </c>
    </row>
    <row r="244" s="14" customFormat="1">
      <c r="A244" s="14"/>
      <c r="B244" s="253"/>
      <c r="C244" s="254"/>
      <c r="D244" s="224" t="s">
        <v>232</v>
      </c>
      <c r="E244" s="255" t="s">
        <v>35</v>
      </c>
      <c r="F244" s="256" t="s">
        <v>355</v>
      </c>
      <c r="G244" s="254"/>
      <c r="H244" s="257">
        <v>17.818999999999999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232</v>
      </c>
      <c r="AU244" s="263" t="s">
        <v>92</v>
      </c>
      <c r="AV244" s="14" t="s">
        <v>206</v>
      </c>
      <c r="AW244" s="14" t="s">
        <v>42</v>
      </c>
      <c r="AX244" s="14" t="s">
        <v>90</v>
      </c>
      <c r="AY244" s="263" t="s">
        <v>197</v>
      </c>
    </row>
    <row r="245" s="2" customFormat="1" ht="33" customHeight="1">
      <c r="A245" s="43"/>
      <c r="B245" s="44"/>
      <c r="C245" s="211" t="s">
        <v>383</v>
      </c>
      <c r="D245" s="211" t="s">
        <v>201</v>
      </c>
      <c r="E245" s="212" t="s">
        <v>2385</v>
      </c>
      <c r="F245" s="213" t="s">
        <v>2386</v>
      </c>
      <c r="G245" s="214" t="s">
        <v>215</v>
      </c>
      <c r="H245" s="215">
        <v>20</v>
      </c>
      <c r="I245" s="216"/>
      <c r="J245" s="217">
        <f>ROUND(I245*H245,2)</f>
        <v>0</v>
      </c>
      <c r="K245" s="213" t="s">
        <v>35</v>
      </c>
      <c r="L245" s="49"/>
      <c r="M245" s="218" t="s">
        <v>35</v>
      </c>
      <c r="N245" s="219" t="s">
        <v>53</v>
      </c>
      <c r="O245" s="89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2" t="s">
        <v>206</v>
      </c>
      <c r="AT245" s="222" t="s">
        <v>201</v>
      </c>
      <c r="AU245" s="222" t="s">
        <v>92</v>
      </c>
      <c r="AY245" s="21" t="s">
        <v>197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1" t="s">
        <v>90</v>
      </c>
      <c r="BK245" s="223">
        <f>ROUND(I245*H245,2)</f>
        <v>0</v>
      </c>
      <c r="BL245" s="21" t="s">
        <v>206</v>
      </c>
      <c r="BM245" s="222" t="s">
        <v>587</v>
      </c>
    </row>
    <row r="246" s="2" customFormat="1">
      <c r="A246" s="43"/>
      <c r="B246" s="44"/>
      <c r="C246" s="45"/>
      <c r="D246" s="224" t="s">
        <v>209</v>
      </c>
      <c r="E246" s="45"/>
      <c r="F246" s="225" t="s">
        <v>2386</v>
      </c>
      <c r="G246" s="45"/>
      <c r="H246" s="45"/>
      <c r="I246" s="226"/>
      <c r="J246" s="45"/>
      <c r="K246" s="45"/>
      <c r="L246" s="49"/>
      <c r="M246" s="227"/>
      <c r="N246" s="228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209</v>
      </c>
      <c r="AU246" s="21" t="s">
        <v>92</v>
      </c>
    </row>
    <row r="247" s="13" customFormat="1">
      <c r="A247" s="13"/>
      <c r="B247" s="232"/>
      <c r="C247" s="233"/>
      <c r="D247" s="224" t="s">
        <v>232</v>
      </c>
      <c r="E247" s="242" t="s">
        <v>35</v>
      </c>
      <c r="F247" s="234" t="s">
        <v>2723</v>
      </c>
      <c r="G247" s="233"/>
      <c r="H247" s="235">
        <v>14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232</v>
      </c>
      <c r="AU247" s="241" t="s">
        <v>92</v>
      </c>
      <c r="AV247" s="13" t="s">
        <v>92</v>
      </c>
      <c r="AW247" s="13" t="s">
        <v>42</v>
      </c>
      <c r="AX247" s="13" t="s">
        <v>82</v>
      </c>
      <c r="AY247" s="241" t="s">
        <v>197</v>
      </c>
    </row>
    <row r="248" s="13" customFormat="1">
      <c r="A248" s="13"/>
      <c r="B248" s="232"/>
      <c r="C248" s="233"/>
      <c r="D248" s="224" t="s">
        <v>232</v>
      </c>
      <c r="E248" s="242" t="s">
        <v>35</v>
      </c>
      <c r="F248" s="234" t="s">
        <v>2724</v>
      </c>
      <c r="G248" s="233"/>
      <c r="H248" s="235">
        <v>3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232</v>
      </c>
      <c r="AU248" s="241" t="s">
        <v>92</v>
      </c>
      <c r="AV248" s="13" t="s">
        <v>92</v>
      </c>
      <c r="AW248" s="13" t="s">
        <v>42</v>
      </c>
      <c r="AX248" s="13" t="s">
        <v>82</v>
      </c>
      <c r="AY248" s="241" t="s">
        <v>197</v>
      </c>
    </row>
    <row r="249" s="13" customFormat="1">
      <c r="A249" s="13"/>
      <c r="B249" s="232"/>
      <c r="C249" s="233"/>
      <c r="D249" s="224" t="s">
        <v>232</v>
      </c>
      <c r="E249" s="242" t="s">
        <v>35</v>
      </c>
      <c r="F249" s="234" t="s">
        <v>2725</v>
      </c>
      <c r="G249" s="233"/>
      <c r="H249" s="235">
        <v>3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232</v>
      </c>
      <c r="AU249" s="241" t="s">
        <v>92</v>
      </c>
      <c r="AV249" s="13" t="s">
        <v>92</v>
      </c>
      <c r="AW249" s="13" t="s">
        <v>42</v>
      </c>
      <c r="AX249" s="13" t="s">
        <v>82</v>
      </c>
      <c r="AY249" s="241" t="s">
        <v>197</v>
      </c>
    </row>
    <row r="250" s="14" customFormat="1">
      <c r="A250" s="14"/>
      <c r="B250" s="253"/>
      <c r="C250" s="254"/>
      <c r="D250" s="224" t="s">
        <v>232</v>
      </c>
      <c r="E250" s="255" t="s">
        <v>35</v>
      </c>
      <c r="F250" s="256" t="s">
        <v>355</v>
      </c>
      <c r="G250" s="254"/>
      <c r="H250" s="257">
        <v>20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232</v>
      </c>
      <c r="AU250" s="263" t="s">
        <v>92</v>
      </c>
      <c r="AV250" s="14" t="s">
        <v>206</v>
      </c>
      <c r="AW250" s="14" t="s">
        <v>42</v>
      </c>
      <c r="AX250" s="14" t="s">
        <v>90</v>
      </c>
      <c r="AY250" s="263" t="s">
        <v>197</v>
      </c>
    </row>
    <row r="251" s="2" customFormat="1" ht="24.15" customHeight="1">
      <c r="A251" s="43"/>
      <c r="B251" s="44"/>
      <c r="C251" s="243" t="s">
        <v>389</v>
      </c>
      <c r="D251" s="243" t="s">
        <v>305</v>
      </c>
      <c r="E251" s="244" t="s">
        <v>2390</v>
      </c>
      <c r="F251" s="245" t="s">
        <v>2391</v>
      </c>
      <c r="G251" s="246" t="s">
        <v>215</v>
      </c>
      <c r="H251" s="247">
        <v>14</v>
      </c>
      <c r="I251" s="248"/>
      <c r="J251" s="249">
        <f>ROUND(I251*H251,2)</f>
        <v>0</v>
      </c>
      <c r="K251" s="245" t="s">
        <v>35</v>
      </c>
      <c r="L251" s="250"/>
      <c r="M251" s="251" t="s">
        <v>35</v>
      </c>
      <c r="N251" s="252" t="s">
        <v>53</v>
      </c>
      <c r="O251" s="89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R251" s="222" t="s">
        <v>253</v>
      </c>
      <c r="AT251" s="222" t="s">
        <v>305</v>
      </c>
      <c r="AU251" s="222" t="s">
        <v>92</v>
      </c>
      <c r="AY251" s="21" t="s">
        <v>197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1" t="s">
        <v>90</v>
      </c>
      <c r="BK251" s="223">
        <f>ROUND(I251*H251,2)</f>
        <v>0</v>
      </c>
      <c r="BL251" s="21" t="s">
        <v>206</v>
      </c>
      <c r="BM251" s="222" t="s">
        <v>593</v>
      </c>
    </row>
    <row r="252" s="2" customFormat="1">
      <c r="A252" s="43"/>
      <c r="B252" s="44"/>
      <c r="C252" s="45"/>
      <c r="D252" s="224" t="s">
        <v>209</v>
      </c>
      <c r="E252" s="45"/>
      <c r="F252" s="225" t="s">
        <v>2391</v>
      </c>
      <c r="G252" s="45"/>
      <c r="H252" s="45"/>
      <c r="I252" s="226"/>
      <c r="J252" s="45"/>
      <c r="K252" s="45"/>
      <c r="L252" s="49"/>
      <c r="M252" s="227"/>
      <c r="N252" s="228"/>
      <c r="O252" s="89"/>
      <c r="P252" s="89"/>
      <c r="Q252" s="89"/>
      <c r="R252" s="89"/>
      <c r="S252" s="89"/>
      <c r="T252" s="90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T252" s="21" t="s">
        <v>209</v>
      </c>
      <c r="AU252" s="21" t="s">
        <v>92</v>
      </c>
    </row>
    <row r="253" s="13" customFormat="1">
      <c r="A253" s="13"/>
      <c r="B253" s="232"/>
      <c r="C253" s="233"/>
      <c r="D253" s="224" t="s">
        <v>232</v>
      </c>
      <c r="E253" s="242" t="s">
        <v>35</v>
      </c>
      <c r="F253" s="234" t="s">
        <v>2726</v>
      </c>
      <c r="G253" s="233"/>
      <c r="H253" s="235">
        <v>3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232</v>
      </c>
      <c r="AU253" s="241" t="s">
        <v>92</v>
      </c>
      <c r="AV253" s="13" t="s">
        <v>92</v>
      </c>
      <c r="AW253" s="13" t="s">
        <v>42</v>
      </c>
      <c r="AX253" s="13" t="s">
        <v>82</v>
      </c>
      <c r="AY253" s="241" t="s">
        <v>197</v>
      </c>
    </row>
    <row r="254" s="13" customFormat="1">
      <c r="A254" s="13"/>
      <c r="B254" s="232"/>
      <c r="C254" s="233"/>
      <c r="D254" s="224" t="s">
        <v>232</v>
      </c>
      <c r="E254" s="242" t="s">
        <v>35</v>
      </c>
      <c r="F254" s="234" t="s">
        <v>2727</v>
      </c>
      <c r="G254" s="233"/>
      <c r="H254" s="235">
        <v>6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232</v>
      </c>
      <c r="AU254" s="241" t="s">
        <v>92</v>
      </c>
      <c r="AV254" s="13" t="s">
        <v>92</v>
      </c>
      <c r="AW254" s="13" t="s">
        <v>42</v>
      </c>
      <c r="AX254" s="13" t="s">
        <v>82</v>
      </c>
      <c r="AY254" s="241" t="s">
        <v>197</v>
      </c>
    </row>
    <row r="255" s="13" customFormat="1">
      <c r="A255" s="13"/>
      <c r="B255" s="232"/>
      <c r="C255" s="233"/>
      <c r="D255" s="224" t="s">
        <v>232</v>
      </c>
      <c r="E255" s="242" t="s">
        <v>35</v>
      </c>
      <c r="F255" s="234" t="s">
        <v>2728</v>
      </c>
      <c r="G255" s="233"/>
      <c r="H255" s="235">
        <v>1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232</v>
      </c>
      <c r="AU255" s="241" t="s">
        <v>92</v>
      </c>
      <c r="AV255" s="13" t="s">
        <v>92</v>
      </c>
      <c r="AW255" s="13" t="s">
        <v>42</v>
      </c>
      <c r="AX255" s="13" t="s">
        <v>82</v>
      </c>
      <c r="AY255" s="241" t="s">
        <v>197</v>
      </c>
    </row>
    <row r="256" s="13" customFormat="1">
      <c r="A256" s="13"/>
      <c r="B256" s="232"/>
      <c r="C256" s="233"/>
      <c r="D256" s="224" t="s">
        <v>232</v>
      </c>
      <c r="E256" s="242" t="s">
        <v>35</v>
      </c>
      <c r="F256" s="234" t="s">
        <v>2729</v>
      </c>
      <c r="G256" s="233"/>
      <c r="H256" s="235">
        <v>4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232</v>
      </c>
      <c r="AU256" s="241" t="s">
        <v>92</v>
      </c>
      <c r="AV256" s="13" t="s">
        <v>92</v>
      </c>
      <c r="AW256" s="13" t="s">
        <v>42</v>
      </c>
      <c r="AX256" s="13" t="s">
        <v>82</v>
      </c>
      <c r="AY256" s="241" t="s">
        <v>197</v>
      </c>
    </row>
    <row r="257" s="14" customFormat="1">
      <c r="A257" s="14"/>
      <c r="B257" s="253"/>
      <c r="C257" s="254"/>
      <c r="D257" s="224" t="s">
        <v>232</v>
      </c>
      <c r="E257" s="255" t="s">
        <v>35</v>
      </c>
      <c r="F257" s="256" t="s">
        <v>355</v>
      </c>
      <c r="G257" s="254"/>
      <c r="H257" s="257">
        <v>14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232</v>
      </c>
      <c r="AU257" s="263" t="s">
        <v>92</v>
      </c>
      <c r="AV257" s="14" t="s">
        <v>206</v>
      </c>
      <c r="AW257" s="14" t="s">
        <v>42</v>
      </c>
      <c r="AX257" s="14" t="s">
        <v>90</v>
      </c>
      <c r="AY257" s="263" t="s">
        <v>197</v>
      </c>
    </row>
    <row r="258" s="2" customFormat="1" ht="24.15" customHeight="1">
      <c r="A258" s="43"/>
      <c r="B258" s="44"/>
      <c r="C258" s="243" t="s">
        <v>399</v>
      </c>
      <c r="D258" s="243" t="s">
        <v>305</v>
      </c>
      <c r="E258" s="244" t="s">
        <v>2396</v>
      </c>
      <c r="F258" s="245" t="s">
        <v>2397</v>
      </c>
      <c r="G258" s="246" t="s">
        <v>215</v>
      </c>
      <c r="H258" s="247">
        <v>3</v>
      </c>
      <c r="I258" s="248"/>
      <c r="J258" s="249">
        <f>ROUND(I258*H258,2)</f>
        <v>0</v>
      </c>
      <c r="K258" s="245" t="s">
        <v>35</v>
      </c>
      <c r="L258" s="250"/>
      <c r="M258" s="251" t="s">
        <v>35</v>
      </c>
      <c r="N258" s="252" t="s">
        <v>53</v>
      </c>
      <c r="O258" s="89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2" t="s">
        <v>253</v>
      </c>
      <c r="AT258" s="222" t="s">
        <v>305</v>
      </c>
      <c r="AU258" s="222" t="s">
        <v>92</v>
      </c>
      <c r="AY258" s="21" t="s">
        <v>197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1" t="s">
        <v>90</v>
      </c>
      <c r="BK258" s="223">
        <f>ROUND(I258*H258,2)</f>
        <v>0</v>
      </c>
      <c r="BL258" s="21" t="s">
        <v>206</v>
      </c>
      <c r="BM258" s="222" t="s">
        <v>607</v>
      </c>
    </row>
    <row r="259" s="2" customFormat="1">
      <c r="A259" s="43"/>
      <c r="B259" s="44"/>
      <c r="C259" s="45"/>
      <c r="D259" s="224" t="s">
        <v>209</v>
      </c>
      <c r="E259" s="45"/>
      <c r="F259" s="225" t="s">
        <v>2397</v>
      </c>
      <c r="G259" s="45"/>
      <c r="H259" s="45"/>
      <c r="I259" s="226"/>
      <c r="J259" s="45"/>
      <c r="K259" s="45"/>
      <c r="L259" s="49"/>
      <c r="M259" s="227"/>
      <c r="N259" s="228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T259" s="21" t="s">
        <v>209</v>
      </c>
      <c r="AU259" s="21" t="s">
        <v>92</v>
      </c>
    </row>
    <row r="260" s="13" customFormat="1">
      <c r="A260" s="13"/>
      <c r="B260" s="232"/>
      <c r="C260" s="233"/>
      <c r="D260" s="224" t="s">
        <v>232</v>
      </c>
      <c r="E260" s="242" t="s">
        <v>35</v>
      </c>
      <c r="F260" s="234" t="s">
        <v>2730</v>
      </c>
      <c r="G260" s="233"/>
      <c r="H260" s="235">
        <v>3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232</v>
      </c>
      <c r="AU260" s="241" t="s">
        <v>92</v>
      </c>
      <c r="AV260" s="13" t="s">
        <v>92</v>
      </c>
      <c r="AW260" s="13" t="s">
        <v>42</v>
      </c>
      <c r="AX260" s="13" t="s">
        <v>82</v>
      </c>
      <c r="AY260" s="241" t="s">
        <v>197</v>
      </c>
    </row>
    <row r="261" s="14" customFormat="1">
      <c r="A261" s="14"/>
      <c r="B261" s="253"/>
      <c r="C261" s="254"/>
      <c r="D261" s="224" t="s">
        <v>232</v>
      </c>
      <c r="E261" s="255" t="s">
        <v>35</v>
      </c>
      <c r="F261" s="256" t="s">
        <v>355</v>
      </c>
      <c r="G261" s="254"/>
      <c r="H261" s="257">
        <v>3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232</v>
      </c>
      <c r="AU261" s="263" t="s">
        <v>92</v>
      </c>
      <c r="AV261" s="14" t="s">
        <v>206</v>
      </c>
      <c r="AW261" s="14" t="s">
        <v>42</v>
      </c>
      <c r="AX261" s="14" t="s">
        <v>90</v>
      </c>
      <c r="AY261" s="263" t="s">
        <v>197</v>
      </c>
    </row>
    <row r="262" s="2" customFormat="1" ht="24.15" customHeight="1">
      <c r="A262" s="43"/>
      <c r="B262" s="44"/>
      <c r="C262" s="243" t="s">
        <v>406</v>
      </c>
      <c r="D262" s="243" t="s">
        <v>305</v>
      </c>
      <c r="E262" s="244" t="s">
        <v>2399</v>
      </c>
      <c r="F262" s="245" t="s">
        <v>2400</v>
      </c>
      <c r="G262" s="246" t="s">
        <v>215</v>
      </c>
      <c r="H262" s="247">
        <v>3</v>
      </c>
      <c r="I262" s="248"/>
      <c r="J262" s="249">
        <f>ROUND(I262*H262,2)</f>
        <v>0</v>
      </c>
      <c r="K262" s="245" t="s">
        <v>35</v>
      </c>
      <c r="L262" s="250"/>
      <c r="M262" s="251" t="s">
        <v>35</v>
      </c>
      <c r="N262" s="252" t="s">
        <v>53</v>
      </c>
      <c r="O262" s="89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2" t="s">
        <v>253</v>
      </c>
      <c r="AT262" s="222" t="s">
        <v>305</v>
      </c>
      <c r="AU262" s="222" t="s">
        <v>92</v>
      </c>
      <c r="AY262" s="21" t="s">
        <v>197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1" t="s">
        <v>90</v>
      </c>
      <c r="BK262" s="223">
        <f>ROUND(I262*H262,2)</f>
        <v>0</v>
      </c>
      <c r="BL262" s="21" t="s">
        <v>206</v>
      </c>
      <c r="BM262" s="222" t="s">
        <v>613</v>
      </c>
    </row>
    <row r="263" s="2" customFormat="1">
      <c r="A263" s="43"/>
      <c r="B263" s="44"/>
      <c r="C263" s="45"/>
      <c r="D263" s="224" t="s">
        <v>209</v>
      </c>
      <c r="E263" s="45"/>
      <c r="F263" s="225" t="s">
        <v>2400</v>
      </c>
      <c r="G263" s="45"/>
      <c r="H263" s="45"/>
      <c r="I263" s="226"/>
      <c r="J263" s="45"/>
      <c r="K263" s="45"/>
      <c r="L263" s="49"/>
      <c r="M263" s="227"/>
      <c r="N263" s="228"/>
      <c r="O263" s="89"/>
      <c r="P263" s="89"/>
      <c r="Q263" s="89"/>
      <c r="R263" s="89"/>
      <c r="S263" s="89"/>
      <c r="T263" s="90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T263" s="21" t="s">
        <v>209</v>
      </c>
      <c r="AU263" s="21" t="s">
        <v>92</v>
      </c>
    </row>
    <row r="264" s="13" customFormat="1">
      <c r="A264" s="13"/>
      <c r="B264" s="232"/>
      <c r="C264" s="233"/>
      <c r="D264" s="224" t="s">
        <v>232</v>
      </c>
      <c r="E264" s="242" t="s">
        <v>35</v>
      </c>
      <c r="F264" s="234" t="s">
        <v>2730</v>
      </c>
      <c r="G264" s="233"/>
      <c r="H264" s="235">
        <v>3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232</v>
      </c>
      <c r="AU264" s="241" t="s">
        <v>92</v>
      </c>
      <c r="AV264" s="13" t="s">
        <v>92</v>
      </c>
      <c r="AW264" s="13" t="s">
        <v>42</v>
      </c>
      <c r="AX264" s="13" t="s">
        <v>82</v>
      </c>
      <c r="AY264" s="241" t="s">
        <v>197</v>
      </c>
    </row>
    <row r="265" s="14" customFormat="1">
      <c r="A265" s="14"/>
      <c r="B265" s="253"/>
      <c r="C265" s="254"/>
      <c r="D265" s="224" t="s">
        <v>232</v>
      </c>
      <c r="E265" s="255" t="s">
        <v>35</v>
      </c>
      <c r="F265" s="256" t="s">
        <v>355</v>
      </c>
      <c r="G265" s="254"/>
      <c r="H265" s="257">
        <v>3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232</v>
      </c>
      <c r="AU265" s="263" t="s">
        <v>92</v>
      </c>
      <c r="AV265" s="14" t="s">
        <v>206</v>
      </c>
      <c r="AW265" s="14" t="s">
        <v>42</v>
      </c>
      <c r="AX265" s="14" t="s">
        <v>90</v>
      </c>
      <c r="AY265" s="263" t="s">
        <v>197</v>
      </c>
    </row>
    <row r="266" s="2" customFormat="1" ht="33" customHeight="1">
      <c r="A266" s="43"/>
      <c r="B266" s="44"/>
      <c r="C266" s="211" t="s">
        <v>415</v>
      </c>
      <c r="D266" s="211" t="s">
        <v>201</v>
      </c>
      <c r="E266" s="212" t="s">
        <v>2408</v>
      </c>
      <c r="F266" s="213" t="s">
        <v>2409</v>
      </c>
      <c r="G266" s="214" t="s">
        <v>215</v>
      </c>
      <c r="H266" s="215">
        <v>3</v>
      </c>
      <c r="I266" s="216"/>
      <c r="J266" s="217">
        <f>ROUND(I266*H266,2)</f>
        <v>0</v>
      </c>
      <c r="K266" s="213" t="s">
        <v>35</v>
      </c>
      <c r="L266" s="49"/>
      <c r="M266" s="218" t="s">
        <v>35</v>
      </c>
      <c r="N266" s="219" t="s">
        <v>53</v>
      </c>
      <c r="O266" s="89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R266" s="222" t="s">
        <v>206</v>
      </c>
      <c r="AT266" s="222" t="s">
        <v>201</v>
      </c>
      <c r="AU266" s="222" t="s">
        <v>92</v>
      </c>
      <c r="AY266" s="21" t="s">
        <v>197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21" t="s">
        <v>90</v>
      </c>
      <c r="BK266" s="223">
        <f>ROUND(I266*H266,2)</f>
        <v>0</v>
      </c>
      <c r="BL266" s="21" t="s">
        <v>206</v>
      </c>
      <c r="BM266" s="222" t="s">
        <v>621</v>
      </c>
    </row>
    <row r="267" s="2" customFormat="1">
      <c r="A267" s="43"/>
      <c r="B267" s="44"/>
      <c r="C267" s="45"/>
      <c r="D267" s="224" t="s">
        <v>209</v>
      </c>
      <c r="E267" s="45"/>
      <c r="F267" s="225" t="s">
        <v>2409</v>
      </c>
      <c r="G267" s="45"/>
      <c r="H267" s="45"/>
      <c r="I267" s="226"/>
      <c r="J267" s="45"/>
      <c r="K267" s="45"/>
      <c r="L267" s="49"/>
      <c r="M267" s="227"/>
      <c r="N267" s="228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209</v>
      </c>
      <c r="AU267" s="21" t="s">
        <v>92</v>
      </c>
    </row>
    <row r="268" s="13" customFormat="1">
      <c r="A268" s="13"/>
      <c r="B268" s="232"/>
      <c r="C268" s="233"/>
      <c r="D268" s="224" t="s">
        <v>232</v>
      </c>
      <c r="E268" s="242" t="s">
        <v>35</v>
      </c>
      <c r="F268" s="234" t="s">
        <v>2731</v>
      </c>
      <c r="G268" s="233"/>
      <c r="H268" s="235">
        <v>3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232</v>
      </c>
      <c r="AU268" s="241" t="s">
        <v>92</v>
      </c>
      <c r="AV268" s="13" t="s">
        <v>92</v>
      </c>
      <c r="AW268" s="13" t="s">
        <v>42</v>
      </c>
      <c r="AX268" s="13" t="s">
        <v>82</v>
      </c>
      <c r="AY268" s="241" t="s">
        <v>197</v>
      </c>
    </row>
    <row r="269" s="14" customFormat="1">
      <c r="A269" s="14"/>
      <c r="B269" s="253"/>
      <c r="C269" s="254"/>
      <c r="D269" s="224" t="s">
        <v>232</v>
      </c>
      <c r="E269" s="255" t="s">
        <v>35</v>
      </c>
      <c r="F269" s="256" t="s">
        <v>355</v>
      </c>
      <c r="G269" s="254"/>
      <c r="H269" s="257">
        <v>3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232</v>
      </c>
      <c r="AU269" s="263" t="s">
        <v>92</v>
      </c>
      <c r="AV269" s="14" t="s">
        <v>206</v>
      </c>
      <c r="AW269" s="14" t="s">
        <v>42</v>
      </c>
      <c r="AX269" s="14" t="s">
        <v>90</v>
      </c>
      <c r="AY269" s="263" t="s">
        <v>197</v>
      </c>
    </row>
    <row r="270" s="2" customFormat="1" ht="24.15" customHeight="1">
      <c r="A270" s="43"/>
      <c r="B270" s="44"/>
      <c r="C270" s="243" t="s">
        <v>422</v>
      </c>
      <c r="D270" s="243" t="s">
        <v>305</v>
      </c>
      <c r="E270" s="244" t="s">
        <v>2411</v>
      </c>
      <c r="F270" s="245" t="s">
        <v>2412</v>
      </c>
      <c r="G270" s="246" t="s">
        <v>215</v>
      </c>
      <c r="H270" s="247">
        <v>3</v>
      </c>
      <c r="I270" s="248"/>
      <c r="J270" s="249">
        <f>ROUND(I270*H270,2)</f>
        <v>0</v>
      </c>
      <c r="K270" s="245" t="s">
        <v>35</v>
      </c>
      <c r="L270" s="250"/>
      <c r="M270" s="251" t="s">
        <v>35</v>
      </c>
      <c r="N270" s="252" t="s">
        <v>53</v>
      </c>
      <c r="O270" s="89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2" t="s">
        <v>253</v>
      </c>
      <c r="AT270" s="222" t="s">
        <v>305</v>
      </c>
      <c r="AU270" s="222" t="s">
        <v>92</v>
      </c>
      <c r="AY270" s="21" t="s">
        <v>197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21" t="s">
        <v>90</v>
      </c>
      <c r="BK270" s="223">
        <f>ROUND(I270*H270,2)</f>
        <v>0</v>
      </c>
      <c r="BL270" s="21" t="s">
        <v>206</v>
      </c>
      <c r="BM270" s="222" t="s">
        <v>625</v>
      </c>
    </row>
    <row r="271" s="2" customFormat="1">
      <c r="A271" s="43"/>
      <c r="B271" s="44"/>
      <c r="C271" s="45"/>
      <c r="D271" s="224" t="s">
        <v>209</v>
      </c>
      <c r="E271" s="45"/>
      <c r="F271" s="225" t="s">
        <v>2412</v>
      </c>
      <c r="G271" s="45"/>
      <c r="H271" s="45"/>
      <c r="I271" s="226"/>
      <c r="J271" s="45"/>
      <c r="K271" s="45"/>
      <c r="L271" s="49"/>
      <c r="M271" s="227"/>
      <c r="N271" s="228"/>
      <c r="O271" s="89"/>
      <c r="P271" s="89"/>
      <c r="Q271" s="89"/>
      <c r="R271" s="89"/>
      <c r="S271" s="89"/>
      <c r="T271" s="90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T271" s="21" t="s">
        <v>209</v>
      </c>
      <c r="AU271" s="21" t="s">
        <v>92</v>
      </c>
    </row>
    <row r="272" s="13" customFormat="1">
      <c r="A272" s="13"/>
      <c r="B272" s="232"/>
      <c r="C272" s="233"/>
      <c r="D272" s="224" t="s">
        <v>232</v>
      </c>
      <c r="E272" s="242" t="s">
        <v>35</v>
      </c>
      <c r="F272" s="234" t="s">
        <v>2731</v>
      </c>
      <c r="G272" s="233"/>
      <c r="H272" s="235">
        <v>3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232</v>
      </c>
      <c r="AU272" s="241" t="s">
        <v>92</v>
      </c>
      <c r="AV272" s="13" t="s">
        <v>92</v>
      </c>
      <c r="AW272" s="13" t="s">
        <v>42</v>
      </c>
      <c r="AX272" s="13" t="s">
        <v>82</v>
      </c>
      <c r="AY272" s="241" t="s">
        <v>197</v>
      </c>
    </row>
    <row r="273" s="14" customFormat="1">
      <c r="A273" s="14"/>
      <c r="B273" s="253"/>
      <c r="C273" s="254"/>
      <c r="D273" s="224" t="s">
        <v>232</v>
      </c>
      <c r="E273" s="255" t="s">
        <v>35</v>
      </c>
      <c r="F273" s="256" t="s">
        <v>355</v>
      </c>
      <c r="G273" s="254"/>
      <c r="H273" s="257">
        <v>3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232</v>
      </c>
      <c r="AU273" s="263" t="s">
        <v>92</v>
      </c>
      <c r="AV273" s="14" t="s">
        <v>206</v>
      </c>
      <c r="AW273" s="14" t="s">
        <v>42</v>
      </c>
      <c r="AX273" s="14" t="s">
        <v>90</v>
      </c>
      <c r="AY273" s="263" t="s">
        <v>197</v>
      </c>
    </row>
    <row r="274" s="2" customFormat="1" ht="24.15" customHeight="1">
      <c r="A274" s="43"/>
      <c r="B274" s="44"/>
      <c r="C274" s="211" t="s">
        <v>432</v>
      </c>
      <c r="D274" s="211" t="s">
        <v>201</v>
      </c>
      <c r="E274" s="212" t="s">
        <v>2732</v>
      </c>
      <c r="F274" s="213" t="s">
        <v>2733</v>
      </c>
      <c r="G274" s="214" t="s">
        <v>215</v>
      </c>
      <c r="H274" s="215">
        <v>1</v>
      </c>
      <c r="I274" s="216"/>
      <c r="J274" s="217">
        <f>ROUND(I274*H274,2)</f>
        <v>0</v>
      </c>
      <c r="K274" s="213" t="s">
        <v>35</v>
      </c>
      <c r="L274" s="49"/>
      <c r="M274" s="218" t="s">
        <v>35</v>
      </c>
      <c r="N274" s="219" t="s">
        <v>53</v>
      </c>
      <c r="O274" s="89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R274" s="222" t="s">
        <v>206</v>
      </c>
      <c r="AT274" s="222" t="s">
        <v>201</v>
      </c>
      <c r="AU274" s="222" t="s">
        <v>92</v>
      </c>
      <c r="AY274" s="21" t="s">
        <v>197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21" t="s">
        <v>90</v>
      </c>
      <c r="BK274" s="223">
        <f>ROUND(I274*H274,2)</f>
        <v>0</v>
      </c>
      <c r="BL274" s="21" t="s">
        <v>206</v>
      </c>
      <c r="BM274" s="222" t="s">
        <v>630</v>
      </c>
    </row>
    <row r="275" s="2" customFormat="1">
      <c r="A275" s="43"/>
      <c r="B275" s="44"/>
      <c r="C275" s="45"/>
      <c r="D275" s="224" t="s">
        <v>209</v>
      </c>
      <c r="E275" s="45"/>
      <c r="F275" s="225" t="s">
        <v>2733</v>
      </c>
      <c r="G275" s="45"/>
      <c r="H275" s="45"/>
      <c r="I275" s="226"/>
      <c r="J275" s="45"/>
      <c r="K275" s="45"/>
      <c r="L275" s="49"/>
      <c r="M275" s="227"/>
      <c r="N275" s="228"/>
      <c r="O275" s="89"/>
      <c r="P275" s="89"/>
      <c r="Q275" s="89"/>
      <c r="R275" s="89"/>
      <c r="S275" s="89"/>
      <c r="T275" s="90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T275" s="21" t="s">
        <v>209</v>
      </c>
      <c r="AU275" s="21" t="s">
        <v>92</v>
      </c>
    </row>
    <row r="276" s="13" customFormat="1">
      <c r="A276" s="13"/>
      <c r="B276" s="232"/>
      <c r="C276" s="233"/>
      <c r="D276" s="224" t="s">
        <v>232</v>
      </c>
      <c r="E276" s="242" t="s">
        <v>35</v>
      </c>
      <c r="F276" s="234" t="s">
        <v>2734</v>
      </c>
      <c r="G276" s="233"/>
      <c r="H276" s="235">
        <v>1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232</v>
      </c>
      <c r="AU276" s="241" t="s">
        <v>92</v>
      </c>
      <c r="AV276" s="13" t="s">
        <v>92</v>
      </c>
      <c r="AW276" s="13" t="s">
        <v>42</v>
      </c>
      <c r="AX276" s="13" t="s">
        <v>82</v>
      </c>
      <c r="AY276" s="241" t="s">
        <v>197</v>
      </c>
    </row>
    <row r="277" s="14" customFormat="1">
      <c r="A277" s="14"/>
      <c r="B277" s="253"/>
      <c r="C277" s="254"/>
      <c r="D277" s="224" t="s">
        <v>232</v>
      </c>
      <c r="E277" s="255" t="s">
        <v>35</v>
      </c>
      <c r="F277" s="256" t="s">
        <v>355</v>
      </c>
      <c r="G277" s="254"/>
      <c r="H277" s="257">
        <v>1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232</v>
      </c>
      <c r="AU277" s="263" t="s">
        <v>92</v>
      </c>
      <c r="AV277" s="14" t="s">
        <v>206</v>
      </c>
      <c r="AW277" s="14" t="s">
        <v>42</v>
      </c>
      <c r="AX277" s="14" t="s">
        <v>90</v>
      </c>
      <c r="AY277" s="263" t="s">
        <v>197</v>
      </c>
    </row>
    <row r="278" s="2" customFormat="1" ht="33" customHeight="1">
      <c r="A278" s="43"/>
      <c r="B278" s="44"/>
      <c r="C278" s="211" t="s">
        <v>440</v>
      </c>
      <c r="D278" s="211" t="s">
        <v>201</v>
      </c>
      <c r="E278" s="212" t="s">
        <v>2471</v>
      </c>
      <c r="F278" s="213" t="s">
        <v>2472</v>
      </c>
      <c r="G278" s="214" t="s">
        <v>215</v>
      </c>
      <c r="H278" s="215">
        <v>1</v>
      </c>
      <c r="I278" s="216"/>
      <c r="J278" s="217">
        <f>ROUND(I278*H278,2)</f>
        <v>0</v>
      </c>
      <c r="K278" s="213" t="s">
        <v>35</v>
      </c>
      <c r="L278" s="49"/>
      <c r="M278" s="218" t="s">
        <v>35</v>
      </c>
      <c r="N278" s="219" t="s">
        <v>53</v>
      </c>
      <c r="O278" s="89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R278" s="222" t="s">
        <v>206</v>
      </c>
      <c r="AT278" s="222" t="s">
        <v>201</v>
      </c>
      <c r="AU278" s="222" t="s">
        <v>92</v>
      </c>
      <c r="AY278" s="21" t="s">
        <v>197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21" t="s">
        <v>90</v>
      </c>
      <c r="BK278" s="223">
        <f>ROUND(I278*H278,2)</f>
        <v>0</v>
      </c>
      <c r="BL278" s="21" t="s">
        <v>206</v>
      </c>
      <c r="BM278" s="222" t="s">
        <v>639</v>
      </c>
    </row>
    <row r="279" s="2" customFormat="1">
      <c r="A279" s="43"/>
      <c r="B279" s="44"/>
      <c r="C279" s="45"/>
      <c r="D279" s="224" t="s">
        <v>209</v>
      </c>
      <c r="E279" s="45"/>
      <c r="F279" s="225" t="s">
        <v>2472</v>
      </c>
      <c r="G279" s="45"/>
      <c r="H279" s="45"/>
      <c r="I279" s="226"/>
      <c r="J279" s="45"/>
      <c r="K279" s="45"/>
      <c r="L279" s="49"/>
      <c r="M279" s="227"/>
      <c r="N279" s="228"/>
      <c r="O279" s="89"/>
      <c r="P279" s="89"/>
      <c r="Q279" s="89"/>
      <c r="R279" s="89"/>
      <c r="S279" s="89"/>
      <c r="T279" s="90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T279" s="21" t="s">
        <v>209</v>
      </c>
      <c r="AU279" s="21" t="s">
        <v>92</v>
      </c>
    </row>
    <row r="280" s="13" customFormat="1">
      <c r="A280" s="13"/>
      <c r="B280" s="232"/>
      <c r="C280" s="233"/>
      <c r="D280" s="224" t="s">
        <v>232</v>
      </c>
      <c r="E280" s="242" t="s">
        <v>35</v>
      </c>
      <c r="F280" s="234" t="s">
        <v>90</v>
      </c>
      <c r="G280" s="233"/>
      <c r="H280" s="235">
        <v>1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232</v>
      </c>
      <c r="AU280" s="241" t="s">
        <v>92</v>
      </c>
      <c r="AV280" s="13" t="s">
        <v>92</v>
      </c>
      <c r="AW280" s="13" t="s">
        <v>42</v>
      </c>
      <c r="AX280" s="13" t="s">
        <v>82</v>
      </c>
      <c r="AY280" s="241" t="s">
        <v>197</v>
      </c>
    </row>
    <row r="281" s="14" customFormat="1">
      <c r="A281" s="14"/>
      <c r="B281" s="253"/>
      <c r="C281" s="254"/>
      <c r="D281" s="224" t="s">
        <v>232</v>
      </c>
      <c r="E281" s="255" t="s">
        <v>35</v>
      </c>
      <c r="F281" s="256" t="s">
        <v>355</v>
      </c>
      <c r="G281" s="254"/>
      <c r="H281" s="257">
        <v>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232</v>
      </c>
      <c r="AU281" s="263" t="s">
        <v>92</v>
      </c>
      <c r="AV281" s="14" t="s">
        <v>206</v>
      </c>
      <c r="AW281" s="14" t="s">
        <v>42</v>
      </c>
      <c r="AX281" s="14" t="s">
        <v>90</v>
      </c>
      <c r="AY281" s="263" t="s">
        <v>197</v>
      </c>
    </row>
    <row r="282" s="2" customFormat="1" ht="24.15" customHeight="1">
      <c r="A282" s="43"/>
      <c r="B282" s="44"/>
      <c r="C282" s="211" t="s">
        <v>447</v>
      </c>
      <c r="D282" s="211" t="s">
        <v>201</v>
      </c>
      <c r="E282" s="212" t="s">
        <v>2473</v>
      </c>
      <c r="F282" s="213" t="s">
        <v>2474</v>
      </c>
      <c r="G282" s="214" t="s">
        <v>215</v>
      </c>
      <c r="H282" s="215">
        <v>1</v>
      </c>
      <c r="I282" s="216"/>
      <c r="J282" s="217">
        <f>ROUND(I282*H282,2)</f>
        <v>0</v>
      </c>
      <c r="K282" s="213" t="s">
        <v>35</v>
      </c>
      <c r="L282" s="49"/>
      <c r="M282" s="218" t="s">
        <v>35</v>
      </c>
      <c r="N282" s="219" t="s">
        <v>53</v>
      </c>
      <c r="O282" s="89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R282" s="222" t="s">
        <v>206</v>
      </c>
      <c r="AT282" s="222" t="s">
        <v>201</v>
      </c>
      <c r="AU282" s="222" t="s">
        <v>92</v>
      </c>
      <c r="AY282" s="21" t="s">
        <v>197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21" t="s">
        <v>90</v>
      </c>
      <c r="BK282" s="223">
        <f>ROUND(I282*H282,2)</f>
        <v>0</v>
      </c>
      <c r="BL282" s="21" t="s">
        <v>206</v>
      </c>
      <c r="BM282" s="222" t="s">
        <v>654</v>
      </c>
    </row>
    <row r="283" s="2" customFormat="1">
      <c r="A283" s="43"/>
      <c r="B283" s="44"/>
      <c r="C283" s="45"/>
      <c r="D283" s="224" t="s">
        <v>209</v>
      </c>
      <c r="E283" s="45"/>
      <c r="F283" s="225" t="s">
        <v>2474</v>
      </c>
      <c r="G283" s="45"/>
      <c r="H283" s="45"/>
      <c r="I283" s="226"/>
      <c r="J283" s="45"/>
      <c r="K283" s="45"/>
      <c r="L283" s="49"/>
      <c r="M283" s="227"/>
      <c r="N283" s="228"/>
      <c r="O283" s="89"/>
      <c r="P283" s="89"/>
      <c r="Q283" s="89"/>
      <c r="R283" s="89"/>
      <c r="S283" s="89"/>
      <c r="T283" s="90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T283" s="21" t="s">
        <v>209</v>
      </c>
      <c r="AU283" s="21" t="s">
        <v>92</v>
      </c>
    </row>
    <row r="284" s="13" customFormat="1">
      <c r="A284" s="13"/>
      <c r="B284" s="232"/>
      <c r="C284" s="233"/>
      <c r="D284" s="224" t="s">
        <v>232</v>
      </c>
      <c r="E284" s="242" t="s">
        <v>35</v>
      </c>
      <c r="F284" s="234" t="s">
        <v>90</v>
      </c>
      <c r="G284" s="233"/>
      <c r="H284" s="235">
        <v>1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232</v>
      </c>
      <c r="AU284" s="241" t="s">
        <v>92</v>
      </c>
      <c r="AV284" s="13" t="s">
        <v>92</v>
      </c>
      <c r="AW284" s="13" t="s">
        <v>42</v>
      </c>
      <c r="AX284" s="13" t="s">
        <v>82</v>
      </c>
      <c r="AY284" s="241" t="s">
        <v>197</v>
      </c>
    </row>
    <row r="285" s="14" customFormat="1">
      <c r="A285" s="14"/>
      <c r="B285" s="253"/>
      <c r="C285" s="254"/>
      <c r="D285" s="224" t="s">
        <v>232</v>
      </c>
      <c r="E285" s="255" t="s">
        <v>35</v>
      </c>
      <c r="F285" s="256" t="s">
        <v>355</v>
      </c>
      <c r="G285" s="254"/>
      <c r="H285" s="257">
        <v>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232</v>
      </c>
      <c r="AU285" s="263" t="s">
        <v>92</v>
      </c>
      <c r="AV285" s="14" t="s">
        <v>206</v>
      </c>
      <c r="AW285" s="14" t="s">
        <v>42</v>
      </c>
      <c r="AX285" s="14" t="s">
        <v>90</v>
      </c>
      <c r="AY285" s="263" t="s">
        <v>197</v>
      </c>
    </row>
    <row r="286" s="2" customFormat="1" ht="33" customHeight="1">
      <c r="A286" s="43"/>
      <c r="B286" s="44"/>
      <c r="C286" s="211" t="s">
        <v>452</v>
      </c>
      <c r="D286" s="211" t="s">
        <v>201</v>
      </c>
      <c r="E286" s="212" t="s">
        <v>2475</v>
      </c>
      <c r="F286" s="213" t="s">
        <v>2476</v>
      </c>
      <c r="G286" s="214" t="s">
        <v>215</v>
      </c>
      <c r="H286" s="215">
        <v>1</v>
      </c>
      <c r="I286" s="216"/>
      <c r="J286" s="217">
        <f>ROUND(I286*H286,2)</f>
        <v>0</v>
      </c>
      <c r="K286" s="213" t="s">
        <v>35</v>
      </c>
      <c r="L286" s="49"/>
      <c r="M286" s="218" t="s">
        <v>35</v>
      </c>
      <c r="N286" s="219" t="s">
        <v>53</v>
      </c>
      <c r="O286" s="89"/>
      <c r="P286" s="220">
        <f>O286*H286</f>
        <v>0</v>
      </c>
      <c r="Q286" s="220">
        <v>0</v>
      </c>
      <c r="R286" s="220">
        <f>Q286*H286</f>
        <v>0</v>
      </c>
      <c r="S286" s="220">
        <v>0</v>
      </c>
      <c r="T286" s="221">
        <f>S286*H286</f>
        <v>0</v>
      </c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R286" s="222" t="s">
        <v>206</v>
      </c>
      <c r="AT286" s="222" t="s">
        <v>201</v>
      </c>
      <c r="AU286" s="222" t="s">
        <v>92</v>
      </c>
      <c r="AY286" s="21" t="s">
        <v>197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21" t="s">
        <v>90</v>
      </c>
      <c r="BK286" s="223">
        <f>ROUND(I286*H286,2)</f>
        <v>0</v>
      </c>
      <c r="BL286" s="21" t="s">
        <v>206</v>
      </c>
      <c r="BM286" s="222" t="s">
        <v>658</v>
      </c>
    </row>
    <row r="287" s="2" customFormat="1">
      <c r="A287" s="43"/>
      <c r="B287" s="44"/>
      <c r="C287" s="45"/>
      <c r="D287" s="224" t="s">
        <v>209</v>
      </c>
      <c r="E287" s="45"/>
      <c r="F287" s="225" t="s">
        <v>2476</v>
      </c>
      <c r="G287" s="45"/>
      <c r="H287" s="45"/>
      <c r="I287" s="226"/>
      <c r="J287" s="45"/>
      <c r="K287" s="45"/>
      <c r="L287" s="49"/>
      <c r="M287" s="227"/>
      <c r="N287" s="228"/>
      <c r="O287" s="89"/>
      <c r="P287" s="89"/>
      <c r="Q287" s="89"/>
      <c r="R287" s="89"/>
      <c r="S287" s="89"/>
      <c r="T287" s="90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T287" s="21" t="s">
        <v>209</v>
      </c>
      <c r="AU287" s="21" t="s">
        <v>92</v>
      </c>
    </row>
    <row r="288" s="13" customFormat="1">
      <c r="A288" s="13"/>
      <c r="B288" s="232"/>
      <c r="C288" s="233"/>
      <c r="D288" s="224" t="s">
        <v>232</v>
      </c>
      <c r="E288" s="242" t="s">
        <v>35</v>
      </c>
      <c r="F288" s="234" t="s">
        <v>90</v>
      </c>
      <c r="G288" s="233"/>
      <c r="H288" s="235">
        <v>1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232</v>
      </c>
      <c r="AU288" s="241" t="s">
        <v>92</v>
      </c>
      <c r="AV288" s="13" t="s">
        <v>92</v>
      </c>
      <c r="AW288" s="13" t="s">
        <v>42</v>
      </c>
      <c r="AX288" s="13" t="s">
        <v>82</v>
      </c>
      <c r="AY288" s="241" t="s">
        <v>197</v>
      </c>
    </row>
    <row r="289" s="14" customFormat="1">
      <c r="A289" s="14"/>
      <c r="B289" s="253"/>
      <c r="C289" s="254"/>
      <c r="D289" s="224" t="s">
        <v>232</v>
      </c>
      <c r="E289" s="255" t="s">
        <v>35</v>
      </c>
      <c r="F289" s="256" t="s">
        <v>355</v>
      </c>
      <c r="G289" s="254"/>
      <c r="H289" s="257">
        <v>1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232</v>
      </c>
      <c r="AU289" s="263" t="s">
        <v>92</v>
      </c>
      <c r="AV289" s="14" t="s">
        <v>206</v>
      </c>
      <c r="AW289" s="14" t="s">
        <v>42</v>
      </c>
      <c r="AX289" s="14" t="s">
        <v>90</v>
      </c>
      <c r="AY289" s="263" t="s">
        <v>197</v>
      </c>
    </row>
    <row r="290" s="2" customFormat="1" ht="24.15" customHeight="1">
      <c r="A290" s="43"/>
      <c r="B290" s="44"/>
      <c r="C290" s="211" t="s">
        <v>461</v>
      </c>
      <c r="D290" s="211" t="s">
        <v>201</v>
      </c>
      <c r="E290" s="212" t="s">
        <v>2735</v>
      </c>
      <c r="F290" s="213" t="s">
        <v>2456</v>
      </c>
      <c r="G290" s="214" t="s">
        <v>215</v>
      </c>
      <c r="H290" s="215">
        <v>1</v>
      </c>
      <c r="I290" s="216"/>
      <c r="J290" s="217">
        <f>ROUND(I290*H290,2)</f>
        <v>0</v>
      </c>
      <c r="K290" s="213" t="s">
        <v>35</v>
      </c>
      <c r="L290" s="49"/>
      <c r="M290" s="218" t="s">
        <v>35</v>
      </c>
      <c r="N290" s="219" t="s">
        <v>53</v>
      </c>
      <c r="O290" s="89"/>
      <c r="P290" s="220">
        <f>O290*H290</f>
        <v>0</v>
      </c>
      <c r="Q290" s="220">
        <v>0</v>
      </c>
      <c r="R290" s="220">
        <f>Q290*H290</f>
        <v>0</v>
      </c>
      <c r="S290" s="220">
        <v>0</v>
      </c>
      <c r="T290" s="221">
        <f>S290*H290</f>
        <v>0</v>
      </c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R290" s="222" t="s">
        <v>206</v>
      </c>
      <c r="AT290" s="222" t="s">
        <v>201</v>
      </c>
      <c r="AU290" s="222" t="s">
        <v>92</v>
      </c>
      <c r="AY290" s="21" t="s">
        <v>197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21" t="s">
        <v>90</v>
      </c>
      <c r="BK290" s="223">
        <f>ROUND(I290*H290,2)</f>
        <v>0</v>
      </c>
      <c r="BL290" s="21" t="s">
        <v>206</v>
      </c>
      <c r="BM290" s="222" t="s">
        <v>667</v>
      </c>
    </row>
    <row r="291" s="2" customFormat="1">
      <c r="A291" s="43"/>
      <c r="B291" s="44"/>
      <c r="C291" s="45"/>
      <c r="D291" s="224" t="s">
        <v>209</v>
      </c>
      <c r="E291" s="45"/>
      <c r="F291" s="225" t="s">
        <v>2456</v>
      </c>
      <c r="G291" s="45"/>
      <c r="H291" s="45"/>
      <c r="I291" s="226"/>
      <c r="J291" s="45"/>
      <c r="K291" s="45"/>
      <c r="L291" s="49"/>
      <c r="M291" s="227"/>
      <c r="N291" s="228"/>
      <c r="O291" s="89"/>
      <c r="P291" s="89"/>
      <c r="Q291" s="89"/>
      <c r="R291" s="89"/>
      <c r="S291" s="89"/>
      <c r="T291" s="90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T291" s="21" t="s">
        <v>209</v>
      </c>
      <c r="AU291" s="21" t="s">
        <v>92</v>
      </c>
    </row>
    <row r="292" s="13" customFormat="1">
      <c r="A292" s="13"/>
      <c r="B292" s="232"/>
      <c r="C292" s="233"/>
      <c r="D292" s="224" t="s">
        <v>232</v>
      </c>
      <c r="E292" s="242" t="s">
        <v>35</v>
      </c>
      <c r="F292" s="234" t="s">
        <v>90</v>
      </c>
      <c r="G292" s="233"/>
      <c r="H292" s="235">
        <v>1</v>
      </c>
      <c r="I292" s="236"/>
      <c r="J292" s="233"/>
      <c r="K292" s="233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232</v>
      </c>
      <c r="AU292" s="241" t="s">
        <v>92</v>
      </c>
      <c r="AV292" s="13" t="s">
        <v>92</v>
      </c>
      <c r="AW292" s="13" t="s">
        <v>42</v>
      </c>
      <c r="AX292" s="13" t="s">
        <v>82</v>
      </c>
      <c r="AY292" s="241" t="s">
        <v>197</v>
      </c>
    </row>
    <row r="293" s="14" customFormat="1">
      <c r="A293" s="14"/>
      <c r="B293" s="253"/>
      <c r="C293" s="254"/>
      <c r="D293" s="224" t="s">
        <v>232</v>
      </c>
      <c r="E293" s="255" t="s">
        <v>35</v>
      </c>
      <c r="F293" s="256" t="s">
        <v>355</v>
      </c>
      <c r="G293" s="254"/>
      <c r="H293" s="257">
        <v>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232</v>
      </c>
      <c r="AU293" s="263" t="s">
        <v>92</v>
      </c>
      <c r="AV293" s="14" t="s">
        <v>206</v>
      </c>
      <c r="AW293" s="14" t="s">
        <v>42</v>
      </c>
      <c r="AX293" s="14" t="s">
        <v>90</v>
      </c>
      <c r="AY293" s="263" t="s">
        <v>197</v>
      </c>
    </row>
    <row r="294" s="2" customFormat="1" ht="21.75" customHeight="1">
      <c r="A294" s="43"/>
      <c r="B294" s="44"/>
      <c r="C294" s="243" t="s">
        <v>469</v>
      </c>
      <c r="D294" s="243" t="s">
        <v>305</v>
      </c>
      <c r="E294" s="244" t="s">
        <v>2457</v>
      </c>
      <c r="F294" s="245" t="s">
        <v>2458</v>
      </c>
      <c r="G294" s="246" t="s">
        <v>215</v>
      </c>
      <c r="H294" s="247">
        <v>1</v>
      </c>
      <c r="I294" s="248"/>
      <c r="J294" s="249">
        <f>ROUND(I294*H294,2)</f>
        <v>0</v>
      </c>
      <c r="K294" s="245" t="s">
        <v>35</v>
      </c>
      <c r="L294" s="250"/>
      <c r="M294" s="251" t="s">
        <v>35</v>
      </c>
      <c r="N294" s="252" t="s">
        <v>53</v>
      </c>
      <c r="O294" s="89"/>
      <c r="P294" s="220">
        <f>O294*H294</f>
        <v>0</v>
      </c>
      <c r="Q294" s="220">
        <v>0</v>
      </c>
      <c r="R294" s="220">
        <f>Q294*H294</f>
        <v>0</v>
      </c>
      <c r="S294" s="220">
        <v>0</v>
      </c>
      <c r="T294" s="221">
        <f>S294*H294</f>
        <v>0</v>
      </c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R294" s="222" t="s">
        <v>253</v>
      </c>
      <c r="AT294" s="222" t="s">
        <v>305</v>
      </c>
      <c r="AU294" s="222" t="s">
        <v>92</v>
      </c>
      <c r="AY294" s="21" t="s">
        <v>197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21" t="s">
        <v>90</v>
      </c>
      <c r="BK294" s="223">
        <f>ROUND(I294*H294,2)</f>
        <v>0</v>
      </c>
      <c r="BL294" s="21" t="s">
        <v>206</v>
      </c>
      <c r="BM294" s="222" t="s">
        <v>673</v>
      </c>
    </row>
    <row r="295" s="2" customFormat="1">
      <c r="A295" s="43"/>
      <c r="B295" s="44"/>
      <c r="C295" s="45"/>
      <c r="D295" s="224" t="s">
        <v>209</v>
      </c>
      <c r="E295" s="45"/>
      <c r="F295" s="225" t="s">
        <v>2458</v>
      </c>
      <c r="G295" s="45"/>
      <c r="H295" s="45"/>
      <c r="I295" s="226"/>
      <c r="J295" s="45"/>
      <c r="K295" s="45"/>
      <c r="L295" s="49"/>
      <c r="M295" s="227"/>
      <c r="N295" s="228"/>
      <c r="O295" s="89"/>
      <c r="P295" s="89"/>
      <c r="Q295" s="89"/>
      <c r="R295" s="89"/>
      <c r="S295" s="89"/>
      <c r="T295" s="90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T295" s="21" t="s">
        <v>209</v>
      </c>
      <c r="AU295" s="21" t="s">
        <v>92</v>
      </c>
    </row>
    <row r="296" s="2" customFormat="1" ht="16.5" customHeight="1">
      <c r="A296" s="43"/>
      <c r="B296" s="44"/>
      <c r="C296" s="243" t="s">
        <v>475</v>
      </c>
      <c r="D296" s="243" t="s">
        <v>305</v>
      </c>
      <c r="E296" s="244" t="s">
        <v>2459</v>
      </c>
      <c r="F296" s="245" t="s">
        <v>2460</v>
      </c>
      <c r="G296" s="246" t="s">
        <v>215</v>
      </c>
      <c r="H296" s="247">
        <v>1</v>
      </c>
      <c r="I296" s="248"/>
      <c r="J296" s="249">
        <f>ROUND(I296*H296,2)</f>
        <v>0</v>
      </c>
      <c r="K296" s="245" t="s">
        <v>35</v>
      </c>
      <c r="L296" s="250"/>
      <c r="M296" s="251" t="s">
        <v>35</v>
      </c>
      <c r="N296" s="252" t="s">
        <v>53</v>
      </c>
      <c r="O296" s="89"/>
      <c r="P296" s="220">
        <f>O296*H296</f>
        <v>0</v>
      </c>
      <c r="Q296" s="220">
        <v>0</v>
      </c>
      <c r="R296" s="220">
        <f>Q296*H296</f>
        <v>0</v>
      </c>
      <c r="S296" s="220">
        <v>0</v>
      </c>
      <c r="T296" s="221">
        <f>S296*H296</f>
        <v>0</v>
      </c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R296" s="222" t="s">
        <v>253</v>
      </c>
      <c r="AT296" s="222" t="s">
        <v>305</v>
      </c>
      <c r="AU296" s="222" t="s">
        <v>92</v>
      </c>
      <c r="AY296" s="21" t="s">
        <v>197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21" t="s">
        <v>90</v>
      </c>
      <c r="BK296" s="223">
        <f>ROUND(I296*H296,2)</f>
        <v>0</v>
      </c>
      <c r="BL296" s="21" t="s">
        <v>206</v>
      </c>
      <c r="BM296" s="222" t="s">
        <v>678</v>
      </c>
    </row>
    <row r="297" s="2" customFormat="1">
      <c r="A297" s="43"/>
      <c r="B297" s="44"/>
      <c r="C297" s="45"/>
      <c r="D297" s="224" t="s">
        <v>209</v>
      </c>
      <c r="E297" s="45"/>
      <c r="F297" s="225" t="s">
        <v>2460</v>
      </c>
      <c r="G297" s="45"/>
      <c r="H297" s="45"/>
      <c r="I297" s="226"/>
      <c r="J297" s="45"/>
      <c r="K297" s="45"/>
      <c r="L297" s="49"/>
      <c r="M297" s="227"/>
      <c r="N297" s="228"/>
      <c r="O297" s="89"/>
      <c r="P297" s="89"/>
      <c r="Q297" s="89"/>
      <c r="R297" s="89"/>
      <c r="S297" s="89"/>
      <c r="T297" s="90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T297" s="21" t="s">
        <v>209</v>
      </c>
      <c r="AU297" s="21" t="s">
        <v>92</v>
      </c>
    </row>
    <row r="298" s="2" customFormat="1" ht="24.15" customHeight="1">
      <c r="A298" s="43"/>
      <c r="B298" s="44"/>
      <c r="C298" s="243" t="s">
        <v>481</v>
      </c>
      <c r="D298" s="243" t="s">
        <v>305</v>
      </c>
      <c r="E298" s="244" t="s">
        <v>2461</v>
      </c>
      <c r="F298" s="245" t="s">
        <v>2462</v>
      </c>
      <c r="G298" s="246" t="s">
        <v>215</v>
      </c>
      <c r="H298" s="247">
        <v>1</v>
      </c>
      <c r="I298" s="248"/>
      <c r="J298" s="249">
        <f>ROUND(I298*H298,2)</f>
        <v>0</v>
      </c>
      <c r="K298" s="245" t="s">
        <v>35</v>
      </c>
      <c r="L298" s="250"/>
      <c r="M298" s="251" t="s">
        <v>35</v>
      </c>
      <c r="N298" s="252" t="s">
        <v>53</v>
      </c>
      <c r="O298" s="89"/>
      <c r="P298" s="220">
        <f>O298*H298</f>
        <v>0</v>
      </c>
      <c r="Q298" s="220">
        <v>0</v>
      </c>
      <c r="R298" s="220">
        <f>Q298*H298</f>
        <v>0</v>
      </c>
      <c r="S298" s="220">
        <v>0</v>
      </c>
      <c r="T298" s="221">
        <f>S298*H298</f>
        <v>0</v>
      </c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R298" s="222" t="s">
        <v>253</v>
      </c>
      <c r="AT298" s="222" t="s">
        <v>305</v>
      </c>
      <c r="AU298" s="222" t="s">
        <v>92</v>
      </c>
      <c r="AY298" s="21" t="s">
        <v>197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21" t="s">
        <v>90</v>
      </c>
      <c r="BK298" s="223">
        <f>ROUND(I298*H298,2)</f>
        <v>0</v>
      </c>
      <c r="BL298" s="21" t="s">
        <v>206</v>
      </c>
      <c r="BM298" s="222" t="s">
        <v>688</v>
      </c>
    </row>
    <row r="299" s="2" customFormat="1">
      <c r="A299" s="43"/>
      <c r="B299" s="44"/>
      <c r="C299" s="45"/>
      <c r="D299" s="224" t="s">
        <v>209</v>
      </c>
      <c r="E299" s="45"/>
      <c r="F299" s="225" t="s">
        <v>2462</v>
      </c>
      <c r="G299" s="45"/>
      <c r="H299" s="45"/>
      <c r="I299" s="226"/>
      <c r="J299" s="45"/>
      <c r="K299" s="45"/>
      <c r="L299" s="49"/>
      <c r="M299" s="227"/>
      <c r="N299" s="228"/>
      <c r="O299" s="89"/>
      <c r="P299" s="89"/>
      <c r="Q299" s="89"/>
      <c r="R299" s="89"/>
      <c r="S299" s="89"/>
      <c r="T299" s="90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T299" s="21" t="s">
        <v>209</v>
      </c>
      <c r="AU299" s="21" t="s">
        <v>92</v>
      </c>
    </row>
    <row r="300" s="2" customFormat="1" ht="24.15" customHeight="1">
      <c r="A300" s="43"/>
      <c r="B300" s="44"/>
      <c r="C300" s="211" t="s">
        <v>487</v>
      </c>
      <c r="D300" s="211" t="s">
        <v>201</v>
      </c>
      <c r="E300" s="212" t="s">
        <v>2463</v>
      </c>
      <c r="F300" s="213" t="s">
        <v>2464</v>
      </c>
      <c r="G300" s="214" t="s">
        <v>215</v>
      </c>
      <c r="H300" s="215">
        <v>1</v>
      </c>
      <c r="I300" s="216"/>
      <c r="J300" s="217">
        <f>ROUND(I300*H300,2)</f>
        <v>0</v>
      </c>
      <c r="K300" s="213" t="s">
        <v>35</v>
      </c>
      <c r="L300" s="49"/>
      <c r="M300" s="218" t="s">
        <v>35</v>
      </c>
      <c r="N300" s="219" t="s">
        <v>53</v>
      </c>
      <c r="O300" s="89"/>
      <c r="P300" s="220">
        <f>O300*H300</f>
        <v>0</v>
      </c>
      <c r="Q300" s="220">
        <v>0</v>
      </c>
      <c r="R300" s="220">
        <f>Q300*H300</f>
        <v>0</v>
      </c>
      <c r="S300" s="220">
        <v>0</v>
      </c>
      <c r="T300" s="221">
        <f>S300*H300</f>
        <v>0</v>
      </c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R300" s="222" t="s">
        <v>206</v>
      </c>
      <c r="AT300" s="222" t="s">
        <v>201</v>
      </c>
      <c r="AU300" s="222" t="s">
        <v>92</v>
      </c>
      <c r="AY300" s="21" t="s">
        <v>197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21" t="s">
        <v>90</v>
      </c>
      <c r="BK300" s="223">
        <f>ROUND(I300*H300,2)</f>
        <v>0</v>
      </c>
      <c r="BL300" s="21" t="s">
        <v>206</v>
      </c>
      <c r="BM300" s="222" t="s">
        <v>697</v>
      </c>
    </row>
    <row r="301" s="2" customFormat="1">
      <c r="A301" s="43"/>
      <c r="B301" s="44"/>
      <c r="C301" s="45"/>
      <c r="D301" s="224" t="s">
        <v>209</v>
      </c>
      <c r="E301" s="45"/>
      <c r="F301" s="225" t="s">
        <v>2464</v>
      </c>
      <c r="G301" s="45"/>
      <c r="H301" s="45"/>
      <c r="I301" s="226"/>
      <c r="J301" s="45"/>
      <c r="K301" s="45"/>
      <c r="L301" s="49"/>
      <c r="M301" s="227"/>
      <c r="N301" s="228"/>
      <c r="O301" s="89"/>
      <c r="P301" s="89"/>
      <c r="Q301" s="89"/>
      <c r="R301" s="89"/>
      <c r="S301" s="89"/>
      <c r="T301" s="90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T301" s="21" t="s">
        <v>209</v>
      </c>
      <c r="AU301" s="21" t="s">
        <v>92</v>
      </c>
    </row>
    <row r="302" s="13" customFormat="1">
      <c r="A302" s="13"/>
      <c r="B302" s="232"/>
      <c r="C302" s="233"/>
      <c r="D302" s="224" t="s">
        <v>232</v>
      </c>
      <c r="E302" s="242" t="s">
        <v>35</v>
      </c>
      <c r="F302" s="234" t="s">
        <v>90</v>
      </c>
      <c r="G302" s="233"/>
      <c r="H302" s="235">
        <v>1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232</v>
      </c>
      <c r="AU302" s="241" t="s">
        <v>92</v>
      </c>
      <c r="AV302" s="13" t="s">
        <v>92</v>
      </c>
      <c r="AW302" s="13" t="s">
        <v>42</v>
      </c>
      <c r="AX302" s="13" t="s">
        <v>82</v>
      </c>
      <c r="AY302" s="241" t="s">
        <v>197</v>
      </c>
    </row>
    <row r="303" s="14" customFormat="1">
      <c r="A303" s="14"/>
      <c r="B303" s="253"/>
      <c r="C303" s="254"/>
      <c r="D303" s="224" t="s">
        <v>232</v>
      </c>
      <c r="E303" s="255" t="s">
        <v>35</v>
      </c>
      <c r="F303" s="256" t="s">
        <v>355</v>
      </c>
      <c r="G303" s="254"/>
      <c r="H303" s="257">
        <v>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232</v>
      </c>
      <c r="AU303" s="263" t="s">
        <v>92</v>
      </c>
      <c r="AV303" s="14" t="s">
        <v>206</v>
      </c>
      <c r="AW303" s="14" t="s">
        <v>42</v>
      </c>
      <c r="AX303" s="14" t="s">
        <v>90</v>
      </c>
      <c r="AY303" s="263" t="s">
        <v>197</v>
      </c>
    </row>
    <row r="304" s="2" customFormat="1" ht="16.5" customHeight="1">
      <c r="A304" s="43"/>
      <c r="B304" s="44"/>
      <c r="C304" s="243" t="s">
        <v>29</v>
      </c>
      <c r="D304" s="243" t="s">
        <v>305</v>
      </c>
      <c r="E304" s="244" t="s">
        <v>2465</v>
      </c>
      <c r="F304" s="245" t="s">
        <v>2466</v>
      </c>
      <c r="G304" s="246" t="s">
        <v>215</v>
      </c>
      <c r="H304" s="247">
        <v>1</v>
      </c>
      <c r="I304" s="248"/>
      <c r="J304" s="249">
        <f>ROUND(I304*H304,2)</f>
        <v>0</v>
      </c>
      <c r="K304" s="245" t="s">
        <v>35</v>
      </c>
      <c r="L304" s="250"/>
      <c r="M304" s="251" t="s">
        <v>35</v>
      </c>
      <c r="N304" s="252" t="s">
        <v>53</v>
      </c>
      <c r="O304" s="89"/>
      <c r="P304" s="220">
        <f>O304*H304</f>
        <v>0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R304" s="222" t="s">
        <v>253</v>
      </c>
      <c r="AT304" s="222" t="s">
        <v>305</v>
      </c>
      <c r="AU304" s="222" t="s">
        <v>92</v>
      </c>
      <c r="AY304" s="21" t="s">
        <v>197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21" t="s">
        <v>90</v>
      </c>
      <c r="BK304" s="223">
        <f>ROUND(I304*H304,2)</f>
        <v>0</v>
      </c>
      <c r="BL304" s="21" t="s">
        <v>206</v>
      </c>
      <c r="BM304" s="222" t="s">
        <v>705</v>
      </c>
    </row>
    <row r="305" s="2" customFormat="1">
      <c r="A305" s="43"/>
      <c r="B305" s="44"/>
      <c r="C305" s="45"/>
      <c r="D305" s="224" t="s">
        <v>209</v>
      </c>
      <c r="E305" s="45"/>
      <c r="F305" s="225" t="s">
        <v>2466</v>
      </c>
      <c r="G305" s="45"/>
      <c r="H305" s="45"/>
      <c r="I305" s="226"/>
      <c r="J305" s="45"/>
      <c r="K305" s="45"/>
      <c r="L305" s="49"/>
      <c r="M305" s="227"/>
      <c r="N305" s="228"/>
      <c r="O305" s="89"/>
      <c r="P305" s="89"/>
      <c r="Q305" s="89"/>
      <c r="R305" s="89"/>
      <c r="S305" s="89"/>
      <c r="T305" s="90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T305" s="21" t="s">
        <v>209</v>
      </c>
      <c r="AU305" s="21" t="s">
        <v>92</v>
      </c>
    </row>
    <row r="306" s="2" customFormat="1">
      <c r="A306" s="43"/>
      <c r="B306" s="44"/>
      <c r="C306" s="45"/>
      <c r="D306" s="224" t="s">
        <v>219</v>
      </c>
      <c r="E306" s="45"/>
      <c r="F306" s="231" t="s">
        <v>2467</v>
      </c>
      <c r="G306" s="45"/>
      <c r="H306" s="45"/>
      <c r="I306" s="226"/>
      <c r="J306" s="45"/>
      <c r="K306" s="45"/>
      <c r="L306" s="49"/>
      <c r="M306" s="227"/>
      <c r="N306" s="228"/>
      <c r="O306" s="89"/>
      <c r="P306" s="89"/>
      <c r="Q306" s="89"/>
      <c r="R306" s="89"/>
      <c r="S306" s="89"/>
      <c r="T306" s="90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T306" s="21" t="s">
        <v>219</v>
      </c>
      <c r="AU306" s="21" t="s">
        <v>92</v>
      </c>
    </row>
    <row r="307" s="2" customFormat="1" ht="24.15" customHeight="1">
      <c r="A307" s="43"/>
      <c r="B307" s="44"/>
      <c r="C307" s="243" t="s">
        <v>502</v>
      </c>
      <c r="D307" s="243" t="s">
        <v>305</v>
      </c>
      <c r="E307" s="244" t="s">
        <v>2477</v>
      </c>
      <c r="F307" s="245" t="s">
        <v>2478</v>
      </c>
      <c r="G307" s="246" t="s">
        <v>215</v>
      </c>
      <c r="H307" s="247">
        <v>4</v>
      </c>
      <c r="I307" s="248"/>
      <c r="J307" s="249">
        <f>ROUND(I307*H307,2)</f>
        <v>0</v>
      </c>
      <c r="K307" s="245" t="s">
        <v>205</v>
      </c>
      <c r="L307" s="250"/>
      <c r="M307" s="251" t="s">
        <v>35</v>
      </c>
      <c r="N307" s="252" t="s">
        <v>53</v>
      </c>
      <c r="O307" s="89"/>
      <c r="P307" s="220">
        <f>O307*H307</f>
        <v>0</v>
      </c>
      <c r="Q307" s="220">
        <v>0.029999999999999999</v>
      </c>
      <c r="R307" s="220">
        <f>Q307*H307</f>
        <v>0.12</v>
      </c>
      <c r="S307" s="220">
        <v>0</v>
      </c>
      <c r="T307" s="221">
        <f>S307*H307</f>
        <v>0</v>
      </c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R307" s="222" t="s">
        <v>253</v>
      </c>
      <c r="AT307" s="222" t="s">
        <v>305</v>
      </c>
      <c r="AU307" s="222" t="s">
        <v>92</v>
      </c>
      <c r="AY307" s="21" t="s">
        <v>197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21" t="s">
        <v>90</v>
      </c>
      <c r="BK307" s="223">
        <f>ROUND(I307*H307,2)</f>
        <v>0</v>
      </c>
      <c r="BL307" s="21" t="s">
        <v>206</v>
      </c>
      <c r="BM307" s="222" t="s">
        <v>2736</v>
      </c>
    </row>
    <row r="308" s="2" customFormat="1">
      <c r="A308" s="43"/>
      <c r="B308" s="44"/>
      <c r="C308" s="45"/>
      <c r="D308" s="224" t="s">
        <v>209</v>
      </c>
      <c r="E308" s="45"/>
      <c r="F308" s="225" t="s">
        <v>2480</v>
      </c>
      <c r="G308" s="45"/>
      <c r="H308" s="45"/>
      <c r="I308" s="226"/>
      <c r="J308" s="45"/>
      <c r="K308" s="45"/>
      <c r="L308" s="49"/>
      <c r="M308" s="227"/>
      <c r="N308" s="228"/>
      <c r="O308" s="89"/>
      <c r="P308" s="89"/>
      <c r="Q308" s="89"/>
      <c r="R308" s="89"/>
      <c r="S308" s="89"/>
      <c r="T308" s="90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T308" s="21" t="s">
        <v>209</v>
      </c>
      <c r="AU308" s="21" t="s">
        <v>92</v>
      </c>
    </row>
    <row r="309" s="2" customFormat="1">
      <c r="A309" s="43"/>
      <c r="B309" s="44"/>
      <c r="C309" s="45"/>
      <c r="D309" s="224" t="s">
        <v>219</v>
      </c>
      <c r="E309" s="45"/>
      <c r="F309" s="231" t="s">
        <v>2481</v>
      </c>
      <c r="G309" s="45"/>
      <c r="H309" s="45"/>
      <c r="I309" s="226"/>
      <c r="J309" s="45"/>
      <c r="K309" s="45"/>
      <c r="L309" s="49"/>
      <c r="M309" s="227"/>
      <c r="N309" s="228"/>
      <c r="O309" s="89"/>
      <c r="P309" s="89"/>
      <c r="Q309" s="89"/>
      <c r="R309" s="89"/>
      <c r="S309" s="89"/>
      <c r="T309" s="90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T309" s="21" t="s">
        <v>219</v>
      </c>
      <c r="AU309" s="21" t="s">
        <v>92</v>
      </c>
    </row>
    <row r="310" s="12" customFormat="1" ht="22.8" customHeight="1">
      <c r="A310" s="12"/>
      <c r="B310" s="195"/>
      <c r="C310" s="196"/>
      <c r="D310" s="197" t="s">
        <v>81</v>
      </c>
      <c r="E310" s="209" t="s">
        <v>1512</v>
      </c>
      <c r="F310" s="209" t="s">
        <v>1513</v>
      </c>
      <c r="G310" s="196"/>
      <c r="H310" s="196"/>
      <c r="I310" s="199"/>
      <c r="J310" s="210">
        <f>BK310</f>
        <v>0</v>
      </c>
      <c r="K310" s="196"/>
      <c r="L310" s="201"/>
      <c r="M310" s="202"/>
      <c r="N310" s="203"/>
      <c r="O310" s="203"/>
      <c r="P310" s="204">
        <f>SUM(P311:P312)</f>
        <v>0</v>
      </c>
      <c r="Q310" s="203"/>
      <c r="R310" s="204">
        <f>SUM(R311:R312)</f>
        <v>0</v>
      </c>
      <c r="S310" s="203"/>
      <c r="T310" s="205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6" t="s">
        <v>90</v>
      </c>
      <c r="AT310" s="207" t="s">
        <v>81</v>
      </c>
      <c r="AU310" s="207" t="s">
        <v>90</v>
      </c>
      <c r="AY310" s="206" t="s">
        <v>197</v>
      </c>
      <c r="BK310" s="208">
        <f>SUM(BK311:BK312)</f>
        <v>0</v>
      </c>
    </row>
    <row r="311" s="2" customFormat="1" ht="24.15" customHeight="1">
      <c r="A311" s="43"/>
      <c r="B311" s="44"/>
      <c r="C311" s="211" t="s">
        <v>509</v>
      </c>
      <c r="D311" s="211" t="s">
        <v>201</v>
      </c>
      <c r="E311" s="212" t="s">
        <v>2485</v>
      </c>
      <c r="F311" s="213" t="s">
        <v>2486</v>
      </c>
      <c r="G311" s="214" t="s">
        <v>269</v>
      </c>
      <c r="H311" s="215">
        <v>25.798999999999999</v>
      </c>
      <c r="I311" s="216"/>
      <c r="J311" s="217">
        <f>ROUND(I311*H311,2)</f>
        <v>0</v>
      </c>
      <c r="K311" s="213" t="s">
        <v>35</v>
      </c>
      <c r="L311" s="49"/>
      <c r="M311" s="218" t="s">
        <v>35</v>
      </c>
      <c r="N311" s="219" t="s">
        <v>53</v>
      </c>
      <c r="O311" s="89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R311" s="222" t="s">
        <v>206</v>
      </c>
      <c r="AT311" s="222" t="s">
        <v>201</v>
      </c>
      <c r="AU311" s="222" t="s">
        <v>92</v>
      </c>
      <c r="AY311" s="21" t="s">
        <v>197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21" t="s">
        <v>90</v>
      </c>
      <c r="BK311" s="223">
        <f>ROUND(I311*H311,2)</f>
        <v>0</v>
      </c>
      <c r="BL311" s="21" t="s">
        <v>206</v>
      </c>
      <c r="BM311" s="222" t="s">
        <v>715</v>
      </c>
    </row>
    <row r="312" s="2" customFormat="1">
      <c r="A312" s="43"/>
      <c r="B312" s="44"/>
      <c r="C312" s="45"/>
      <c r="D312" s="224" t="s">
        <v>209</v>
      </c>
      <c r="E312" s="45"/>
      <c r="F312" s="225" t="s">
        <v>2486</v>
      </c>
      <c r="G312" s="45"/>
      <c r="H312" s="45"/>
      <c r="I312" s="226"/>
      <c r="J312" s="45"/>
      <c r="K312" s="45"/>
      <c r="L312" s="49"/>
      <c r="M312" s="227"/>
      <c r="N312" s="228"/>
      <c r="O312" s="89"/>
      <c r="P312" s="89"/>
      <c r="Q312" s="89"/>
      <c r="R312" s="89"/>
      <c r="S312" s="89"/>
      <c r="T312" s="90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T312" s="21" t="s">
        <v>209</v>
      </c>
      <c r="AU312" s="21" t="s">
        <v>92</v>
      </c>
    </row>
    <row r="313" s="12" customFormat="1" ht="22.8" customHeight="1">
      <c r="A313" s="12"/>
      <c r="B313" s="195"/>
      <c r="C313" s="196"/>
      <c r="D313" s="197" t="s">
        <v>81</v>
      </c>
      <c r="E313" s="209" t="s">
        <v>137</v>
      </c>
      <c r="F313" s="209" t="s">
        <v>2737</v>
      </c>
      <c r="G313" s="196"/>
      <c r="H313" s="196"/>
      <c r="I313" s="199"/>
      <c r="J313" s="210">
        <f>BK313</f>
        <v>0</v>
      </c>
      <c r="K313" s="196"/>
      <c r="L313" s="201"/>
      <c r="M313" s="202"/>
      <c r="N313" s="203"/>
      <c r="O313" s="203"/>
      <c r="P313" s="204">
        <f>SUM(P314:P347)</f>
        <v>0</v>
      </c>
      <c r="Q313" s="203"/>
      <c r="R313" s="204">
        <f>SUM(R314:R347)</f>
        <v>0.45967999999999998</v>
      </c>
      <c r="S313" s="203"/>
      <c r="T313" s="205">
        <f>SUM(T314:T347)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6" t="s">
        <v>234</v>
      </c>
      <c r="AT313" s="207" t="s">
        <v>81</v>
      </c>
      <c r="AU313" s="207" t="s">
        <v>90</v>
      </c>
      <c r="AY313" s="206" t="s">
        <v>197</v>
      </c>
      <c r="BK313" s="208">
        <f>SUM(BK314:BK347)</f>
        <v>0</v>
      </c>
    </row>
    <row r="314" s="2" customFormat="1" ht="21.75" customHeight="1">
      <c r="A314" s="43"/>
      <c r="B314" s="44"/>
      <c r="C314" s="211" t="s">
        <v>515</v>
      </c>
      <c r="D314" s="211" t="s">
        <v>201</v>
      </c>
      <c r="E314" s="212" t="s">
        <v>2488</v>
      </c>
      <c r="F314" s="213" t="s">
        <v>2489</v>
      </c>
      <c r="G314" s="214" t="s">
        <v>409</v>
      </c>
      <c r="H314" s="215">
        <v>25.800000000000001</v>
      </c>
      <c r="I314" s="216"/>
      <c r="J314" s="217">
        <f>ROUND(I314*H314,2)</f>
        <v>0</v>
      </c>
      <c r="K314" s="213" t="s">
        <v>35</v>
      </c>
      <c r="L314" s="49"/>
      <c r="M314" s="218" t="s">
        <v>35</v>
      </c>
      <c r="N314" s="219" t="s">
        <v>53</v>
      </c>
      <c r="O314" s="89"/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R314" s="222" t="s">
        <v>206</v>
      </c>
      <c r="AT314" s="222" t="s">
        <v>201</v>
      </c>
      <c r="AU314" s="222" t="s">
        <v>92</v>
      </c>
      <c r="AY314" s="21" t="s">
        <v>197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21" t="s">
        <v>90</v>
      </c>
      <c r="BK314" s="223">
        <f>ROUND(I314*H314,2)</f>
        <v>0</v>
      </c>
      <c r="BL314" s="21" t="s">
        <v>206</v>
      </c>
      <c r="BM314" s="222" t="s">
        <v>29</v>
      </c>
    </row>
    <row r="315" s="2" customFormat="1">
      <c r="A315" s="43"/>
      <c r="B315" s="44"/>
      <c r="C315" s="45"/>
      <c r="D315" s="224" t="s">
        <v>209</v>
      </c>
      <c r="E315" s="45"/>
      <c r="F315" s="225" t="s">
        <v>2489</v>
      </c>
      <c r="G315" s="45"/>
      <c r="H315" s="45"/>
      <c r="I315" s="226"/>
      <c r="J315" s="45"/>
      <c r="K315" s="45"/>
      <c r="L315" s="49"/>
      <c r="M315" s="227"/>
      <c r="N315" s="228"/>
      <c r="O315" s="89"/>
      <c r="P315" s="89"/>
      <c r="Q315" s="89"/>
      <c r="R315" s="89"/>
      <c r="S315" s="89"/>
      <c r="T315" s="90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T315" s="21" t="s">
        <v>209</v>
      </c>
      <c r="AU315" s="21" t="s">
        <v>92</v>
      </c>
    </row>
    <row r="316" s="13" customFormat="1">
      <c r="A316" s="13"/>
      <c r="B316" s="232"/>
      <c r="C316" s="233"/>
      <c r="D316" s="224" t="s">
        <v>232</v>
      </c>
      <c r="E316" s="242" t="s">
        <v>35</v>
      </c>
      <c r="F316" s="234" t="s">
        <v>2738</v>
      </c>
      <c r="G316" s="233"/>
      <c r="H316" s="235">
        <v>17.300000000000001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232</v>
      </c>
      <c r="AU316" s="241" t="s">
        <v>92</v>
      </c>
      <c r="AV316" s="13" t="s">
        <v>92</v>
      </c>
      <c r="AW316" s="13" t="s">
        <v>42</v>
      </c>
      <c r="AX316" s="13" t="s">
        <v>82</v>
      </c>
      <c r="AY316" s="241" t="s">
        <v>197</v>
      </c>
    </row>
    <row r="317" s="13" customFormat="1">
      <c r="A317" s="13"/>
      <c r="B317" s="232"/>
      <c r="C317" s="233"/>
      <c r="D317" s="224" t="s">
        <v>232</v>
      </c>
      <c r="E317" s="242" t="s">
        <v>35</v>
      </c>
      <c r="F317" s="234" t="s">
        <v>2739</v>
      </c>
      <c r="G317" s="233"/>
      <c r="H317" s="235">
        <v>8.5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232</v>
      </c>
      <c r="AU317" s="241" t="s">
        <v>92</v>
      </c>
      <c r="AV317" s="13" t="s">
        <v>92</v>
      </c>
      <c r="AW317" s="13" t="s">
        <v>42</v>
      </c>
      <c r="AX317" s="13" t="s">
        <v>82</v>
      </c>
      <c r="AY317" s="241" t="s">
        <v>197</v>
      </c>
    </row>
    <row r="318" s="14" customFormat="1">
      <c r="A318" s="14"/>
      <c r="B318" s="253"/>
      <c r="C318" s="254"/>
      <c r="D318" s="224" t="s">
        <v>232</v>
      </c>
      <c r="E318" s="255" t="s">
        <v>35</v>
      </c>
      <c r="F318" s="256" t="s">
        <v>355</v>
      </c>
      <c r="G318" s="254"/>
      <c r="H318" s="257">
        <v>25.800000000000001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232</v>
      </c>
      <c r="AU318" s="263" t="s">
        <v>92</v>
      </c>
      <c r="AV318" s="14" t="s">
        <v>206</v>
      </c>
      <c r="AW318" s="14" t="s">
        <v>42</v>
      </c>
      <c r="AX318" s="14" t="s">
        <v>90</v>
      </c>
      <c r="AY318" s="263" t="s">
        <v>197</v>
      </c>
    </row>
    <row r="319" s="2" customFormat="1" ht="24.15" customHeight="1">
      <c r="A319" s="43"/>
      <c r="B319" s="44"/>
      <c r="C319" s="211" t="s">
        <v>523</v>
      </c>
      <c r="D319" s="211" t="s">
        <v>201</v>
      </c>
      <c r="E319" s="212" t="s">
        <v>2539</v>
      </c>
      <c r="F319" s="213" t="s">
        <v>2540</v>
      </c>
      <c r="G319" s="214" t="s">
        <v>2541</v>
      </c>
      <c r="H319" s="215">
        <v>1</v>
      </c>
      <c r="I319" s="216"/>
      <c r="J319" s="217">
        <f>ROUND(I319*H319,2)</f>
        <v>0</v>
      </c>
      <c r="K319" s="213" t="s">
        <v>35</v>
      </c>
      <c r="L319" s="49"/>
      <c r="M319" s="218" t="s">
        <v>35</v>
      </c>
      <c r="N319" s="219" t="s">
        <v>53</v>
      </c>
      <c r="O319" s="89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R319" s="222" t="s">
        <v>206</v>
      </c>
      <c r="AT319" s="222" t="s">
        <v>201</v>
      </c>
      <c r="AU319" s="222" t="s">
        <v>92</v>
      </c>
      <c r="AY319" s="21" t="s">
        <v>197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21" t="s">
        <v>90</v>
      </c>
      <c r="BK319" s="223">
        <f>ROUND(I319*H319,2)</f>
        <v>0</v>
      </c>
      <c r="BL319" s="21" t="s">
        <v>206</v>
      </c>
      <c r="BM319" s="222" t="s">
        <v>2740</v>
      </c>
    </row>
    <row r="320" s="2" customFormat="1">
      <c r="A320" s="43"/>
      <c r="B320" s="44"/>
      <c r="C320" s="45"/>
      <c r="D320" s="224" t="s">
        <v>209</v>
      </c>
      <c r="E320" s="45"/>
      <c r="F320" s="225" t="s">
        <v>2540</v>
      </c>
      <c r="G320" s="45"/>
      <c r="H320" s="45"/>
      <c r="I320" s="226"/>
      <c r="J320" s="45"/>
      <c r="K320" s="45"/>
      <c r="L320" s="49"/>
      <c r="M320" s="227"/>
      <c r="N320" s="228"/>
      <c r="O320" s="89"/>
      <c r="P320" s="89"/>
      <c r="Q320" s="89"/>
      <c r="R320" s="89"/>
      <c r="S320" s="89"/>
      <c r="T320" s="90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T320" s="21" t="s">
        <v>209</v>
      </c>
      <c r="AU320" s="21" t="s">
        <v>92</v>
      </c>
    </row>
    <row r="321" s="2" customFormat="1">
      <c r="A321" s="43"/>
      <c r="B321" s="44"/>
      <c r="C321" s="45"/>
      <c r="D321" s="224" t="s">
        <v>219</v>
      </c>
      <c r="E321" s="45"/>
      <c r="F321" s="231" t="s">
        <v>2543</v>
      </c>
      <c r="G321" s="45"/>
      <c r="H321" s="45"/>
      <c r="I321" s="226"/>
      <c r="J321" s="45"/>
      <c r="K321" s="45"/>
      <c r="L321" s="49"/>
      <c r="M321" s="227"/>
      <c r="N321" s="228"/>
      <c r="O321" s="89"/>
      <c r="P321" s="89"/>
      <c r="Q321" s="89"/>
      <c r="R321" s="89"/>
      <c r="S321" s="89"/>
      <c r="T321" s="90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T321" s="21" t="s">
        <v>219</v>
      </c>
      <c r="AU321" s="21" t="s">
        <v>92</v>
      </c>
    </row>
    <row r="322" s="2" customFormat="1" ht="24.15" customHeight="1">
      <c r="A322" s="43"/>
      <c r="B322" s="44"/>
      <c r="C322" s="211" t="s">
        <v>539</v>
      </c>
      <c r="D322" s="211" t="s">
        <v>201</v>
      </c>
      <c r="E322" s="212" t="s">
        <v>2493</v>
      </c>
      <c r="F322" s="213" t="s">
        <v>2741</v>
      </c>
      <c r="G322" s="214" t="s">
        <v>2495</v>
      </c>
      <c r="H322" s="215">
        <v>1</v>
      </c>
      <c r="I322" s="216"/>
      <c r="J322" s="217">
        <f>ROUND(I322*H322,2)</f>
        <v>0</v>
      </c>
      <c r="K322" s="213" t="s">
        <v>2496</v>
      </c>
      <c r="L322" s="49"/>
      <c r="M322" s="218" t="s">
        <v>35</v>
      </c>
      <c r="N322" s="219" t="s">
        <v>53</v>
      </c>
      <c r="O322" s="89"/>
      <c r="P322" s="220">
        <f>O322*H322</f>
        <v>0</v>
      </c>
      <c r="Q322" s="220">
        <v>0.00031</v>
      </c>
      <c r="R322" s="220">
        <f>Q322*H322</f>
        <v>0.00031</v>
      </c>
      <c r="S322" s="220">
        <v>0</v>
      </c>
      <c r="T322" s="221">
        <f>S322*H322</f>
        <v>0</v>
      </c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R322" s="222" t="s">
        <v>206</v>
      </c>
      <c r="AT322" s="222" t="s">
        <v>201</v>
      </c>
      <c r="AU322" s="222" t="s">
        <v>92</v>
      </c>
      <c r="AY322" s="21" t="s">
        <v>197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21" t="s">
        <v>90</v>
      </c>
      <c r="BK322" s="223">
        <f>ROUND(I322*H322,2)</f>
        <v>0</v>
      </c>
      <c r="BL322" s="21" t="s">
        <v>206</v>
      </c>
      <c r="BM322" s="222" t="s">
        <v>2742</v>
      </c>
    </row>
    <row r="323" s="2" customFormat="1">
      <c r="A323" s="43"/>
      <c r="B323" s="44"/>
      <c r="C323" s="45"/>
      <c r="D323" s="224" t="s">
        <v>209</v>
      </c>
      <c r="E323" s="45"/>
      <c r="F323" s="225" t="s">
        <v>2743</v>
      </c>
      <c r="G323" s="45"/>
      <c r="H323" s="45"/>
      <c r="I323" s="226"/>
      <c r="J323" s="45"/>
      <c r="K323" s="45"/>
      <c r="L323" s="49"/>
      <c r="M323" s="227"/>
      <c r="N323" s="228"/>
      <c r="O323" s="89"/>
      <c r="P323" s="89"/>
      <c r="Q323" s="89"/>
      <c r="R323" s="89"/>
      <c r="S323" s="89"/>
      <c r="T323" s="90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T323" s="21" t="s">
        <v>209</v>
      </c>
      <c r="AU323" s="21" t="s">
        <v>92</v>
      </c>
    </row>
    <row r="324" s="2" customFormat="1">
      <c r="A324" s="43"/>
      <c r="B324" s="44"/>
      <c r="C324" s="45"/>
      <c r="D324" s="229" t="s">
        <v>211</v>
      </c>
      <c r="E324" s="45"/>
      <c r="F324" s="230" t="s">
        <v>2499</v>
      </c>
      <c r="G324" s="45"/>
      <c r="H324" s="45"/>
      <c r="I324" s="226"/>
      <c r="J324" s="45"/>
      <c r="K324" s="45"/>
      <c r="L324" s="49"/>
      <c r="M324" s="227"/>
      <c r="N324" s="228"/>
      <c r="O324" s="89"/>
      <c r="P324" s="89"/>
      <c r="Q324" s="89"/>
      <c r="R324" s="89"/>
      <c r="S324" s="89"/>
      <c r="T324" s="90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T324" s="21" t="s">
        <v>211</v>
      </c>
      <c r="AU324" s="21" t="s">
        <v>92</v>
      </c>
    </row>
    <row r="325" s="2" customFormat="1">
      <c r="A325" s="43"/>
      <c r="B325" s="44"/>
      <c r="C325" s="45"/>
      <c r="D325" s="224" t="s">
        <v>2500</v>
      </c>
      <c r="E325" s="45"/>
      <c r="F325" s="231" t="s">
        <v>2501</v>
      </c>
      <c r="G325" s="45"/>
      <c r="H325" s="45"/>
      <c r="I325" s="226"/>
      <c r="J325" s="45"/>
      <c r="K325" s="45"/>
      <c r="L325" s="49"/>
      <c r="M325" s="227"/>
      <c r="N325" s="228"/>
      <c r="O325" s="89"/>
      <c r="P325" s="89"/>
      <c r="Q325" s="89"/>
      <c r="R325" s="89"/>
      <c r="S325" s="89"/>
      <c r="T325" s="90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T325" s="21" t="s">
        <v>2500</v>
      </c>
      <c r="AU325" s="21" t="s">
        <v>92</v>
      </c>
    </row>
    <row r="326" s="2" customFormat="1" ht="24.15" customHeight="1">
      <c r="A326" s="43"/>
      <c r="B326" s="44"/>
      <c r="C326" s="211" t="s">
        <v>545</v>
      </c>
      <c r="D326" s="211" t="s">
        <v>201</v>
      </c>
      <c r="E326" s="212" t="s">
        <v>2507</v>
      </c>
      <c r="F326" s="213" t="s">
        <v>2508</v>
      </c>
      <c r="G326" s="214" t="s">
        <v>2495</v>
      </c>
      <c r="H326" s="215">
        <v>1</v>
      </c>
      <c r="I326" s="216"/>
      <c r="J326" s="217">
        <f>ROUND(I326*H326,2)</f>
        <v>0</v>
      </c>
      <c r="K326" s="213" t="s">
        <v>2496</v>
      </c>
      <c r="L326" s="49"/>
      <c r="M326" s="218" t="s">
        <v>35</v>
      </c>
      <c r="N326" s="219" t="s">
        <v>53</v>
      </c>
      <c r="O326" s="89"/>
      <c r="P326" s="220">
        <f>O326*H326</f>
        <v>0</v>
      </c>
      <c r="Q326" s="220">
        <v>0.45937</v>
      </c>
      <c r="R326" s="220">
        <f>Q326*H326</f>
        <v>0.45937</v>
      </c>
      <c r="S326" s="220">
        <v>0</v>
      </c>
      <c r="T326" s="221">
        <f>S326*H326</f>
        <v>0</v>
      </c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R326" s="222" t="s">
        <v>206</v>
      </c>
      <c r="AT326" s="222" t="s">
        <v>201</v>
      </c>
      <c r="AU326" s="222" t="s">
        <v>92</v>
      </c>
      <c r="AY326" s="21" t="s">
        <v>197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21" t="s">
        <v>90</v>
      </c>
      <c r="BK326" s="223">
        <f>ROUND(I326*H326,2)</f>
        <v>0</v>
      </c>
      <c r="BL326" s="21" t="s">
        <v>206</v>
      </c>
      <c r="BM326" s="222" t="s">
        <v>2744</v>
      </c>
    </row>
    <row r="327" s="2" customFormat="1">
      <c r="A327" s="43"/>
      <c r="B327" s="44"/>
      <c r="C327" s="45"/>
      <c r="D327" s="224" t="s">
        <v>209</v>
      </c>
      <c r="E327" s="45"/>
      <c r="F327" s="225" t="s">
        <v>2670</v>
      </c>
      <c r="G327" s="45"/>
      <c r="H327" s="45"/>
      <c r="I327" s="226"/>
      <c r="J327" s="45"/>
      <c r="K327" s="45"/>
      <c r="L327" s="49"/>
      <c r="M327" s="227"/>
      <c r="N327" s="228"/>
      <c r="O327" s="89"/>
      <c r="P327" s="89"/>
      <c r="Q327" s="89"/>
      <c r="R327" s="89"/>
      <c r="S327" s="89"/>
      <c r="T327" s="90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T327" s="21" t="s">
        <v>209</v>
      </c>
      <c r="AU327" s="21" t="s">
        <v>92</v>
      </c>
    </row>
    <row r="328" s="2" customFormat="1">
      <c r="A328" s="43"/>
      <c r="B328" s="44"/>
      <c r="C328" s="45"/>
      <c r="D328" s="229" t="s">
        <v>211</v>
      </c>
      <c r="E328" s="45"/>
      <c r="F328" s="230" t="s">
        <v>2511</v>
      </c>
      <c r="G328" s="45"/>
      <c r="H328" s="45"/>
      <c r="I328" s="226"/>
      <c r="J328" s="45"/>
      <c r="K328" s="45"/>
      <c r="L328" s="49"/>
      <c r="M328" s="227"/>
      <c r="N328" s="228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T328" s="21" t="s">
        <v>211</v>
      </c>
      <c r="AU328" s="21" t="s">
        <v>92</v>
      </c>
    </row>
    <row r="329" s="2" customFormat="1">
      <c r="A329" s="43"/>
      <c r="B329" s="44"/>
      <c r="C329" s="45"/>
      <c r="D329" s="224" t="s">
        <v>2500</v>
      </c>
      <c r="E329" s="45"/>
      <c r="F329" s="231" t="s">
        <v>2512</v>
      </c>
      <c r="G329" s="45"/>
      <c r="H329" s="45"/>
      <c r="I329" s="226"/>
      <c r="J329" s="45"/>
      <c r="K329" s="45"/>
      <c r="L329" s="49"/>
      <c r="M329" s="227"/>
      <c r="N329" s="228"/>
      <c r="O329" s="89"/>
      <c r="P329" s="89"/>
      <c r="Q329" s="89"/>
      <c r="R329" s="89"/>
      <c r="S329" s="89"/>
      <c r="T329" s="90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T329" s="21" t="s">
        <v>2500</v>
      </c>
      <c r="AU329" s="21" t="s">
        <v>92</v>
      </c>
    </row>
    <row r="330" s="2" customFormat="1">
      <c r="A330" s="43"/>
      <c r="B330" s="44"/>
      <c r="C330" s="45"/>
      <c r="D330" s="224" t="s">
        <v>219</v>
      </c>
      <c r="E330" s="45"/>
      <c r="F330" s="231" t="s">
        <v>2513</v>
      </c>
      <c r="G330" s="45"/>
      <c r="H330" s="45"/>
      <c r="I330" s="226"/>
      <c r="J330" s="45"/>
      <c r="K330" s="45"/>
      <c r="L330" s="49"/>
      <c r="M330" s="227"/>
      <c r="N330" s="228"/>
      <c r="O330" s="89"/>
      <c r="P330" s="89"/>
      <c r="Q330" s="89"/>
      <c r="R330" s="89"/>
      <c r="S330" s="89"/>
      <c r="T330" s="90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T330" s="21" t="s">
        <v>219</v>
      </c>
      <c r="AU330" s="21" t="s">
        <v>92</v>
      </c>
    </row>
    <row r="331" s="2" customFormat="1" ht="16.5" customHeight="1">
      <c r="A331" s="43"/>
      <c r="B331" s="44"/>
      <c r="C331" s="211" t="s">
        <v>557</v>
      </c>
      <c r="D331" s="211" t="s">
        <v>201</v>
      </c>
      <c r="E331" s="212" t="s">
        <v>2671</v>
      </c>
      <c r="F331" s="213" t="s">
        <v>2672</v>
      </c>
      <c r="G331" s="214" t="s">
        <v>2495</v>
      </c>
      <c r="H331" s="215">
        <v>1</v>
      </c>
      <c r="I331" s="216"/>
      <c r="J331" s="217">
        <f>ROUND(I331*H331,2)</f>
        <v>0</v>
      </c>
      <c r="K331" s="213" t="s">
        <v>2496</v>
      </c>
      <c r="L331" s="49"/>
      <c r="M331" s="218" t="s">
        <v>35</v>
      </c>
      <c r="N331" s="219" t="s">
        <v>53</v>
      </c>
      <c r="O331" s="89"/>
      <c r="P331" s="220">
        <f>O331*H331</f>
        <v>0</v>
      </c>
      <c r="Q331" s="220">
        <v>0</v>
      </c>
      <c r="R331" s="220">
        <f>Q331*H331</f>
        <v>0</v>
      </c>
      <c r="S331" s="220">
        <v>0</v>
      </c>
      <c r="T331" s="221">
        <f>S331*H331</f>
        <v>0</v>
      </c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R331" s="222" t="s">
        <v>206</v>
      </c>
      <c r="AT331" s="222" t="s">
        <v>201</v>
      </c>
      <c r="AU331" s="222" t="s">
        <v>92</v>
      </c>
      <c r="AY331" s="21" t="s">
        <v>197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21" t="s">
        <v>90</v>
      </c>
      <c r="BK331" s="223">
        <f>ROUND(I331*H331,2)</f>
        <v>0</v>
      </c>
      <c r="BL331" s="21" t="s">
        <v>206</v>
      </c>
      <c r="BM331" s="222" t="s">
        <v>2745</v>
      </c>
    </row>
    <row r="332" s="2" customFormat="1">
      <c r="A332" s="43"/>
      <c r="B332" s="44"/>
      <c r="C332" s="45"/>
      <c r="D332" s="224" t="s">
        <v>209</v>
      </c>
      <c r="E332" s="45"/>
      <c r="F332" s="225" t="s">
        <v>2746</v>
      </c>
      <c r="G332" s="45"/>
      <c r="H332" s="45"/>
      <c r="I332" s="226"/>
      <c r="J332" s="45"/>
      <c r="K332" s="45"/>
      <c r="L332" s="49"/>
      <c r="M332" s="227"/>
      <c r="N332" s="228"/>
      <c r="O332" s="89"/>
      <c r="P332" s="89"/>
      <c r="Q332" s="89"/>
      <c r="R332" s="89"/>
      <c r="S332" s="89"/>
      <c r="T332" s="90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T332" s="21" t="s">
        <v>209</v>
      </c>
      <c r="AU332" s="21" t="s">
        <v>92</v>
      </c>
    </row>
    <row r="333" s="2" customFormat="1">
      <c r="A333" s="43"/>
      <c r="B333" s="44"/>
      <c r="C333" s="45"/>
      <c r="D333" s="229" t="s">
        <v>211</v>
      </c>
      <c r="E333" s="45"/>
      <c r="F333" s="230" t="s">
        <v>2675</v>
      </c>
      <c r="G333" s="45"/>
      <c r="H333" s="45"/>
      <c r="I333" s="226"/>
      <c r="J333" s="45"/>
      <c r="K333" s="45"/>
      <c r="L333" s="49"/>
      <c r="M333" s="227"/>
      <c r="N333" s="228"/>
      <c r="O333" s="89"/>
      <c r="P333" s="89"/>
      <c r="Q333" s="89"/>
      <c r="R333" s="89"/>
      <c r="S333" s="89"/>
      <c r="T333" s="90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T333" s="21" t="s">
        <v>211</v>
      </c>
      <c r="AU333" s="21" t="s">
        <v>92</v>
      </c>
    </row>
    <row r="334" s="2" customFormat="1">
      <c r="A334" s="43"/>
      <c r="B334" s="44"/>
      <c r="C334" s="45"/>
      <c r="D334" s="224" t="s">
        <v>2500</v>
      </c>
      <c r="E334" s="45"/>
      <c r="F334" s="231" t="s">
        <v>2512</v>
      </c>
      <c r="G334" s="45"/>
      <c r="H334" s="45"/>
      <c r="I334" s="226"/>
      <c r="J334" s="45"/>
      <c r="K334" s="45"/>
      <c r="L334" s="49"/>
      <c r="M334" s="227"/>
      <c r="N334" s="228"/>
      <c r="O334" s="89"/>
      <c r="P334" s="89"/>
      <c r="Q334" s="89"/>
      <c r="R334" s="89"/>
      <c r="S334" s="89"/>
      <c r="T334" s="90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T334" s="21" t="s">
        <v>2500</v>
      </c>
      <c r="AU334" s="21" t="s">
        <v>92</v>
      </c>
    </row>
    <row r="335" s="2" customFormat="1">
      <c r="A335" s="43"/>
      <c r="B335" s="44"/>
      <c r="C335" s="45"/>
      <c r="D335" s="224" t="s">
        <v>219</v>
      </c>
      <c r="E335" s="45"/>
      <c r="F335" s="231" t="s">
        <v>2519</v>
      </c>
      <c r="G335" s="45"/>
      <c r="H335" s="45"/>
      <c r="I335" s="226"/>
      <c r="J335" s="45"/>
      <c r="K335" s="45"/>
      <c r="L335" s="49"/>
      <c r="M335" s="227"/>
      <c r="N335" s="228"/>
      <c r="O335" s="89"/>
      <c r="P335" s="89"/>
      <c r="Q335" s="89"/>
      <c r="R335" s="89"/>
      <c r="S335" s="89"/>
      <c r="T335" s="90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T335" s="21" t="s">
        <v>219</v>
      </c>
      <c r="AU335" s="21" t="s">
        <v>92</v>
      </c>
    </row>
    <row r="336" s="2" customFormat="1" ht="16.5" customHeight="1">
      <c r="A336" s="43"/>
      <c r="B336" s="44"/>
      <c r="C336" s="211" t="s">
        <v>563</v>
      </c>
      <c r="D336" s="211" t="s">
        <v>201</v>
      </c>
      <c r="E336" s="212" t="s">
        <v>2520</v>
      </c>
      <c r="F336" s="213" t="s">
        <v>2521</v>
      </c>
      <c r="G336" s="214" t="s">
        <v>2495</v>
      </c>
      <c r="H336" s="215">
        <v>1</v>
      </c>
      <c r="I336" s="216"/>
      <c r="J336" s="217">
        <f>ROUND(I336*H336,2)</f>
        <v>0</v>
      </c>
      <c r="K336" s="213" t="s">
        <v>35</v>
      </c>
      <c r="L336" s="49"/>
      <c r="M336" s="218" t="s">
        <v>35</v>
      </c>
      <c r="N336" s="219" t="s">
        <v>53</v>
      </c>
      <c r="O336" s="89"/>
      <c r="P336" s="220">
        <f>O336*H336</f>
        <v>0</v>
      </c>
      <c r="Q336" s="220">
        <v>0</v>
      </c>
      <c r="R336" s="220">
        <f>Q336*H336</f>
        <v>0</v>
      </c>
      <c r="S336" s="220">
        <v>0</v>
      </c>
      <c r="T336" s="221">
        <f>S336*H336</f>
        <v>0</v>
      </c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R336" s="222" t="s">
        <v>2522</v>
      </c>
      <c r="AT336" s="222" t="s">
        <v>201</v>
      </c>
      <c r="AU336" s="222" t="s">
        <v>92</v>
      </c>
      <c r="AY336" s="21" t="s">
        <v>197</v>
      </c>
      <c r="BE336" s="223">
        <f>IF(N336="základní",J336,0)</f>
        <v>0</v>
      </c>
      <c r="BF336" s="223">
        <f>IF(N336="snížená",J336,0)</f>
        <v>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21" t="s">
        <v>90</v>
      </c>
      <c r="BK336" s="223">
        <f>ROUND(I336*H336,2)</f>
        <v>0</v>
      </c>
      <c r="BL336" s="21" t="s">
        <v>2522</v>
      </c>
      <c r="BM336" s="222" t="s">
        <v>2747</v>
      </c>
    </row>
    <row r="337" s="2" customFormat="1">
      <c r="A337" s="43"/>
      <c r="B337" s="44"/>
      <c r="C337" s="45"/>
      <c r="D337" s="224" t="s">
        <v>209</v>
      </c>
      <c r="E337" s="45"/>
      <c r="F337" s="225" t="s">
        <v>2521</v>
      </c>
      <c r="G337" s="45"/>
      <c r="H337" s="45"/>
      <c r="I337" s="226"/>
      <c r="J337" s="45"/>
      <c r="K337" s="45"/>
      <c r="L337" s="49"/>
      <c r="M337" s="227"/>
      <c r="N337" s="228"/>
      <c r="O337" s="89"/>
      <c r="P337" s="89"/>
      <c r="Q337" s="89"/>
      <c r="R337" s="89"/>
      <c r="S337" s="89"/>
      <c r="T337" s="90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T337" s="21" t="s">
        <v>209</v>
      </c>
      <c r="AU337" s="21" t="s">
        <v>92</v>
      </c>
    </row>
    <row r="338" s="2" customFormat="1">
      <c r="A338" s="43"/>
      <c r="B338" s="44"/>
      <c r="C338" s="45"/>
      <c r="D338" s="224" t="s">
        <v>219</v>
      </c>
      <c r="E338" s="45"/>
      <c r="F338" s="231" t="s">
        <v>2524</v>
      </c>
      <c r="G338" s="45"/>
      <c r="H338" s="45"/>
      <c r="I338" s="226"/>
      <c r="J338" s="45"/>
      <c r="K338" s="45"/>
      <c r="L338" s="49"/>
      <c r="M338" s="227"/>
      <c r="N338" s="228"/>
      <c r="O338" s="89"/>
      <c r="P338" s="89"/>
      <c r="Q338" s="89"/>
      <c r="R338" s="89"/>
      <c r="S338" s="89"/>
      <c r="T338" s="90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T338" s="21" t="s">
        <v>219</v>
      </c>
      <c r="AU338" s="21" t="s">
        <v>92</v>
      </c>
    </row>
    <row r="339" s="2" customFormat="1" ht="16.5" customHeight="1">
      <c r="A339" s="43"/>
      <c r="B339" s="44"/>
      <c r="C339" s="211" t="s">
        <v>569</v>
      </c>
      <c r="D339" s="211" t="s">
        <v>201</v>
      </c>
      <c r="E339" s="212" t="s">
        <v>2525</v>
      </c>
      <c r="F339" s="213" t="s">
        <v>2526</v>
      </c>
      <c r="G339" s="214" t="s">
        <v>2495</v>
      </c>
      <c r="H339" s="215">
        <v>1</v>
      </c>
      <c r="I339" s="216"/>
      <c r="J339" s="217">
        <f>ROUND(I339*H339,2)</f>
        <v>0</v>
      </c>
      <c r="K339" s="213" t="s">
        <v>35</v>
      </c>
      <c r="L339" s="49"/>
      <c r="M339" s="218" t="s">
        <v>35</v>
      </c>
      <c r="N339" s="219" t="s">
        <v>53</v>
      </c>
      <c r="O339" s="89"/>
      <c r="P339" s="220">
        <f>O339*H339</f>
        <v>0</v>
      </c>
      <c r="Q339" s="220">
        <v>0</v>
      </c>
      <c r="R339" s="220">
        <f>Q339*H339</f>
        <v>0</v>
      </c>
      <c r="S339" s="220">
        <v>0</v>
      </c>
      <c r="T339" s="221">
        <f>S339*H339</f>
        <v>0</v>
      </c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R339" s="222" t="s">
        <v>2522</v>
      </c>
      <c r="AT339" s="222" t="s">
        <v>201</v>
      </c>
      <c r="AU339" s="222" t="s">
        <v>92</v>
      </c>
      <c r="AY339" s="21" t="s">
        <v>197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21" t="s">
        <v>90</v>
      </c>
      <c r="BK339" s="223">
        <f>ROUND(I339*H339,2)</f>
        <v>0</v>
      </c>
      <c r="BL339" s="21" t="s">
        <v>2522</v>
      </c>
      <c r="BM339" s="222" t="s">
        <v>2748</v>
      </c>
    </row>
    <row r="340" s="2" customFormat="1">
      <c r="A340" s="43"/>
      <c r="B340" s="44"/>
      <c r="C340" s="45"/>
      <c r="D340" s="224" t="s">
        <v>209</v>
      </c>
      <c r="E340" s="45"/>
      <c r="F340" s="225" t="s">
        <v>2526</v>
      </c>
      <c r="G340" s="45"/>
      <c r="H340" s="45"/>
      <c r="I340" s="226"/>
      <c r="J340" s="45"/>
      <c r="K340" s="45"/>
      <c r="L340" s="49"/>
      <c r="M340" s="227"/>
      <c r="N340" s="228"/>
      <c r="O340" s="89"/>
      <c r="P340" s="89"/>
      <c r="Q340" s="89"/>
      <c r="R340" s="89"/>
      <c r="S340" s="89"/>
      <c r="T340" s="90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T340" s="21" t="s">
        <v>209</v>
      </c>
      <c r="AU340" s="21" t="s">
        <v>92</v>
      </c>
    </row>
    <row r="341" s="2" customFormat="1">
      <c r="A341" s="43"/>
      <c r="B341" s="44"/>
      <c r="C341" s="45"/>
      <c r="D341" s="224" t="s">
        <v>219</v>
      </c>
      <c r="E341" s="45"/>
      <c r="F341" s="231" t="s">
        <v>2528</v>
      </c>
      <c r="G341" s="45"/>
      <c r="H341" s="45"/>
      <c r="I341" s="226"/>
      <c r="J341" s="45"/>
      <c r="K341" s="45"/>
      <c r="L341" s="49"/>
      <c r="M341" s="227"/>
      <c r="N341" s="228"/>
      <c r="O341" s="89"/>
      <c r="P341" s="89"/>
      <c r="Q341" s="89"/>
      <c r="R341" s="89"/>
      <c r="S341" s="89"/>
      <c r="T341" s="90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T341" s="21" t="s">
        <v>219</v>
      </c>
      <c r="AU341" s="21" t="s">
        <v>92</v>
      </c>
    </row>
    <row r="342" s="2" customFormat="1" ht="24.15" customHeight="1">
      <c r="A342" s="43"/>
      <c r="B342" s="44"/>
      <c r="C342" s="211" t="s">
        <v>580</v>
      </c>
      <c r="D342" s="211" t="s">
        <v>201</v>
      </c>
      <c r="E342" s="212" t="s">
        <v>2529</v>
      </c>
      <c r="F342" s="213" t="s">
        <v>2530</v>
      </c>
      <c r="G342" s="214" t="s">
        <v>2495</v>
      </c>
      <c r="H342" s="215">
        <v>1</v>
      </c>
      <c r="I342" s="216"/>
      <c r="J342" s="217">
        <f>ROUND(I342*H342,2)</f>
        <v>0</v>
      </c>
      <c r="K342" s="213" t="s">
        <v>35</v>
      </c>
      <c r="L342" s="49"/>
      <c r="M342" s="218" t="s">
        <v>35</v>
      </c>
      <c r="N342" s="219" t="s">
        <v>53</v>
      </c>
      <c r="O342" s="89"/>
      <c r="P342" s="220">
        <f>O342*H342</f>
        <v>0</v>
      </c>
      <c r="Q342" s="220">
        <v>0</v>
      </c>
      <c r="R342" s="220">
        <f>Q342*H342</f>
        <v>0</v>
      </c>
      <c r="S342" s="220">
        <v>0</v>
      </c>
      <c r="T342" s="221">
        <f>S342*H342</f>
        <v>0</v>
      </c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R342" s="222" t="s">
        <v>206</v>
      </c>
      <c r="AT342" s="222" t="s">
        <v>201</v>
      </c>
      <c r="AU342" s="222" t="s">
        <v>92</v>
      </c>
      <c r="AY342" s="21" t="s">
        <v>197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21" t="s">
        <v>90</v>
      </c>
      <c r="BK342" s="223">
        <f>ROUND(I342*H342,2)</f>
        <v>0</v>
      </c>
      <c r="BL342" s="21" t="s">
        <v>206</v>
      </c>
      <c r="BM342" s="222" t="s">
        <v>2749</v>
      </c>
    </row>
    <row r="343" s="2" customFormat="1">
      <c r="A343" s="43"/>
      <c r="B343" s="44"/>
      <c r="C343" s="45"/>
      <c r="D343" s="224" t="s">
        <v>209</v>
      </c>
      <c r="E343" s="45"/>
      <c r="F343" s="225" t="s">
        <v>2532</v>
      </c>
      <c r="G343" s="45"/>
      <c r="H343" s="45"/>
      <c r="I343" s="226"/>
      <c r="J343" s="45"/>
      <c r="K343" s="45"/>
      <c r="L343" s="49"/>
      <c r="M343" s="227"/>
      <c r="N343" s="228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T343" s="21" t="s">
        <v>209</v>
      </c>
      <c r="AU343" s="21" t="s">
        <v>92</v>
      </c>
    </row>
    <row r="344" s="2" customFormat="1">
      <c r="A344" s="43"/>
      <c r="B344" s="44"/>
      <c r="C344" s="45"/>
      <c r="D344" s="224" t="s">
        <v>219</v>
      </c>
      <c r="E344" s="45"/>
      <c r="F344" s="231" t="s">
        <v>2533</v>
      </c>
      <c r="G344" s="45"/>
      <c r="H344" s="45"/>
      <c r="I344" s="226"/>
      <c r="J344" s="45"/>
      <c r="K344" s="45"/>
      <c r="L344" s="49"/>
      <c r="M344" s="227"/>
      <c r="N344" s="228"/>
      <c r="O344" s="89"/>
      <c r="P344" s="89"/>
      <c r="Q344" s="89"/>
      <c r="R344" s="89"/>
      <c r="S344" s="89"/>
      <c r="T344" s="90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T344" s="21" t="s">
        <v>219</v>
      </c>
      <c r="AU344" s="21" t="s">
        <v>92</v>
      </c>
    </row>
    <row r="345" s="2" customFormat="1" ht="24.15" customHeight="1">
      <c r="A345" s="43"/>
      <c r="B345" s="44"/>
      <c r="C345" s="211" t="s">
        <v>582</v>
      </c>
      <c r="D345" s="211" t="s">
        <v>201</v>
      </c>
      <c r="E345" s="212" t="s">
        <v>2534</v>
      </c>
      <c r="F345" s="213" t="s">
        <v>2535</v>
      </c>
      <c r="G345" s="214" t="s">
        <v>409</v>
      </c>
      <c r="H345" s="215">
        <v>6</v>
      </c>
      <c r="I345" s="216"/>
      <c r="J345" s="217">
        <f>ROUND(I345*H345,2)</f>
        <v>0</v>
      </c>
      <c r="K345" s="213" t="s">
        <v>35</v>
      </c>
      <c r="L345" s="49"/>
      <c r="M345" s="218" t="s">
        <v>35</v>
      </c>
      <c r="N345" s="219" t="s">
        <v>53</v>
      </c>
      <c r="O345" s="89"/>
      <c r="P345" s="220">
        <f>O345*H345</f>
        <v>0</v>
      </c>
      <c r="Q345" s="220">
        <v>0</v>
      </c>
      <c r="R345" s="220">
        <f>Q345*H345</f>
        <v>0</v>
      </c>
      <c r="S345" s="220">
        <v>0</v>
      </c>
      <c r="T345" s="221">
        <f>S345*H345</f>
        <v>0</v>
      </c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R345" s="222" t="s">
        <v>206</v>
      </c>
      <c r="AT345" s="222" t="s">
        <v>201</v>
      </c>
      <c r="AU345" s="222" t="s">
        <v>92</v>
      </c>
      <c r="AY345" s="21" t="s">
        <v>197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21" t="s">
        <v>90</v>
      </c>
      <c r="BK345" s="223">
        <f>ROUND(I345*H345,2)</f>
        <v>0</v>
      </c>
      <c r="BL345" s="21" t="s">
        <v>206</v>
      </c>
      <c r="BM345" s="222" t="s">
        <v>2750</v>
      </c>
    </row>
    <row r="346" s="2" customFormat="1">
      <c r="A346" s="43"/>
      <c r="B346" s="44"/>
      <c r="C346" s="45"/>
      <c r="D346" s="224" t="s">
        <v>209</v>
      </c>
      <c r="E346" s="45"/>
      <c r="F346" s="225" t="s">
        <v>2537</v>
      </c>
      <c r="G346" s="45"/>
      <c r="H346" s="45"/>
      <c r="I346" s="226"/>
      <c r="J346" s="45"/>
      <c r="K346" s="45"/>
      <c r="L346" s="49"/>
      <c r="M346" s="227"/>
      <c r="N346" s="228"/>
      <c r="O346" s="89"/>
      <c r="P346" s="89"/>
      <c r="Q346" s="89"/>
      <c r="R346" s="89"/>
      <c r="S346" s="89"/>
      <c r="T346" s="90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T346" s="21" t="s">
        <v>209</v>
      </c>
      <c r="AU346" s="21" t="s">
        <v>92</v>
      </c>
    </row>
    <row r="347" s="2" customFormat="1">
      <c r="A347" s="43"/>
      <c r="B347" s="44"/>
      <c r="C347" s="45"/>
      <c r="D347" s="224" t="s">
        <v>219</v>
      </c>
      <c r="E347" s="45"/>
      <c r="F347" s="231" t="s">
        <v>2538</v>
      </c>
      <c r="G347" s="45"/>
      <c r="H347" s="45"/>
      <c r="I347" s="226"/>
      <c r="J347" s="45"/>
      <c r="K347" s="45"/>
      <c r="L347" s="49"/>
      <c r="M347" s="291"/>
      <c r="N347" s="292"/>
      <c r="O347" s="293"/>
      <c r="P347" s="293"/>
      <c r="Q347" s="293"/>
      <c r="R347" s="293"/>
      <c r="S347" s="293"/>
      <c r="T347" s="294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219</v>
      </c>
      <c r="AU347" s="21" t="s">
        <v>92</v>
      </c>
    </row>
    <row r="348" s="2" customFormat="1" ht="6.96" customHeight="1">
      <c r="A348" s="43"/>
      <c r="B348" s="64"/>
      <c r="C348" s="65"/>
      <c r="D348" s="65"/>
      <c r="E348" s="65"/>
      <c r="F348" s="65"/>
      <c r="G348" s="65"/>
      <c r="H348" s="65"/>
      <c r="I348" s="65"/>
      <c r="J348" s="65"/>
      <c r="K348" s="65"/>
      <c r="L348" s="49"/>
      <c r="M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</row>
  </sheetData>
  <sheetProtection sheet="1" autoFilter="0" formatColumns="0" formatRows="0" objects="1" scenarios="1" spinCount="100000" saltValue="d0n6s9EwCYS8pUw/tyORbHUJ55zkv6P1CYiRyUvBwCbHUuNRUqvrXLozndrOTxSnx34ptxSqnnZPHEDUKcsakg==" hashValue="R7SVnlLMQUsJIIc2Cyt+a1BTQOAmPv62AIgiYtriPIjDvqbdMFt9VX6MOIIZQpZl4rZCZQ4iLkGMFGCt/tAQmw==" algorithmName="SHA-512" password="CC35"/>
  <autoFilter ref="C84:K34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217" r:id="rId1" display="https://podminky.urs.cz/item/CS_URS_2024_02/181951114"/>
    <hyperlink ref="F324" r:id="rId2" display="https://podminky.urs.cz/item/CS_URS_2021_01/892362121"/>
    <hyperlink ref="F328" r:id="rId3" display="https://podminky.urs.cz/item/CS_URS_2021_01/892372111"/>
    <hyperlink ref="F333" r:id="rId4" display="https://podminky.urs.cz/item/CS_URS_2021_01/8923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2751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112</v>
      </c>
      <c r="G11" s="43"/>
      <c r="H11" s="43"/>
      <c r="I11" s="137" t="s">
        <v>20</v>
      </c>
      <c r="J11" s="141" t="s">
        <v>2264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2265</v>
      </c>
      <c r="G13" s="43"/>
      <c r="H13" s="43"/>
      <c r="I13" s="143" t="s">
        <v>28</v>
      </c>
      <c r="J13" s="144" t="s">
        <v>2266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ROUND(J85,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ROUND((SUM(BE85:BE381)),  2)</f>
        <v>0</v>
      </c>
      <c r="G33" s="43"/>
      <c r="H33" s="43"/>
      <c r="I33" s="155">
        <v>0.20999999999999999</v>
      </c>
      <c r="J33" s="154">
        <f>ROUND(((SUM(BE85:BE381))*I33),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ROUND((SUM(BF85:BF381)),  2)</f>
        <v>0</v>
      </c>
      <c r="G34" s="43"/>
      <c r="H34" s="43"/>
      <c r="I34" s="155">
        <v>0.12</v>
      </c>
      <c r="J34" s="154">
        <f>ROUND(((SUM(BF85:BF381))*I34),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ROUND((SUM(BG85:BG381)),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ROUND((SUM(BH85:BH381)),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ROUND((SUM(BI85:BI381)),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304 - Dešťová kanalizace ulice Dominikánská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J86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1904</v>
      </c>
      <c r="E61" s="181"/>
      <c r="F61" s="181"/>
      <c r="G61" s="181"/>
      <c r="H61" s="181"/>
      <c r="I61" s="181"/>
      <c r="J61" s="182">
        <f>J87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2267</v>
      </c>
      <c r="E62" s="181"/>
      <c r="F62" s="181"/>
      <c r="G62" s="181"/>
      <c r="H62" s="181"/>
      <c r="I62" s="181"/>
      <c r="J62" s="182">
        <f>J217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1036</v>
      </c>
      <c r="E63" s="181"/>
      <c r="F63" s="181"/>
      <c r="G63" s="181"/>
      <c r="H63" s="181"/>
      <c r="I63" s="181"/>
      <c r="J63" s="182">
        <f>J223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1039</v>
      </c>
      <c r="E64" s="181"/>
      <c r="F64" s="181"/>
      <c r="G64" s="181"/>
      <c r="H64" s="181"/>
      <c r="I64" s="181"/>
      <c r="J64" s="182">
        <f>J341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2752</v>
      </c>
      <c r="E65" s="181"/>
      <c r="F65" s="181"/>
      <c r="G65" s="181"/>
      <c r="H65" s="181"/>
      <c r="I65" s="181"/>
      <c r="J65" s="182">
        <f>J344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3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3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182</v>
      </c>
      <c r="D72" s="45"/>
      <c r="E72" s="45"/>
      <c r="F72" s="45"/>
      <c r="G72" s="45"/>
      <c r="H72" s="45"/>
      <c r="I72" s="45"/>
      <c r="J72" s="45"/>
      <c r="K72" s="45"/>
      <c r="L72" s="13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3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3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16.5" customHeight="1">
      <c r="A75" s="43"/>
      <c r="B75" s="44"/>
      <c r="C75" s="45"/>
      <c r="D75" s="45"/>
      <c r="E75" s="167" t="str">
        <f>E7</f>
        <v>Cheb, rekonstrukce ulice Kamenná</v>
      </c>
      <c r="F75" s="36"/>
      <c r="G75" s="36"/>
      <c r="H75" s="36"/>
      <c r="I75" s="45"/>
      <c r="J75" s="45"/>
      <c r="K75" s="45"/>
      <c r="L75" s="13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142</v>
      </c>
      <c r="D76" s="45"/>
      <c r="E76" s="45"/>
      <c r="F76" s="45"/>
      <c r="G76" s="45"/>
      <c r="H76" s="45"/>
      <c r="I76" s="45"/>
      <c r="J76" s="45"/>
      <c r="K76" s="45"/>
      <c r="L76" s="13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SO 304 - Dešťová kanalizace ulice Dominikánská</v>
      </c>
      <c r="F77" s="45"/>
      <c r="G77" s="45"/>
      <c r="H77" s="45"/>
      <c r="I77" s="45"/>
      <c r="J77" s="45"/>
      <c r="K77" s="45"/>
      <c r="L77" s="13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>Cheb</v>
      </c>
      <c r="G79" s="45"/>
      <c r="H79" s="45"/>
      <c r="I79" s="36" t="s">
        <v>24</v>
      </c>
      <c r="J79" s="77" t="str">
        <f>IF(J12="","",J12)</f>
        <v>21. 10. 2024</v>
      </c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40.05" customHeight="1">
      <c r="A81" s="43"/>
      <c r="B81" s="44"/>
      <c r="C81" s="36" t="s">
        <v>30</v>
      </c>
      <c r="D81" s="45"/>
      <c r="E81" s="45"/>
      <c r="F81" s="31" t="str">
        <f>E15</f>
        <v>Město Cheb</v>
      </c>
      <c r="G81" s="45"/>
      <c r="H81" s="45"/>
      <c r="I81" s="36" t="s">
        <v>38</v>
      </c>
      <c r="J81" s="41" t="str">
        <f>E21</f>
        <v>Dopravní stavby a venkovní architektura s.r.o.</v>
      </c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40.05" customHeight="1">
      <c r="A82" s="43"/>
      <c r="B82" s="44"/>
      <c r="C82" s="36" t="s">
        <v>36</v>
      </c>
      <c r="D82" s="45"/>
      <c r="E82" s="45"/>
      <c r="F82" s="31" t="str">
        <f>IF(E18="","",E18)</f>
        <v>Vyplň údaj</v>
      </c>
      <c r="G82" s="45"/>
      <c r="H82" s="45"/>
      <c r="I82" s="36" t="s">
        <v>43</v>
      </c>
      <c r="J82" s="41" t="str">
        <f>E24</f>
        <v>DSVA - Ing. J. Ševčík, J. Turza, J. Heřmanová</v>
      </c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84"/>
      <c r="B84" s="185"/>
      <c r="C84" s="186" t="s">
        <v>183</v>
      </c>
      <c r="D84" s="187" t="s">
        <v>67</v>
      </c>
      <c r="E84" s="187" t="s">
        <v>63</v>
      </c>
      <c r="F84" s="187" t="s">
        <v>64</v>
      </c>
      <c r="G84" s="187" t="s">
        <v>184</v>
      </c>
      <c r="H84" s="187" t="s">
        <v>185</v>
      </c>
      <c r="I84" s="187" t="s">
        <v>186</v>
      </c>
      <c r="J84" s="187" t="s">
        <v>148</v>
      </c>
      <c r="K84" s="188" t="s">
        <v>187</v>
      </c>
      <c r="L84" s="189"/>
      <c r="M84" s="97" t="s">
        <v>35</v>
      </c>
      <c r="N84" s="98" t="s">
        <v>52</v>
      </c>
      <c r="O84" s="98" t="s">
        <v>188</v>
      </c>
      <c r="P84" s="98" t="s">
        <v>189</v>
      </c>
      <c r="Q84" s="98" t="s">
        <v>190</v>
      </c>
      <c r="R84" s="98" t="s">
        <v>191</v>
      </c>
      <c r="S84" s="98" t="s">
        <v>192</v>
      </c>
      <c r="T84" s="99" t="s">
        <v>193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3"/>
      <c r="B85" s="44"/>
      <c r="C85" s="104" t="s">
        <v>194</v>
      </c>
      <c r="D85" s="45"/>
      <c r="E85" s="45"/>
      <c r="F85" s="45"/>
      <c r="G85" s="45"/>
      <c r="H85" s="45"/>
      <c r="I85" s="45"/>
      <c r="J85" s="190">
        <f>BK85</f>
        <v>0</v>
      </c>
      <c r="K85" s="45"/>
      <c r="L85" s="49"/>
      <c r="M85" s="100"/>
      <c r="N85" s="191"/>
      <c r="O85" s="101"/>
      <c r="P85" s="192">
        <f>P86</f>
        <v>0</v>
      </c>
      <c r="Q85" s="101"/>
      <c r="R85" s="192">
        <f>R86</f>
        <v>4.7514199999999995</v>
      </c>
      <c r="S85" s="101"/>
      <c r="T85" s="193">
        <f>T86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81</v>
      </c>
      <c r="AU85" s="21" t="s">
        <v>149</v>
      </c>
      <c r="BK85" s="194">
        <f>BK86</f>
        <v>0</v>
      </c>
    </row>
    <row r="86" s="12" customFormat="1" ht="25.92" customHeight="1">
      <c r="A86" s="12"/>
      <c r="B86" s="195"/>
      <c r="C86" s="196"/>
      <c r="D86" s="197" t="s">
        <v>81</v>
      </c>
      <c r="E86" s="198" t="s">
        <v>195</v>
      </c>
      <c r="F86" s="198" t="s">
        <v>196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P87+P217+P223+P341+P344</f>
        <v>0</v>
      </c>
      <c r="Q86" s="203"/>
      <c r="R86" s="204">
        <f>R87+R217+R223+R341+R344</f>
        <v>4.7514199999999995</v>
      </c>
      <c r="S86" s="203"/>
      <c r="T86" s="205">
        <f>T87+T217+T223+T341+T344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6" t="s">
        <v>90</v>
      </c>
      <c r="AT86" s="207" t="s">
        <v>81</v>
      </c>
      <c r="AU86" s="207" t="s">
        <v>82</v>
      </c>
      <c r="AY86" s="206" t="s">
        <v>197</v>
      </c>
      <c r="BK86" s="208">
        <f>BK87+BK217+BK223+BK341+BK344</f>
        <v>0</v>
      </c>
    </row>
    <row r="87" s="12" customFormat="1" ht="22.8" customHeight="1">
      <c r="A87" s="12"/>
      <c r="B87" s="195"/>
      <c r="C87" s="196"/>
      <c r="D87" s="197" t="s">
        <v>81</v>
      </c>
      <c r="E87" s="209" t="s">
        <v>90</v>
      </c>
      <c r="F87" s="209" t="s">
        <v>200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SUM(P88:P216)</f>
        <v>0</v>
      </c>
      <c r="Q87" s="203"/>
      <c r="R87" s="204">
        <f>SUM(R88:R216)</f>
        <v>0</v>
      </c>
      <c r="S87" s="203"/>
      <c r="T87" s="205">
        <f>SUM(T88:T216)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6" t="s">
        <v>90</v>
      </c>
      <c r="AT87" s="207" t="s">
        <v>81</v>
      </c>
      <c r="AU87" s="207" t="s">
        <v>90</v>
      </c>
      <c r="AY87" s="206" t="s">
        <v>197</v>
      </c>
      <c r="BK87" s="208">
        <f>SUM(BK88:BK216)</f>
        <v>0</v>
      </c>
    </row>
    <row r="88" s="2" customFormat="1" ht="24.15" customHeight="1">
      <c r="A88" s="43"/>
      <c r="B88" s="44"/>
      <c r="C88" s="211" t="s">
        <v>90</v>
      </c>
      <c r="D88" s="211" t="s">
        <v>201</v>
      </c>
      <c r="E88" s="212" t="s">
        <v>2276</v>
      </c>
      <c r="F88" s="213" t="s">
        <v>2277</v>
      </c>
      <c r="G88" s="214" t="s">
        <v>409</v>
      </c>
      <c r="H88" s="215">
        <v>18</v>
      </c>
      <c r="I88" s="216"/>
      <c r="J88" s="217">
        <f>ROUND(I88*H88,2)</f>
        <v>0</v>
      </c>
      <c r="K88" s="213" t="s">
        <v>35</v>
      </c>
      <c r="L88" s="49"/>
      <c r="M88" s="218" t="s">
        <v>35</v>
      </c>
      <c r="N88" s="219" t="s">
        <v>53</v>
      </c>
      <c r="O88" s="89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2" t="s">
        <v>206</v>
      </c>
      <c r="AT88" s="222" t="s">
        <v>201</v>
      </c>
      <c r="AU88" s="222" t="s">
        <v>92</v>
      </c>
      <c r="AY88" s="21" t="s">
        <v>197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1" t="s">
        <v>90</v>
      </c>
      <c r="BK88" s="223">
        <f>ROUND(I88*H88,2)</f>
        <v>0</v>
      </c>
      <c r="BL88" s="21" t="s">
        <v>206</v>
      </c>
      <c r="BM88" s="222" t="s">
        <v>92</v>
      </c>
    </row>
    <row r="89" s="2" customFormat="1">
      <c r="A89" s="43"/>
      <c r="B89" s="44"/>
      <c r="C89" s="45"/>
      <c r="D89" s="224" t="s">
        <v>209</v>
      </c>
      <c r="E89" s="45"/>
      <c r="F89" s="225" t="s">
        <v>2277</v>
      </c>
      <c r="G89" s="45"/>
      <c r="H89" s="45"/>
      <c r="I89" s="226"/>
      <c r="J89" s="45"/>
      <c r="K89" s="45"/>
      <c r="L89" s="49"/>
      <c r="M89" s="227"/>
      <c r="N89" s="228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209</v>
      </c>
      <c r="AU89" s="21" t="s">
        <v>92</v>
      </c>
    </row>
    <row r="90" s="13" customFormat="1">
      <c r="A90" s="13"/>
      <c r="B90" s="232"/>
      <c r="C90" s="233"/>
      <c r="D90" s="224" t="s">
        <v>232</v>
      </c>
      <c r="E90" s="242" t="s">
        <v>35</v>
      </c>
      <c r="F90" s="234" t="s">
        <v>2278</v>
      </c>
      <c r="G90" s="233"/>
      <c r="H90" s="235">
        <v>6</v>
      </c>
      <c r="I90" s="236"/>
      <c r="J90" s="233"/>
      <c r="K90" s="233"/>
      <c r="L90" s="237"/>
      <c r="M90" s="238"/>
      <c r="N90" s="239"/>
      <c r="O90" s="239"/>
      <c r="P90" s="239"/>
      <c r="Q90" s="239"/>
      <c r="R90" s="239"/>
      <c r="S90" s="239"/>
      <c r="T90" s="24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1" t="s">
        <v>232</v>
      </c>
      <c r="AU90" s="241" t="s">
        <v>92</v>
      </c>
      <c r="AV90" s="13" t="s">
        <v>92</v>
      </c>
      <c r="AW90" s="13" t="s">
        <v>42</v>
      </c>
      <c r="AX90" s="13" t="s">
        <v>82</v>
      </c>
      <c r="AY90" s="241" t="s">
        <v>197</v>
      </c>
    </row>
    <row r="91" s="13" customFormat="1">
      <c r="A91" s="13"/>
      <c r="B91" s="232"/>
      <c r="C91" s="233"/>
      <c r="D91" s="224" t="s">
        <v>232</v>
      </c>
      <c r="E91" s="242" t="s">
        <v>35</v>
      </c>
      <c r="F91" s="234" t="s">
        <v>2753</v>
      </c>
      <c r="G91" s="233"/>
      <c r="H91" s="235">
        <v>6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232</v>
      </c>
      <c r="AU91" s="241" t="s">
        <v>92</v>
      </c>
      <c r="AV91" s="13" t="s">
        <v>92</v>
      </c>
      <c r="AW91" s="13" t="s">
        <v>42</v>
      </c>
      <c r="AX91" s="13" t="s">
        <v>82</v>
      </c>
      <c r="AY91" s="241" t="s">
        <v>197</v>
      </c>
    </row>
    <row r="92" s="13" customFormat="1">
      <c r="A92" s="13"/>
      <c r="B92" s="232"/>
      <c r="C92" s="233"/>
      <c r="D92" s="224" t="s">
        <v>232</v>
      </c>
      <c r="E92" s="242" t="s">
        <v>35</v>
      </c>
      <c r="F92" s="234" t="s">
        <v>2754</v>
      </c>
      <c r="G92" s="233"/>
      <c r="H92" s="235">
        <v>6</v>
      </c>
      <c r="I92" s="236"/>
      <c r="J92" s="233"/>
      <c r="K92" s="233"/>
      <c r="L92" s="237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1" t="s">
        <v>232</v>
      </c>
      <c r="AU92" s="241" t="s">
        <v>92</v>
      </c>
      <c r="AV92" s="13" t="s">
        <v>92</v>
      </c>
      <c r="AW92" s="13" t="s">
        <v>42</v>
      </c>
      <c r="AX92" s="13" t="s">
        <v>82</v>
      </c>
      <c r="AY92" s="241" t="s">
        <v>197</v>
      </c>
    </row>
    <row r="93" s="14" customFormat="1">
      <c r="A93" s="14"/>
      <c r="B93" s="253"/>
      <c r="C93" s="254"/>
      <c r="D93" s="224" t="s">
        <v>232</v>
      </c>
      <c r="E93" s="255" t="s">
        <v>35</v>
      </c>
      <c r="F93" s="256" t="s">
        <v>355</v>
      </c>
      <c r="G93" s="254"/>
      <c r="H93" s="257">
        <v>18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3" t="s">
        <v>232</v>
      </c>
      <c r="AU93" s="263" t="s">
        <v>92</v>
      </c>
      <c r="AV93" s="14" t="s">
        <v>206</v>
      </c>
      <c r="AW93" s="14" t="s">
        <v>42</v>
      </c>
      <c r="AX93" s="14" t="s">
        <v>90</v>
      </c>
      <c r="AY93" s="263" t="s">
        <v>197</v>
      </c>
    </row>
    <row r="94" s="2" customFormat="1" ht="33" customHeight="1">
      <c r="A94" s="43"/>
      <c r="B94" s="44"/>
      <c r="C94" s="211" t="s">
        <v>92</v>
      </c>
      <c r="D94" s="211" t="s">
        <v>201</v>
      </c>
      <c r="E94" s="212" t="s">
        <v>2281</v>
      </c>
      <c r="F94" s="213" t="s">
        <v>2282</v>
      </c>
      <c r="G94" s="214" t="s">
        <v>320</v>
      </c>
      <c r="H94" s="215">
        <v>12.82</v>
      </c>
      <c r="I94" s="216"/>
      <c r="J94" s="217">
        <f>ROUND(I94*H94,2)</f>
        <v>0</v>
      </c>
      <c r="K94" s="213" t="s">
        <v>35</v>
      </c>
      <c r="L94" s="49"/>
      <c r="M94" s="218" t="s">
        <v>35</v>
      </c>
      <c r="N94" s="219" t="s">
        <v>53</v>
      </c>
      <c r="O94" s="89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2" t="s">
        <v>206</v>
      </c>
      <c r="AT94" s="222" t="s">
        <v>201</v>
      </c>
      <c r="AU94" s="222" t="s">
        <v>92</v>
      </c>
      <c r="AY94" s="21" t="s">
        <v>197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1" t="s">
        <v>90</v>
      </c>
      <c r="BK94" s="223">
        <f>ROUND(I94*H94,2)</f>
        <v>0</v>
      </c>
      <c r="BL94" s="21" t="s">
        <v>206</v>
      </c>
      <c r="BM94" s="222" t="s">
        <v>206</v>
      </c>
    </row>
    <row r="95" s="2" customFormat="1">
      <c r="A95" s="43"/>
      <c r="B95" s="44"/>
      <c r="C95" s="45"/>
      <c r="D95" s="224" t="s">
        <v>209</v>
      </c>
      <c r="E95" s="45"/>
      <c r="F95" s="225" t="s">
        <v>2282</v>
      </c>
      <c r="G95" s="45"/>
      <c r="H95" s="45"/>
      <c r="I95" s="226"/>
      <c r="J95" s="45"/>
      <c r="K95" s="45"/>
      <c r="L95" s="49"/>
      <c r="M95" s="227"/>
      <c r="N95" s="228"/>
      <c r="O95" s="89"/>
      <c r="P95" s="89"/>
      <c r="Q95" s="89"/>
      <c r="R95" s="89"/>
      <c r="S95" s="89"/>
      <c r="T95" s="9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T95" s="21" t="s">
        <v>209</v>
      </c>
      <c r="AU95" s="21" t="s">
        <v>92</v>
      </c>
    </row>
    <row r="96" s="13" customFormat="1">
      <c r="A96" s="13"/>
      <c r="B96" s="232"/>
      <c r="C96" s="233"/>
      <c r="D96" s="224" t="s">
        <v>232</v>
      </c>
      <c r="E96" s="242" t="s">
        <v>35</v>
      </c>
      <c r="F96" s="234" t="s">
        <v>2755</v>
      </c>
      <c r="G96" s="233"/>
      <c r="H96" s="235">
        <v>10.728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232</v>
      </c>
      <c r="AU96" s="241" t="s">
        <v>92</v>
      </c>
      <c r="AV96" s="13" t="s">
        <v>92</v>
      </c>
      <c r="AW96" s="13" t="s">
        <v>42</v>
      </c>
      <c r="AX96" s="13" t="s">
        <v>82</v>
      </c>
      <c r="AY96" s="241" t="s">
        <v>197</v>
      </c>
    </row>
    <row r="97" s="13" customFormat="1">
      <c r="A97" s="13"/>
      <c r="B97" s="232"/>
      <c r="C97" s="233"/>
      <c r="D97" s="224" t="s">
        <v>232</v>
      </c>
      <c r="E97" s="242" t="s">
        <v>35</v>
      </c>
      <c r="F97" s="234" t="s">
        <v>2756</v>
      </c>
      <c r="G97" s="233"/>
      <c r="H97" s="235">
        <v>2.0920000000000001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232</v>
      </c>
      <c r="AU97" s="241" t="s">
        <v>92</v>
      </c>
      <c r="AV97" s="13" t="s">
        <v>92</v>
      </c>
      <c r="AW97" s="13" t="s">
        <v>42</v>
      </c>
      <c r="AX97" s="13" t="s">
        <v>82</v>
      </c>
      <c r="AY97" s="241" t="s">
        <v>197</v>
      </c>
    </row>
    <row r="98" s="14" customFormat="1">
      <c r="A98" s="14"/>
      <c r="B98" s="253"/>
      <c r="C98" s="254"/>
      <c r="D98" s="224" t="s">
        <v>232</v>
      </c>
      <c r="E98" s="255" t="s">
        <v>35</v>
      </c>
      <c r="F98" s="256" t="s">
        <v>355</v>
      </c>
      <c r="G98" s="254"/>
      <c r="H98" s="257">
        <v>12.82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3" t="s">
        <v>232</v>
      </c>
      <c r="AU98" s="263" t="s">
        <v>92</v>
      </c>
      <c r="AV98" s="14" t="s">
        <v>206</v>
      </c>
      <c r="AW98" s="14" t="s">
        <v>42</v>
      </c>
      <c r="AX98" s="14" t="s">
        <v>90</v>
      </c>
      <c r="AY98" s="263" t="s">
        <v>197</v>
      </c>
    </row>
    <row r="99" s="2" customFormat="1" ht="33" customHeight="1">
      <c r="A99" s="43"/>
      <c r="B99" s="44"/>
      <c r="C99" s="211" t="s">
        <v>207</v>
      </c>
      <c r="D99" s="211" t="s">
        <v>201</v>
      </c>
      <c r="E99" s="212" t="s">
        <v>2554</v>
      </c>
      <c r="F99" s="213" t="s">
        <v>2555</v>
      </c>
      <c r="G99" s="214" t="s">
        <v>320</v>
      </c>
      <c r="H99" s="215">
        <v>29.172999999999998</v>
      </c>
      <c r="I99" s="216"/>
      <c r="J99" s="217">
        <f>ROUND(I99*H99,2)</f>
        <v>0</v>
      </c>
      <c r="K99" s="213" t="s">
        <v>35</v>
      </c>
      <c r="L99" s="49"/>
      <c r="M99" s="218" t="s">
        <v>35</v>
      </c>
      <c r="N99" s="219" t="s">
        <v>53</v>
      </c>
      <c r="O99" s="89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2" t="s">
        <v>206</v>
      </c>
      <c r="AT99" s="222" t="s">
        <v>201</v>
      </c>
      <c r="AU99" s="222" t="s">
        <v>92</v>
      </c>
      <c r="AY99" s="21" t="s">
        <v>197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1" t="s">
        <v>90</v>
      </c>
      <c r="BK99" s="223">
        <f>ROUND(I99*H99,2)</f>
        <v>0</v>
      </c>
      <c r="BL99" s="21" t="s">
        <v>206</v>
      </c>
      <c r="BM99" s="222" t="s">
        <v>241</v>
      </c>
    </row>
    <row r="100" s="2" customFormat="1">
      <c r="A100" s="43"/>
      <c r="B100" s="44"/>
      <c r="C100" s="45"/>
      <c r="D100" s="224" t="s">
        <v>209</v>
      </c>
      <c r="E100" s="45"/>
      <c r="F100" s="225" t="s">
        <v>2555</v>
      </c>
      <c r="G100" s="45"/>
      <c r="H100" s="45"/>
      <c r="I100" s="226"/>
      <c r="J100" s="45"/>
      <c r="K100" s="45"/>
      <c r="L100" s="49"/>
      <c r="M100" s="227"/>
      <c r="N100" s="228"/>
      <c r="O100" s="89"/>
      <c r="P100" s="89"/>
      <c r="Q100" s="89"/>
      <c r="R100" s="89"/>
      <c r="S100" s="89"/>
      <c r="T100" s="90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209</v>
      </c>
      <c r="AU100" s="21" t="s">
        <v>92</v>
      </c>
    </row>
    <row r="101" s="13" customFormat="1">
      <c r="A101" s="13"/>
      <c r="B101" s="232"/>
      <c r="C101" s="233"/>
      <c r="D101" s="224" t="s">
        <v>232</v>
      </c>
      <c r="E101" s="242" t="s">
        <v>35</v>
      </c>
      <c r="F101" s="234" t="s">
        <v>2757</v>
      </c>
      <c r="G101" s="233"/>
      <c r="H101" s="235">
        <v>42.911000000000001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232</v>
      </c>
      <c r="AU101" s="241" t="s">
        <v>92</v>
      </c>
      <c r="AV101" s="13" t="s">
        <v>92</v>
      </c>
      <c r="AW101" s="13" t="s">
        <v>42</v>
      </c>
      <c r="AX101" s="13" t="s">
        <v>82</v>
      </c>
      <c r="AY101" s="241" t="s">
        <v>197</v>
      </c>
    </row>
    <row r="102" s="13" customFormat="1">
      <c r="A102" s="13"/>
      <c r="B102" s="232"/>
      <c r="C102" s="233"/>
      <c r="D102" s="224" t="s">
        <v>232</v>
      </c>
      <c r="E102" s="242" t="s">
        <v>35</v>
      </c>
      <c r="F102" s="234" t="s">
        <v>2758</v>
      </c>
      <c r="G102" s="233"/>
      <c r="H102" s="235">
        <v>8.3680000000000003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232</v>
      </c>
      <c r="AU102" s="241" t="s">
        <v>92</v>
      </c>
      <c r="AV102" s="13" t="s">
        <v>92</v>
      </c>
      <c r="AW102" s="13" t="s">
        <v>42</v>
      </c>
      <c r="AX102" s="13" t="s">
        <v>82</v>
      </c>
      <c r="AY102" s="241" t="s">
        <v>197</v>
      </c>
    </row>
    <row r="103" s="16" customFormat="1">
      <c r="A103" s="16"/>
      <c r="B103" s="280"/>
      <c r="C103" s="281"/>
      <c r="D103" s="224" t="s">
        <v>232</v>
      </c>
      <c r="E103" s="282" t="s">
        <v>35</v>
      </c>
      <c r="F103" s="283" t="s">
        <v>2291</v>
      </c>
      <c r="G103" s="281"/>
      <c r="H103" s="284">
        <v>51.279000000000003</v>
      </c>
      <c r="I103" s="285"/>
      <c r="J103" s="281"/>
      <c r="K103" s="281"/>
      <c r="L103" s="286"/>
      <c r="M103" s="287"/>
      <c r="N103" s="288"/>
      <c r="O103" s="288"/>
      <c r="P103" s="288"/>
      <c r="Q103" s="288"/>
      <c r="R103" s="288"/>
      <c r="S103" s="288"/>
      <c r="T103" s="289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90" t="s">
        <v>232</v>
      </c>
      <c r="AU103" s="290" t="s">
        <v>92</v>
      </c>
      <c r="AV103" s="16" t="s">
        <v>207</v>
      </c>
      <c r="AW103" s="16" t="s">
        <v>42</v>
      </c>
      <c r="AX103" s="16" t="s">
        <v>82</v>
      </c>
      <c r="AY103" s="290" t="s">
        <v>197</v>
      </c>
    </row>
    <row r="104" s="13" customFormat="1">
      <c r="A104" s="13"/>
      <c r="B104" s="232"/>
      <c r="C104" s="233"/>
      <c r="D104" s="224" t="s">
        <v>232</v>
      </c>
      <c r="E104" s="242" t="s">
        <v>35</v>
      </c>
      <c r="F104" s="234" t="s">
        <v>2759</v>
      </c>
      <c r="G104" s="233"/>
      <c r="H104" s="235">
        <v>-15.324999999999999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232</v>
      </c>
      <c r="AU104" s="241" t="s">
        <v>92</v>
      </c>
      <c r="AV104" s="13" t="s">
        <v>92</v>
      </c>
      <c r="AW104" s="13" t="s">
        <v>42</v>
      </c>
      <c r="AX104" s="13" t="s">
        <v>82</v>
      </c>
      <c r="AY104" s="241" t="s">
        <v>197</v>
      </c>
    </row>
    <row r="105" s="13" customFormat="1">
      <c r="A105" s="13"/>
      <c r="B105" s="232"/>
      <c r="C105" s="233"/>
      <c r="D105" s="224" t="s">
        <v>232</v>
      </c>
      <c r="E105" s="242" t="s">
        <v>35</v>
      </c>
      <c r="F105" s="234" t="s">
        <v>2760</v>
      </c>
      <c r="G105" s="233"/>
      <c r="H105" s="235">
        <v>-3.1379999999999999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232</v>
      </c>
      <c r="AU105" s="241" t="s">
        <v>92</v>
      </c>
      <c r="AV105" s="13" t="s">
        <v>92</v>
      </c>
      <c r="AW105" s="13" t="s">
        <v>42</v>
      </c>
      <c r="AX105" s="13" t="s">
        <v>82</v>
      </c>
      <c r="AY105" s="241" t="s">
        <v>197</v>
      </c>
    </row>
    <row r="106" s="16" customFormat="1">
      <c r="A106" s="16"/>
      <c r="B106" s="280"/>
      <c r="C106" s="281"/>
      <c r="D106" s="224" t="s">
        <v>232</v>
      </c>
      <c r="E106" s="282" t="s">
        <v>35</v>
      </c>
      <c r="F106" s="283" t="s">
        <v>2291</v>
      </c>
      <c r="G106" s="281"/>
      <c r="H106" s="284">
        <v>-18.463000000000001</v>
      </c>
      <c r="I106" s="285"/>
      <c r="J106" s="281"/>
      <c r="K106" s="281"/>
      <c r="L106" s="286"/>
      <c r="M106" s="287"/>
      <c r="N106" s="288"/>
      <c r="O106" s="288"/>
      <c r="P106" s="288"/>
      <c r="Q106" s="288"/>
      <c r="R106" s="288"/>
      <c r="S106" s="288"/>
      <c r="T106" s="289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90" t="s">
        <v>232</v>
      </c>
      <c r="AU106" s="290" t="s">
        <v>92</v>
      </c>
      <c r="AV106" s="16" t="s">
        <v>207</v>
      </c>
      <c r="AW106" s="16" t="s">
        <v>42</v>
      </c>
      <c r="AX106" s="16" t="s">
        <v>82</v>
      </c>
      <c r="AY106" s="290" t="s">
        <v>197</v>
      </c>
    </row>
    <row r="107" s="13" customFormat="1">
      <c r="A107" s="13"/>
      <c r="B107" s="232"/>
      <c r="C107" s="233"/>
      <c r="D107" s="224" t="s">
        <v>232</v>
      </c>
      <c r="E107" s="242" t="s">
        <v>35</v>
      </c>
      <c r="F107" s="234" t="s">
        <v>2761</v>
      </c>
      <c r="G107" s="233"/>
      <c r="H107" s="235">
        <v>-3.6429999999999998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232</v>
      </c>
      <c r="AU107" s="241" t="s">
        <v>92</v>
      </c>
      <c r="AV107" s="13" t="s">
        <v>92</v>
      </c>
      <c r="AW107" s="13" t="s">
        <v>42</v>
      </c>
      <c r="AX107" s="13" t="s">
        <v>82</v>
      </c>
      <c r="AY107" s="241" t="s">
        <v>197</v>
      </c>
    </row>
    <row r="108" s="16" customFormat="1">
      <c r="A108" s="16"/>
      <c r="B108" s="280"/>
      <c r="C108" s="281"/>
      <c r="D108" s="224" t="s">
        <v>232</v>
      </c>
      <c r="E108" s="282" t="s">
        <v>35</v>
      </c>
      <c r="F108" s="283" t="s">
        <v>2291</v>
      </c>
      <c r="G108" s="281"/>
      <c r="H108" s="284">
        <v>-3.6429999999999998</v>
      </c>
      <c r="I108" s="285"/>
      <c r="J108" s="281"/>
      <c r="K108" s="281"/>
      <c r="L108" s="286"/>
      <c r="M108" s="287"/>
      <c r="N108" s="288"/>
      <c r="O108" s="288"/>
      <c r="P108" s="288"/>
      <c r="Q108" s="288"/>
      <c r="R108" s="288"/>
      <c r="S108" s="288"/>
      <c r="T108" s="289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90" t="s">
        <v>232</v>
      </c>
      <c r="AU108" s="290" t="s">
        <v>92</v>
      </c>
      <c r="AV108" s="16" t="s">
        <v>207</v>
      </c>
      <c r="AW108" s="16" t="s">
        <v>42</v>
      </c>
      <c r="AX108" s="16" t="s">
        <v>82</v>
      </c>
      <c r="AY108" s="290" t="s">
        <v>197</v>
      </c>
    </row>
    <row r="109" s="14" customFormat="1">
      <c r="A109" s="14"/>
      <c r="B109" s="253"/>
      <c r="C109" s="254"/>
      <c r="D109" s="224" t="s">
        <v>232</v>
      </c>
      <c r="E109" s="255" t="s">
        <v>35</v>
      </c>
      <c r="F109" s="256" t="s">
        <v>355</v>
      </c>
      <c r="G109" s="254"/>
      <c r="H109" s="257">
        <v>29.173000000000009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3" t="s">
        <v>232</v>
      </c>
      <c r="AU109" s="263" t="s">
        <v>92</v>
      </c>
      <c r="AV109" s="14" t="s">
        <v>206</v>
      </c>
      <c r="AW109" s="14" t="s">
        <v>42</v>
      </c>
      <c r="AX109" s="14" t="s">
        <v>90</v>
      </c>
      <c r="AY109" s="263" t="s">
        <v>197</v>
      </c>
    </row>
    <row r="110" s="2" customFormat="1" ht="37.8" customHeight="1">
      <c r="A110" s="43"/>
      <c r="B110" s="44"/>
      <c r="C110" s="211" t="s">
        <v>206</v>
      </c>
      <c r="D110" s="211" t="s">
        <v>201</v>
      </c>
      <c r="E110" s="212" t="s">
        <v>2297</v>
      </c>
      <c r="F110" s="213" t="s">
        <v>2298</v>
      </c>
      <c r="G110" s="214" t="s">
        <v>320</v>
      </c>
      <c r="H110" s="215">
        <v>12.82</v>
      </c>
      <c r="I110" s="216"/>
      <c r="J110" s="217">
        <f>ROUND(I110*H110,2)</f>
        <v>0</v>
      </c>
      <c r="K110" s="213" t="s">
        <v>35</v>
      </c>
      <c r="L110" s="49"/>
      <c r="M110" s="218" t="s">
        <v>35</v>
      </c>
      <c r="N110" s="219" t="s">
        <v>53</v>
      </c>
      <c r="O110" s="89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2" t="s">
        <v>206</v>
      </c>
      <c r="AT110" s="222" t="s">
        <v>201</v>
      </c>
      <c r="AU110" s="222" t="s">
        <v>92</v>
      </c>
      <c r="AY110" s="21" t="s">
        <v>197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1" t="s">
        <v>90</v>
      </c>
      <c r="BK110" s="223">
        <f>ROUND(I110*H110,2)</f>
        <v>0</v>
      </c>
      <c r="BL110" s="21" t="s">
        <v>206</v>
      </c>
      <c r="BM110" s="222" t="s">
        <v>253</v>
      </c>
    </row>
    <row r="111" s="2" customFormat="1">
      <c r="A111" s="43"/>
      <c r="B111" s="44"/>
      <c r="C111" s="45"/>
      <c r="D111" s="224" t="s">
        <v>209</v>
      </c>
      <c r="E111" s="45"/>
      <c r="F111" s="225" t="s">
        <v>2298</v>
      </c>
      <c r="G111" s="45"/>
      <c r="H111" s="45"/>
      <c r="I111" s="226"/>
      <c r="J111" s="45"/>
      <c r="K111" s="45"/>
      <c r="L111" s="49"/>
      <c r="M111" s="227"/>
      <c r="N111" s="228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209</v>
      </c>
      <c r="AU111" s="21" t="s">
        <v>92</v>
      </c>
    </row>
    <row r="112" s="13" customFormat="1">
      <c r="A112" s="13"/>
      <c r="B112" s="232"/>
      <c r="C112" s="233"/>
      <c r="D112" s="224" t="s">
        <v>232</v>
      </c>
      <c r="E112" s="242" t="s">
        <v>35</v>
      </c>
      <c r="F112" s="234" t="s">
        <v>2755</v>
      </c>
      <c r="G112" s="233"/>
      <c r="H112" s="235">
        <v>10.728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232</v>
      </c>
      <c r="AU112" s="241" t="s">
        <v>92</v>
      </c>
      <c r="AV112" s="13" t="s">
        <v>92</v>
      </c>
      <c r="AW112" s="13" t="s">
        <v>42</v>
      </c>
      <c r="AX112" s="13" t="s">
        <v>82</v>
      </c>
      <c r="AY112" s="241" t="s">
        <v>197</v>
      </c>
    </row>
    <row r="113" s="13" customFormat="1">
      <c r="A113" s="13"/>
      <c r="B113" s="232"/>
      <c r="C113" s="233"/>
      <c r="D113" s="224" t="s">
        <v>232</v>
      </c>
      <c r="E113" s="242" t="s">
        <v>35</v>
      </c>
      <c r="F113" s="234" t="s">
        <v>2756</v>
      </c>
      <c r="G113" s="233"/>
      <c r="H113" s="235">
        <v>2.0920000000000001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232</v>
      </c>
      <c r="AU113" s="241" t="s">
        <v>92</v>
      </c>
      <c r="AV113" s="13" t="s">
        <v>92</v>
      </c>
      <c r="AW113" s="13" t="s">
        <v>42</v>
      </c>
      <c r="AX113" s="13" t="s">
        <v>82</v>
      </c>
      <c r="AY113" s="241" t="s">
        <v>197</v>
      </c>
    </row>
    <row r="114" s="14" customFormat="1">
      <c r="A114" s="14"/>
      <c r="B114" s="253"/>
      <c r="C114" s="254"/>
      <c r="D114" s="224" t="s">
        <v>232</v>
      </c>
      <c r="E114" s="255" t="s">
        <v>35</v>
      </c>
      <c r="F114" s="256" t="s">
        <v>355</v>
      </c>
      <c r="G114" s="254"/>
      <c r="H114" s="257">
        <v>12.82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3" t="s">
        <v>232</v>
      </c>
      <c r="AU114" s="263" t="s">
        <v>92</v>
      </c>
      <c r="AV114" s="14" t="s">
        <v>206</v>
      </c>
      <c r="AW114" s="14" t="s">
        <v>42</v>
      </c>
      <c r="AX114" s="14" t="s">
        <v>90</v>
      </c>
      <c r="AY114" s="263" t="s">
        <v>197</v>
      </c>
    </row>
    <row r="115" s="2" customFormat="1" ht="33" customHeight="1">
      <c r="A115" s="43"/>
      <c r="B115" s="44"/>
      <c r="C115" s="211" t="s">
        <v>234</v>
      </c>
      <c r="D115" s="211" t="s">
        <v>201</v>
      </c>
      <c r="E115" s="212" t="s">
        <v>2565</v>
      </c>
      <c r="F115" s="213" t="s">
        <v>2566</v>
      </c>
      <c r="G115" s="214" t="s">
        <v>320</v>
      </c>
      <c r="H115" s="215">
        <v>29.172999999999998</v>
      </c>
      <c r="I115" s="216"/>
      <c r="J115" s="217">
        <f>ROUND(I115*H115,2)</f>
        <v>0</v>
      </c>
      <c r="K115" s="213" t="s">
        <v>35</v>
      </c>
      <c r="L115" s="49"/>
      <c r="M115" s="218" t="s">
        <v>35</v>
      </c>
      <c r="N115" s="219" t="s">
        <v>53</v>
      </c>
      <c r="O115" s="89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2" t="s">
        <v>206</v>
      </c>
      <c r="AT115" s="222" t="s">
        <v>201</v>
      </c>
      <c r="AU115" s="222" t="s">
        <v>92</v>
      </c>
      <c r="AY115" s="21" t="s">
        <v>197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1" t="s">
        <v>90</v>
      </c>
      <c r="BK115" s="223">
        <f>ROUND(I115*H115,2)</f>
        <v>0</v>
      </c>
      <c r="BL115" s="21" t="s">
        <v>206</v>
      </c>
      <c r="BM115" s="222" t="s">
        <v>266</v>
      </c>
    </row>
    <row r="116" s="2" customFormat="1">
      <c r="A116" s="43"/>
      <c r="B116" s="44"/>
      <c r="C116" s="45"/>
      <c r="D116" s="224" t="s">
        <v>209</v>
      </c>
      <c r="E116" s="45"/>
      <c r="F116" s="225" t="s">
        <v>2566</v>
      </c>
      <c r="G116" s="45"/>
      <c r="H116" s="45"/>
      <c r="I116" s="226"/>
      <c r="J116" s="45"/>
      <c r="K116" s="45"/>
      <c r="L116" s="49"/>
      <c r="M116" s="227"/>
      <c r="N116" s="228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209</v>
      </c>
      <c r="AU116" s="21" t="s">
        <v>92</v>
      </c>
    </row>
    <row r="117" s="13" customFormat="1">
      <c r="A117" s="13"/>
      <c r="B117" s="232"/>
      <c r="C117" s="233"/>
      <c r="D117" s="224" t="s">
        <v>232</v>
      </c>
      <c r="E117" s="242" t="s">
        <v>35</v>
      </c>
      <c r="F117" s="234" t="s">
        <v>2757</v>
      </c>
      <c r="G117" s="233"/>
      <c r="H117" s="235">
        <v>42.911000000000001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232</v>
      </c>
      <c r="AU117" s="241" t="s">
        <v>92</v>
      </c>
      <c r="AV117" s="13" t="s">
        <v>92</v>
      </c>
      <c r="AW117" s="13" t="s">
        <v>42</v>
      </c>
      <c r="AX117" s="13" t="s">
        <v>82</v>
      </c>
      <c r="AY117" s="241" t="s">
        <v>197</v>
      </c>
    </row>
    <row r="118" s="13" customFormat="1">
      <c r="A118" s="13"/>
      <c r="B118" s="232"/>
      <c r="C118" s="233"/>
      <c r="D118" s="224" t="s">
        <v>232</v>
      </c>
      <c r="E118" s="242" t="s">
        <v>35</v>
      </c>
      <c r="F118" s="234" t="s">
        <v>2758</v>
      </c>
      <c r="G118" s="233"/>
      <c r="H118" s="235">
        <v>8.3680000000000003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232</v>
      </c>
      <c r="AU118" s="241" t="s">
        <v>92</v>
      </c>
      <c r="AV118" s="13" t="s">
        <v>92</v>
      </c>
      <c r="AW118" s="13" t="s">
        <v>42</v>
      </c>
      <c r="AX118" s="13" t="s">
        <v>82</v>
      </c>
      <c r="AY118" s="241" t="s">
        <v>197</v>
      </c>
    </row>
    <row r="119" s="16" customFormat="1">
      <c r="A119" s="16"/>
      <c r="B119" s="280"/>
      <c r="C119" s="281"/>
      <c r="D119" s="224" t="s">
        <v>232</v>
      </c>
      <c r="E119" s="282" t="s">
        <v>35</v>
      </c>
      <c r="F119" s="283" t="s">
        <v>2291</v>
      </c>
      <c r="G119" s="281"/>
      <c r="H119" s="284">
        <v>51.279000000000003</v>
      </c>
      <c r="I119" s="285"/>
      <c r="J119" s="281"/>
      <c r="K119" s="281"/>
      <c r="L119" s="286"/>
      <c r="M119" s="287"/>
      <c r="N119" s="288"/>
      <c r="O119" s="288"/>
      <c r="P119" s="288"/>
      <c r="Q119" s="288"/>
      <c r="R119" s="288"/>
      <c r="S119" s="288"/>
      <c r="T119" s="289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90" t="s">
        <v>232</v>
      </c>
      <c r="AU119" s="290" t="s">
        <v>92</v>
      </c>
      <c r="AV119" s="16" t="s">
        <v>207</v>
      </c>
      <c r="AW119" s="16" t="s">
        <v>42</v>
      </c>
      <c r="AX119" s="16" t="s">
        <v>82</v>
      </c>
      <c r="AY119" s="290" t="s">
        <v>197</v>
      </c>
    </row>
    <row r="120" s="13" customFormat="1">
      <c r="A120" s="13"/>
      <c r="B120" s="232"/>
      <c r="C120" s="233"/>
      <c r="D120" s="224" t="s">
        <v>232</v>
      </c>
      <c r="E120" s="242" t="s">
        <v>35</v>
      </c>
      <c r="F120" s="234" t="s">
        <v>2759</v>
      </c>
      <c r="G120" s="233"/>
      <c r="H120" s="235">
        <v>-15.324999999999999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232</v>
      </c>
      <c r="AU120" s="241" t="s">
        <v>92</v>
      </c>
      <c r="AV120" s="13" t="s">
        <v>92</v>
      </c>
      <c r="AW120" s="13" t="s">
        <v>42</v>
      </c>
      <c r="AX120" s="13" t="s">
        <v>82</v>
      </c>
      <c r="AY120" s="241" t="s">
        <v>197</v>
      </c>
    </row>
    <row r="121" s="13" customFormat="1">
      <c r="A121" s="13"/>
      <c r="B121" s="232"/>
      <c r="C121" s="233"/>
      <c r="D121" s="224" t="s">
        <v>232</v>
      </c>
      <c r="E121" s="242" t="s">
        <v>35</v>
      </c>
      <c r="F121" s="234" t="s">
        <v>2760</v>
      </c>
      <c r="G121" s="233"/>
      <c r="H121" s="235">
        <v>-3.1379999999999999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232</v>
      </c>
      <c r="AU121" s="241" t="s">
        <v>92</v>
      </c>
      <c r="AV121" s="13" t="s">
        <v>92</v>
      </c>
      <c r="AW121" s="13" t="s">
        <v>42</v>
      </c>
      <c r="AX121" s="13" t="s">
        <v>82</v>
      </c>
      <c r="AY121" s="241" t="s">
        <v>197</v>
      </c>
    </row>
    <row r="122" s="16" customFormat="1">
      <c r="A122" s="16"/>
      <c r="B122" s="280"/>
      <c r="C122" s="281"/>
      <c r="D122" s="224" t="s">
        <v>232</v>
      </c>
      <c r="E122" s="282" t="s">
        <v>35</v>
      </c>
      <c r="F122" s="283" t="s">
        <v>2291</v>
      </c>
      <c r="G122" s="281"/>
      <c r="H122" s="284">
        <v>-18.463000000000001</v>
      </c>
      <c r="I122" s="285"/>
      <c r="J122" s="281"/>
      <c r="K122" s="281"/>
      <c r="L122" s="286"/>
      <c r="M122" s="287"/>
      <c r="N122" s="288"/>
      <c r="O122" s="288"/>
      <c r="P122" s="288"/>
      <c r="Q122" s="288"/>
      <c r="R122" s="288"/>
      <c r="S122" s="288"/>
      <c r="T122" s="289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90" t="s">
        <v>232</v>
      </c>
      <c r="AU122" s="290" t="s">
        <v>92</v>
      </c>
      <c r="AV122" s="16" t="s">
        <v>207</v>
      </c>
      <c r="AW122" s="16" t="s">
        <v>42</v>
      </c>
      <c r="AX122" s="16" t="s">
        <v>82</v>
      </c>
      <c r="AY122" s="290" t="s">
        <v>197</v>
      </c>
    </row>
    <row r="123" s="13" customFormat="1">
      <c r="A123" s="13"/>
      <c r="B123" s="232"/>
      <c r="C123" s="233"/>
      <c r="D123" s="224" t="s">
        <v>232</v>
      </c>
      <c r="E123" s="242" t="s">
        <v>35</v>
      </c>
      <c r="F123" s="234" t="s">
        <v>2761</v>
      </c>
      <c r="G123" s="233"/>
      <c r="H123" s="235">
        <v>-3.6429999999999998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232</v>
      </c>
      <c r="AU123" s="241" t="s">
        <v>92</v>
      </c>
      <c r="AV123" s="13" t="s">
        <v>92</v>
      </c>
      <c r="AW123" s="13" t="s">
        <v>42</v>
      </c>
      <c r="AX123" s="13" t="s">
        <v>82</v>
      </c>
      <c r="AY123" s="241" t="s">
        <v>197</v>
      </c>
    </row>
    <row r="124" s="16" customFormat="1">
      <c r="A124" s="16"/>
      <c r="B124" s="280"/>
      <c r="C124" s="281"/>
      <c r="D124" s="224" t="s">
        <v>232</v>
      </c>
      <c r="E124" s="282" t="s">
        <v>35</v>
      </c>
      <c r="F124" s="283" t="s">
        <v>2291</v>
      </c>
      <c r="G124" s="281"/>
      <c r="H124" s="284">
        <v>-3.6429999999999998</v>
      </c>
      <c r="I124" s="285"/>
      <c r="J124" s="281"/>
      <c r="K124" s="281"/>
      <c r="L124" s="286"/>
      <c r="M124" s="287"/>
      <c r="N124" s="288"/>
      <c r="O124" s="288"/>
      <c r="P124" s="288"/>
      <c r="Q124" s="288"/>
      <c r="R124" s="288"/>
      <c r="S124" s="288"/>
      <c r="T124" s="289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90" t="s">
        <v>232</v>
      </c>
      <c r="AU124" s="290" t="s">
        <v>92</v>
      </c>
      <c r="AV124" s="16" t="s">
        <v>207</v>
      </c>
      <c r="AW124" s="16" t="s">
        <v>42</v>
      </c>
      <c r="AX124" s="16" t="s">
        <v>82</v>
      </c>
      <c r="AY124" s="290" t="s">
        <v>197</v>
      </c>
    </row>
    <row r="125" s="14" customFormat="1">
      <c r="A125" s="14"/>
      <c r="B125" s="253"/>
      <c r="C125" s="254"/>
      <c r="D125" s="224" t="s">
        <v>232</v>
      </c>
      <c r="E125" s="255" t="s">
        <v>35</v>
      </c>
      <c r="F125" s="256" t="s">
        <v>355</v>
      </c>
      <c r="G125" s="254"/>
      <c r="H125" s="257">
        <v>29.173000000000009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3" t="s">
        <v>232</v>
      </c>
      <c r="AU125" s="263" t="s">
        <v>92</v>
      </c>
      <c r="AV125" s="14" t="s">
        <v>206</v>
      </c>
      <c r="AW125" s="14" t="s">
        <v>42</v>
      </c>
      <c r="AX125" s="14" t="s">
        <v>90</v>
      </c>
      <c r="AY125" s="263" t="s">
        <v>197</v>
      </c>
    </row>
    <row r="126" s="2" customFormat="1" ht="24.15" customHeight="1">
      <c r="A126" s="43"/>
      <c r="B126" s="44"/>
      <c r="C126" s="211" t="s">
        <v>241</v>
      </c>
      <c r="D126" s="211" t="s">
        <v>201</v>
      </c>
      <c r="E126" s="212" t="s">
        <v>2567</v>
      </c>
      <c r="F126" s="213" t="s">
        <v>2568</v>
      </c>
      <c r="G126" s="214" t="s">
        <v>320</v>
      </c>
      <c r="H126" s="215">
        <v>7.7199999999999998</v>
      </c>
      <c r="I126" s="216"/>
      <c r="J126" s="217">
        <f>ROUND(I126*H126,2)</f>
        <v>0</v>
      </c>
      <c r="K126" s="213" t="s">
        <v>35</v>
      </c>
      <c r="L126" s="49"/>
      <c r="M126" s="218" t="s">
        <v>35</v>
      </c>
      <c r="N126" s="219" t="s">
        <v>53</v>
      </c>
      <c r="O126" s="89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2" t="s">
        <v>206</v>
      </c>
      <c r="AT126" s="222" t="s">
        <v>201</v>
      </c>
      <c r="AU126" s="222" t="s">
        <v>92</v>
      </c>
      <c r="AY126" s="21" t="s">
        <v>197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1" t="s">
        <v>90</v>
      </c>
      <c r="BK126" s="223">
        <f>ROUND(I126*H126,2)</f>
        <v>0</v>
      </c>
      <c r="BL126" s="21" t="s">
        <v>206</v>
      </c>
      <c r="BM126" s="222" t="s">
        <v>8</v>
      </c>
    </row>
    <row r="127" s="2" customFormat="1">
      <c r="A127" s="43"/>
      <c r="B127" s="44"/>
      <c r="C127" s="45"/>
      <c r="D127" s="224" t="s">
        <v>209</v>
      </c>
      <c r="E127" s="45"/>
      <c r="F127" s="225" t="s">
        <v>2568</v>
      </c>
      <c r="G127" s="45"/>
      <c r="H127" s="45"/>
      <c r="I127" s="226"/>
      <c r="J127" s="45"/>
      <c r="K127" s="45"/>
      <c r="L127" s="49"/>
      <c r="M127" s="227"/>
      <c r="N127" s="228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209</v>
      </c>
      <c r="AU127" s="21" t="s">
        <v>92</v>
      </c>
    </row>
    <row r="128" s="13" customFormat="1">
      <c r="A128" s="13"/>
      <c r="B128" s="232"/>
      <c r="C128" s="233"/>
      <c r="D128" s="224" t="s">
        <v>232</v>
      </c>
      <c r="E128" s="242" t="s">
        <v>35</v>
      </c>
      <c r="F128" s="234" t="s">
        <v>2762</v>
      </c>
      <c r="G128" s="233"/>
      <c r="H128" s="235">
        <v>10.119999999999999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232</v>
      </c>
      <c r="AU128" s="241" t="s">
        <v>92</v>
      </c>
      <c r="AV128" s="13" t="s">
        <v>92</v>
      </c>
      <c r="AW128" s="13" t="s">
        <v>42</v>
      </c>
      <c r="AX128" s="13" t="s">
        <v>82</v>
      </c>
      <c r="AY128" s="241" t="s">
        <v>197</v>
      </c>
    </row>
    <row r="129" s="13" customFormat="1">
      <c r="A129" s="13"/>
      <c r="B129" s="232"/>
      <c r="C129" s="233"/>
      <c r="D129" s="224" t="s">
        <v>232</v>
      </c>
      <c r="E129" s="242" t="s">
        <v>35</v>
      </c>
      <c r="F129" s="234" t="s">
        <v>2763</v>
      </c>
      <c r="G129" s="233"/>
      <c r="H129" s="235">
        <v>-2.3999999999999999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232</v>
      </c>
      <c r="AU129" s="241" t="s">
        <v>92</v>
      </c>
      <c r="AV129" s="13" t="s">
        <v>92</v>
      </c>
      <c r="AW129" s="13" t="s">
        <v>42</v>
      </c>
      <c r="AX129" s="13" t="s">
        <v>82</v>
      </c>
      <c r="AY129" s="241" t="s">
        <v>197</v>
      </c>
    </row>
    <row r="130" s="14" customFormat="1">
      <c r="A130" s="14"/>
      <c r="B130" s="253"/>
      <c r="C130" s="254"/>
      <c r="D130" s="224" t="s">
        <v>232</v>
      </c>
      <c r="E130" s="255" t="s">
        <v>35</v>
      </c>
      <c r="F130" s="256" t="s">
        <v>355</v>
      </c>
      <c r="G130" s="254"/>
      <c r="H130" s="257">
        <v>7.7199999999999989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232</v>
      </c>
      <c r="AU130" s="263" t="s">
        <v>92</v>
      </c>
      <c r="AV130" s="14" t="s">
        <v>206</v>
      </c>
      <c r="AW130" s="14" t="s">
        <v>42</v>
      </c>
      <c r="AX130" s="14" t="s">
        <v>90</v>
      </c>
      <c r="AY130" s="263" t="s">
        <v>197</v>
      </c>
    </row>
    <row r="131" s="2" customFormat="1" ht="24.15" customHeight="1">
      <c r="A131" s="43"/>
      <c r="B131" s="44"/>
      <c r="C131" s="211" t="s">
        <v>247</v>
      </c>
      <c r="D131" s="211" t="s">
        <v>201</v>
      </c>
      <c r="E131" s="212" t="s">
        <v>2571</v>
      </c>
      <c r="F131" s="213" t="s">
        <v>2572</v>
      </c>
      <c r="G131" s="214" t="s">
        <v>320</v>
      </c>
      <c r="H131" s="215">
        <v>7.7199999999999998</v>
      </c>
      <c r="I131" s="216"/>
      <c r="J131" s="217">
        <f>ROUND(I131*H131,2)</f>
        <v>0</v>
      </c>
      <c r="K131" s="213" t="s">
        <v>35</v>
      </c>
      <c r="L131" s="49"/>
      <c r="M131" s="218" t="s">
        <v>35</v>
      </c>
      <c r="N131" s="219" t="s">
        <v>53</v>
      </c>
      <c r="O131" s="89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2" t="s">
        <v>206</v>
      </c>
      <c r="AT131" s="222" t="s">
        <v>201</v>
      </c>
      <c r="AU131" s="222" t="s">
        <v>92</v>
      </c>
      <c r="AY131" s="21" t="s">
        <v>197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1" t="s">
        <v>90</v>
      </c>
      <c r="BK131" s="223">
        <f>ROUND(I131*H131,2)</f>
        <v>0</v>
      </c>
      <c r="BL131" s="21" t="s">
        <v>206</v>
      </c>
      <c r="BM131" s="222" t="s">
        <v>292</v>
      </c>
    </row>
    <row r="132" s="2" customFormat="1">
      <c r="A132" s="43"/>
      <c r="B132" s="44"/>
      <c r="C132" s="45"/>
      <c r="D132" s="224" t="s">
        <v>209</v>
      </c>
      <c r="E132" s="45"/>
      <c r="F132" s="225" t="s">
        <v>2572</v>
      </c>
      <c r="G132" s="45"/>
      <c r="H132" s="45"/>
      <c r="I132" s="226"/>
      <c r="J132" s="45"/>
      <c r="K132" s="45"/>
      <c r="L132" s="49"/>
      <c r="M132" s="227"/>
      <c r="N132" s="228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209</v>
      </c>
      <c r="AU132" s="21" t="s">
        <v>92</v>
      </c>
    </row>
    <row r="133" s="13" customFormat="1">
      <c r="A133" s="13"/>
      <c r="B133" s="232"/>
      <c r="C133" s="233"/>
      <c r="D133" s="224" t="s">
        <v>232</v>
      </c>
      <c r="E133" s="242" t="s">
        <v>35</v>
      </c>
      <c r="F133" s="234" t="s">
        <v>2762</v>
      </c>
      <c r="G133" s="233"/>
      <c r="H133" s="235">
        <v>10.119999999999999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232</v>
      </c>
      <c r="AU133" s="241" t="s">
        <v>92</v>
      </c>
      <c r="AV133" s="13" t="s">
        <v>92</v>
      </c>
      <c r="AW133" s="13" t="s">
        <v>42</v>
      </c>
      <c r="AX133" s="13" t="s">
        <v>82</v>
      </c>
      <c r="AY133" s="241" t="s">
        <v>197</v>
      </c>
    </row>
    <row r="134" s="13" customFormat="1">
      <c r="A134" s="13"/>
      <c r="B134" s="232"/>
      <c r="C134" s="233"/>
      <c r="D134" s="224" t="s">
        <v>232</v>
      </c>
      <c r="E134" s="242" t="s">
        <v>35</v>
      </c>
      <c r="F134" s="234" t="s">
        <v>2763</v>
      </c>
      <c r="G134" s="233"/>
      <c r="H134" s="235">
        <v>-2.3999999999999999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232</v>
      </c>
      <c r="AU134" s="241" t="s">
        <v>92</v>
      </c>
      <c r="AV134" s="13" t="s">
        <v>92</v>
      </c>
      <c r="AW134" s="13" t="s">
        <v>42</v>
      </c>
      <c r="AX134" s="13" t="s">
        <v>82</v>
      </c>
      <c r="AY134" s="241" t="s">
        <v>197</v>
      </c>
    </row>
    <row r="135" s="14" customFormat="1">
      <c r="A135" s="14"/>
      <c r="B135" s="253"/>
      <c r="C135" s="254"/>
      <c r="D135" s="224" t="s">
        <v>232</v>
      </c>
      <c r="E135" s="255" t="s">
        <v>35</v>
      </c>
      <c r="F135" s="256" t="s">
        <v>355</v>
      </c>
      <c r="G135" s="254"/>
      <c r="H135" s="257">
        <v>7.7199999999999989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232</v>
      </c>
      <c r="AU135" s="263" t="s">
        <v>92</v>
      </c>
      <c r="AV135" s="14" t="s">
        <v>206</v>
      </c>
      <c r="AW135" s="14" t="s">
        <v>42</v>
      </c>
      <c r="AX135" s="14" t="s">
        <v>90</v>
      </c>
      <c r="AY135" s="263" t="s">
        <v>197</v>
      </c>
    </row>
    <row r="136" s="2" customFormat="1" ht="24.15" customHeight="1">
      <c r="A136" s="43"/>
      <c r="B136" s="44"/>
      <c r="C136" s="211" t="s">
        <v>253</v>
      </c>
      <c r="D136" s="211" t="s">
        <v>201</v>
      </c>
      <c r="E136" s="212" t="s">
        <v>2307</v>
      </c>
      <c r="F136" s="213" t="s">
        <v>2308</v>
      </c>
      <c r="G136" s="214" t="s">
        <v>320</v>
      </c>
      <c r="H136" s="215">
        <v>21.140999999999998</v>
      </c>
      <c r="I136" s="216"/>
      <c r="J136" s="217">
        <f>ROUND(I136*H136,2)</f>
        <v>0</v>
      </c>
      <c r="K136" s="213" t="s">
        <v>35</v>
      </c>
      <c r="L136" s="49"/>
      <c r="M136" s="218" t="s">
        <v>35</v>
      </c>
      <c r="N136" s="219" t="s">
        <v>53</v>
      </c>
      <c r="O136" s="89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2" t="s">
        <v>206</v>
      </c>
      <c r="AT136" s="222" t="s">
        <v>201</v>
      </c>
      <c r="AU136" s="222" t="s">
        <v>92</v>
      </c>
      <c r="AY136" s="21" t="s">
        <v>197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1" t="s">
        <v>90</v>
      </c>
      <c r="BK136" s="223">
        <f>ROUND(I136*H136,2)</f>
        <v>0</v>
      </c>
      <c r="BL136" s="21" t="s">
        <v>206</v>
      </c>
      <c r="BM136" s="222" t="s">
        <v>304</v>
      </c>
    </row>
    <row r="137" s="2" customFormat="1">
      <c r="A137" s="43"/>
      <c r="B137" s="44"/>
      <c r="C137" s="45"/>
      <c r="D137" s="224" t="s">
        <v>209</v>
      </c>
      <c r="E137" s="45"/>
      <c r="F137" s="225" t="s">
        <v>2308</v>
      </c>
      <c r="G137" s="45"/>
      <c r="H137" s="45"/>
      <c r="I137" s="226"/>
      <c r="J137" s="45"/>
      <c r="K137" s="45"/>
      <c r="L137" s="49"/>
      <c r="M137" s="227"/>
      <c r="N137" s="228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209</v>
      </c>
      <c r="AU137" s="21" t="s">
        <v>92</v>
      </c>
    </row>
    <row r="138" s="13" customFormat="1">
      <c r="A138" s="13"/>
      <c r="B138" s="232"/>
      <c r="C138" s="233"/>
      <c r="D138" s="224" t="s">
        <v>232</v>
      </c>
      <c r="E138" s="242" t="s">
        <v>35</v>
      </c>
      <c r="F138" s="234" t="s">
        <v>2764</v>
      </c>
      <c r="G138" s="233"/>
      <c r="H138" s="235">
        <v>19.048999999999999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232</v>
      </c>
      <c r="AU138" s="241" t="s">
        <v>92</v>
      </c>
      <c r="AV138" s="13" t="s">
        <v>92</v>
      </c>
      <c r="AW138" s="13" t="s">
        <v>42</v>
      </c>
      <c r="AX138" s="13" t="s">
        <v>82</v>
      </c>
      <c r="AY138" s="241" t="s">
        <v>197</v>
      </c>
    </row>
    <row r="139" s="13" customFormat="1">
      <c r="A139" s="13"/>
      <c r="B139" s="232"/>
      <c r="C139" s="233"/>
      <c r="D139" s="224" t="s">
        <v>232</v>
      </c>
      <c r="E139" s="242" t="s">
        <v>35</v>
      </c>
      <c r="F139" s="234" t="s">
        <v>2756</v>
      </c>
      <c r="G139" s="233"/>
      <c r="H139" s="235">
        <v>2.0920000000000001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232</v>
      </c>
      <c r="AU139" s="241" t="s">
        <v>92</v>
      </c>
      <c r="AV139" s="13" t="s">
        <v>92</v>
      </c>
      <c r="AW139" s="13" t="s">
        <v>42</v>
      </c>
      <c r="AX139" s="13" t="s">
        <v>82</v>
      </c>
      <c r="AY139" s="241" t="s">
        <v>197</v>
      </c>
    </row>
    <row r="140" s="14" customFormat="1">
      <c r="A140" s="14"/>
      <c r="B140" s="253"/>
      <c r="C140" s="254"/>
      <c r="D140" s="224" t="s">
        <v>232</v>
      </c>
      <c r="E140" s="255" t="s">
        <v>35</v>
      </c>
      <c r="F140" s="256" t="s">
        <v>355</v>
      </c>
      <c r="G140" s="254"/>
      <c r="H140" s="257">
        <v>21.140999999999998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232</v>
      </c>
      <c r="AU140" s="263" t="s">
        <v>92</v>
      </c>
      <c r="AV140" s="14" t="s">
        <v>206</v>
      </c>
      <c r="AW140" s="14" t="s">
        <v>42</v>
      </c>
      <c r="AX140" s="14" t="s">
        <v>90</v>
      </c>
      <c r="AY140" s="263" t="s">
        <v>197</v>
      </c>
    </row>
    <row r="141" s="2" customFormat="1" ht="21.75" customHeight="1">
      <c r="A141" s="43"/>
      <c r="B141" s="44"/>
      <c r="C141" s="211" t="s">
        <v>260</v>
      </c>
      <c r="D141" s="211" t="s">
        <v>201</v>
      </c>
      <c r="E141" s="212" t="s">
        <v>2310</v>
      </c>
      <c r="F141" s="213" t="s">
        <v>2311</v>
      </c>
      <c r="G141" s="214" t="s">
        <v>204</v>
      </c>
      <c r="H141" s="215">
        <v>212.12000000000001</v>
      </c>
      <c r="I141" s="216"/>
      <c r="J141" s="217">
        <f>ROUND(I141*H141,2)</f>
        <v>0</v>
      </c>
      <c r="K141" s="213" t="s">
        <v>35</v>
      </c>
      <c r="L141" s="49"/>
      <c r="M141" s="218" t="s">
        <v>35</v>
      </c>
      <c r="N141" s="219" t="s">
        <v>53</v>
      </c>
      <c r="O141" s="89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2" t="s">
        <v>206</v>
      </c>
      <c r="AT141" s="222" t="s">
        <v>201</v>
      </c>
      <c r="AU141" s="222" t="s">
        <v>92</v>
      </c>
      <c r="AY141" s="21" t="s">
        <v>197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1" t="s">
        <v>90</v>
      </c>
      <c r="BK141" s="223">
        <f>ROUND(I141*H141,2)</f>
        <v>0</v>
      </c>
      <c r="BL141" s="21" t="s">
        <v>206</v>
      </c>
      <c r="BM141" s="222" t="s">
        <v>317</v>
      </c>
    </row>
    <row r="142" s="2" customFormat="1">
      <c r="A142" s="43"/>
      <c r="B142" s="44"/>
      <c r="C142" s="45"/>
      <c r="D142" s="224" t="s">
        <v>209</v>
      </c>
      <c r="E142" s="45"/>
      <c r="F142" s="225" t="s">
        <v>2311</v>
      </c>
      <c r="G142" s="45"/>
      <c r="H142" s="45"/>
      <c r="I142" s="226"/>
      <c r="J142" s="45"/>
      <c r="K142" s="45"/>
      <c r="L142" s="49"/>
      <c r="M142" s="227"/>
      <c r="N142" s="228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209</v>
      </c>
      <c r="AU142" s="21" t="s">
        <v>92</v>
      </c>
    </row>
    <row r="143" s="13" customFormat="1">
      <c r="A143" s="13"/>
      <c r="B143" s="232"/>
      <c r="C143" s="233"/>
      <c r="D143" s="224" t="s">
        <v>232</v>
      </c>
      <c r="E143" s="242" t="s">
        <v>35</v>
      </c>
      <c r="F143" s="234" t="s">
        <v>2765</v>
      </c>
      <c r="G143" s="233"/>
      <c r="H143" s="235">
        <v>170.28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232</v>
      </c>
      <c r="AU143" s="241" t="s">
        <v>92</v>
      </c>
      <c r="AV143" s="13" t="s">
        <v>92</v>
      </c>
      <c r="AW143" s="13" t="s">
        <v>42</v>
      </c>
      <c r="AX143" s="13" t="s">
        <v>82</v>
      </c>
      <c r="AY143" s="241" t="s">
        <v>197</v>
      </c>
    </row>
    <row r="144" s="13" customFormat="1">
      <c r="A144" s="13"/>
      <c r="B144" s="232"/>
      <c r="C144" s="233"/>
      <c r="D144" s="224" t="s">
        <v>232</v>
      </c>
      <c r="E144" s="242" t="s">
        <v>35</v>
      </c>
      <c r="F144" s="234" t="s">
        <v>2766</v>
      </c>
      <c r="G144" s="233"/>
      <c r="H144" s="235">
        <v>41.840000000000003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232</v>
      </c>
      <c r="AU144" s="241" t="s">
        <v>92</v>
      </c>
      <c r="AV144" s="13" t="s">
        <v>92</v>
      </c>
      <c r="AW144" s="13" t="s">
        <v>42</v>
      </c>
      <c r="AX144" s="13" t="s">
        <v>82</v>
      </c>
      <c r="AY144" s="241" t="s">
        <v>197</v>
      </c>
    </row>
    <row r="145" s="14" customFormat="1">
      <c r="A145" s="14"/>
      <c r="B145" s="253"/>
      <c r="C145" s="254"/>
      <c r="D145" s="224" t="s">
        <v>232</v>
      </c>
      <c r="E145" s="255" t="s">
        <v>35</v>
      </c>
      <c r="F145" s="256" t="s">
        <v>355</v>
      </c>
      <c r="G145" s="254"/>
      <c r="H145" s="257">
        <v>212.12000000000001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232</v>
      </c>
      <c r="AU145" s="263" t="s">
        <v>92</v>
      </c>
      <c r="AV145" s="14" t="s">
        <v>206</v>
      </c>
      <c r="AW145" s="14" t="s">
        <v>42</v>
      </c>
      <c r="AX145" s="14" t="s">
        <v>90</v>
      </c>
      <c r="AY145" s="263" t="s">
        <v>197</v>
      </c>
    </row>
    <row r="146" s="2" customFormat="1" ht="24.15" customHeight="1">
      <c r="A146" s="43"/>
      <c r="B146" s="44"/>
      <c r="C146" s="211" t="s">
        <v>266</v>
      </c>
      <c r="D146" s="211" t="s">
        <v>201</v>
      </c>
      <c r="E146" s="212" t="s">
        <v>2315</v>
      </c>
      <c r="F146" s="213" t="s">
        <v>2316</v>
      </c>
      <c r="G146" s="214" t="s">
        <v>204</v>
      </c>
      <c r="H146" s="215">
        <v>212.12000000000001</v>
      </c>
      <c r="I146" s="216"/>
      <c r="J146" s="217">
        <f>ROUND(I146*H146,2)</f>
        <v>0</v>
      </c>
      <c r="K146" s="213" t="s">
        <v>35</v>
      </c>
      <c r="L146" s="49"/>
      <c r="M146" s="218" t="s">
        <v>35</v>
      </c>
      <c r="N146" s="219" t="s">
        <v>53</v>
      </c>
      <c r="O146" s="89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2" t="s">
        <v>206</v>
      </c>
      <c r="AT146" s="222" t="s">
        <v>201</v>
      </c>
      <c r="AU146" s="222" t="s">
        <v>92</v>
      </c>
      <c r="AY146" s="21" t="s">
        <v>197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1" t="s">
        <v>90</v>
      </c>
      <c r="BK146" s="223">
        <f>ROUND(I146*H146,2)</f>
        <v>0</v>
      </c>
      <c r="BL146" s="21" t="s">
        <v>206</v>
      </c>
      <c r="BM146" s="222" t="s">
        <v>333</v>
      </c>
    </row>
    <row r="147" s="2" customFormat="1">
      <c r="A147" s="43"/>
      <c r="B147" s="44"/>
      <c r="C147" s="45"/>
      <c r="D147" s="224" t="s">
        <v>209</v>
      </c>
      <c r="E147" s="45"/>
      <c r="F147" s="225" t="s">
        <v>2316</v>
      </c>
      <c r="G147" s="45"/>
      <c r="H147" s="45"/>
      <c r="I147" s="226"/>
      <c r="J147" s="45"/>
      <c r="K147" s="45"/>
      <c r="L147" s="49"/>
      <c r="M147" s="227"/>
      <c r="N147" s="228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209</v>
      </c>
      <c r="AU147" s="21" t="s">
        <v>92</v>
      </c>
    </row>
    <row r="148" s="13" customFormat="1">
      <c r="A148" s="13"/>
      <c r="B148" s="232"/>
      <c r="C148" s="233"/>
      <c r="D148" s="224" t="s">
        <v>232</v>
      </c>
      <c r="E148" s="242" t="s">
        <v>35</v>
      </c>
      <c r="F148" s="234" t="s">
        <v>2765</v>
      </c>
      <c r="G148" s="233"/>
      <c r="H148" s="235">
        <v>170.28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232</v>
      </c>
      <c r="AU148" s="241" t="s">
        <v>92</v>
      </c>
      <c r="AV148" s="13" t="s">
        <v>92</v>
      </c>
      <c r="AW148" s="13" t="s">
        <v>42</v>
      </c>
      <c r="AX148" s="13" t="s">
        <v>82</v>
      </c>
      <c r="AY148" s="241" t="s">
        <v>197</v>
      </c>
    </row>
    <row r="149" s="13" customFormat="1">
      <c r="A149" s="13"/>
      <c r="B149" s="232"/>
      <c r="C149" s="233"/>
      <c r="D149" s="224" t="s">
        <v>232</v>
      </c>
      <c r="E149" s="242" t="s">
        <v>35</v>
      </c>
      <c r="F149" s="234" t="s">
        <v>2766</v>
      </c>
      <c r="G149" s="233"/>
      <c r="H149" s="235">
        <v>41.840000000000003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232</v>
      </c>
      <c r="AU149" s="241" t="s">
        <v>92</v>
      </c>
      <c r="AV149" s="13" t="s">
        <v>92</v>
      </c>
      <c r="AW149" s="13" t="s">
        <v>42</v>
      </c>
      <c r="AX149" s="13" t="s">
        <v>82</v>
      </c>
      <c r="AY149" s="241" t="s">
        <v>197</v>
      </c>
    </row>
    <row r="150" s="14" customFormat="1">
      <c r="A150" s="14"/>
      <c r="B150" s="253"/>
      <c r="C150" s="254"/>
      <c r="D150" s="224" t="s">
        <v>232</v>
      </c>
      <c r="E150" s="255" t="s">
        <v>35</v>
      </c>
      <c r="F150" s="256" t="s">
        <v>355</v>
      </c>
      <c r="G150" s="254"/>
      <c r="H150" s="257">
        <v>212.12000000000001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232</v>
      </c>
      <c r="AU150" s="263" t="s">
        <v>92</v>
      </c>
      <c r="AV150" s="14" t="s">
        <v>206</v>
      </c>
      <c r="AW150" s="14" t="s">
        <v>42</v>
      </c>
      <c r="AX150" s="14" t="s">
        <v>90</v>
      </c>
      <c r="AY150" s="263" t="s">
        <v>197</v>
      </c>
    </row>
    <row r="151" s="2" customFormat="1" ht="33" customHeight="1">
      <c r="A151" s="43"/>
      <c r="B151" s="44"/>
      <c r="C151" s="211" t="s">
        <v>274</v>
      </c>
      <c r="D151" s="211" t="s">
        <v>201</v>
      </c>
      <c r="E151" s="212" t="s">
        <v>2317</v>
      </c>
      <c r="F151" s="213" t="s">
        <v>2318</v>
      </c>
      <c r="G151" s="214" t="s">
        <v>320</v>
      </c>
      <c r="H151" s="215">
        <v>49.713000000000001</v>
      </c>
      <c r="I151" s="216"/>
      <c r="J151" s="217">
        <f>ROUND(I151*H151,2)</f>
        <v>0</v>
      </c>
      <c r="K151" s="213" t="s">
        <v>35</v>
      </c>
      <c r="L151" s="49"/>
      <c r="M151" s="218" t="s">
        <v>35</v>
      </c>
      <c r="N151" s="219" t="s">
        <v>53</v>
      </c>
      <c r="O151" s="89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2" t="s">
        <v>206</v>
      </c>
      <c r="AT151" s="222" t="s">
        <v>201</v>
      </c>
      <c r="AU151" s="222" t="s">
        <v>92</v>
      </c>
      <c r="AY151" s="21" t="s">
        <v>197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1" t="s">
        <v>90</v>
      </c>
      <c r="BK151" s="223">
        <f>ROUND(I151*H151,2)</f>
        <v>0</v>
      </c>
      <c r="BL151" s="21" t="s">
        <v>206</v>
      </c>
      <c r="BM151" s="222" t="s">
        <v>346</v>
      </c>
    </row>
    <row r="152" s="2" customFormat="1">
      <c r="A152" s="43"/>
      <c r="B152" s="44"/>
      <c r="C152" s="45"/>
      <c r="D152" s="224" t="s">
        <v>209</v>
      </c>
      <c r="E152" s="45"/>
      <c r="F152" s="225" t="s">
        <v>2318</v>
      </c>
      <c r="G152" s="45"/>
      <c r="H152" s="45"/>
      <c r="I152" s="226"/>
      <c r="J152" s="45"/>
      <c r="K152" s="45"/>
      <c r="L152" s="49"/>
      <c r="M152" s="227"/>
      <c r="N152" s="228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209</v>
      </c>
      <c r="AU152" s="21" t="s">
        <v>92</v>
      </c>
    </row>
    <row r="153" s="13" customFormat="1">
      <c r="A153" s="13"/>
      <c r="B153" s="232"/>
      <c r="C153" s="233"/>
      <c r="D153" s="224" t="s">
        <v>232</v>
      </c>
      <c r="E153" s="242" t="s">
        <v>35</v>
      </c>
      <c r="F153" s="234" t="s">
        <v>2767</v>
      </c>
      <c r="G153" s="233"/>
      <c r="H153" s="235">
        <v>12.82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232</v>
      </c>
      <c r="AU153" s="241" t="s">
        <v>92</v>
      </c>
      <c r="AV153" s="13" t="s">
        <v>92</v>
      </c>
      <c r="AW153" s="13" t="s">
        <v>42</v>
      </c>
      <c r="AX153" s="13" t="s">
        <v>82</v>
      </c>
      <c r="AY153" s="241" t="s">
        <v>197</v>
      </c>
    </row>
    <row r="154" s="13" customFormat="1">
      <c r="A154" s="13"/>
      <c r="B154" s="232"/>
      <c r="C154" s="233"/>
      <c r="D154" s="224" t="s">
        <v>232</v>
      </c>
      <c r="E154" s="242" t="s">
        <v>35</v>
      </c>
      <c r="F154" s="234" t="s">
        <v>2768</v>
      </c>
      <c r="G154" s="233"/>
      <c r="H154" s="235">
        <v>29.172999999999998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232</v>
      </c>
      <c r="AU154" s="241" t="s">
        <v>92</v>
      </c>
      <c r="AV154" s="13" t="s">
        <v>92</v>
      </c>
      <c r="AW154" s="13" t="s">
        <v>42</v>
      </c>
      <c r="AX154" s="13" t="s">
        <v>82</v>
      </c>
      <c r="AY154" s="241" t="s">
        <v>197</v>
      </c>
    </row>
    <row r="155" s="13" customFormat="1">
      <c r="A155" s="13"/>
      <c r="B155" s="232"/>
      <c r="C155" s="233"/>
      <c r="D155" s="224" t="s">
        <v>232</v>
      </c>
      <c r="E155" s="242" t="s">
        <v>35</v>
      </c>
      <c r="F155" s="234" t="s">
        <v>2769</v>
      </c>
      <c r="G155" s="233"/>
      <c r="H155" s="235">
        <v>7.7199999999999998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232</v>
      </c>
      <c r="AU155" s="241" t="s">
        <v>92</v>
      </c>
      <c r="AV155" s="13" t="s">
        <v>92</v>
      </c>
      <c r="AW155" s="13" t="s">
        <v>42</v>
      </c>
      <c r="AX155" s="13" t="s">
        <v>82</v>
      </c>
      <c r="AY155" s="241" t="s">
        <v>197</v>
      </c>
    </row>
    <row r="156" s="14" customFormat="1">
      <c r="A156" s="14"/>
      <c r="B156" s="253"/>
      <c r="C156" s="254"/>
      <c r="D156" s="224" t="s">
        <v>232</v>
      </c>
      <c r="E156" s="255" t="s">
        <v>35</v>
      </c>
      <c r="F156" s="256" t="s">
        <v>355</v>
      </c>
      <c r="G156" s="254"/>
      <c r="H156" s="257">
        <v>49.712999999999994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232</v>
      </c>
      <c r="AU156" s="263" t="s">
        <v>92</v>
      </c>
      <c r="AV156" s="14" t="s">
        <v>206</v>
      </c>
      <c r="AW156" s="14" t="s">
        <v>42</v>
      </c>
      <c r="AX156" s="14" t="s">
        <v>90</v>
      </c>
      <c r="AY156" s="263" t="s">
        <v>197</v>
      </c>
    </row>
    <row r="157" s="2" customFormat="1" ht="33" customHeight="1">
      <c r="A157" s="43"/>
      <c r="B157" s="44"/>
      <c r="C157" s="211" t="s">
        <v>8</v>
      </c>
      <c r="D157" s="211" t="s">
        <v>201</v>
      </c>
      <c r="E157" s="212" t="s">
        <v>2322</v>
      </c>
      <c r="F157" s="213" t="s">
        <v>2323</v>
      </c>
      <c r="G157" s="214" t="s">
        <v>320</v>
      </c>
      <c r="H157" s="215">
        <v>49.713000000000001</v>
      </c>
      <c r="I157" s="216"/>
      <c r="J157" s="217">
        <f>ROUND(I157*H157,2)</f>
        <v>0</v>
      </c>
      <c r="K157" s="213" t="s">
        <v>35</v>
      </c>
      <c r="L157" s="49"/>
      <c r="M157" s="218" t="s">
        <v>35</v>
      </c>
      <c r="N157" s="219" t="s">
        <v>53</v>
      </c>
      <c r="O157" s="89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2" t="s">
        <v>206</v>
      </c>
      <c r="AT157" s="222" t="s">
        <v>201</v>
      </c>
      <c r="AU157" s="222" t="s">
        <v>92</v>
      </c>
      <c r="AY157" s="21" t="s">
        <v>197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21" t="s">
        <v>90</v>
      </c>
      <c r="BK157" s="223">
        <f>ROUND(I157*H157,2)</f>
        <v>0</v>
      </c>
      <c r="BL157" s="21" t="s">
        <v>206</v>
      </c>
      <c r="BM157" s="222" t="s">
        <v>363</v>
      </c>
    </row>
    <row r="158" s="2" customFormat="1">
      <c r="A158" s="43"/>
      <c r="B158" s="44"/>
      <c r="C158" s="45"/>
      <c r="D158" s="224" t="s">
        <v>209</v>
      </c>
      <c r="E158" s="45"/>
      <c r="F158" s="225" t="s">
        <v>2323</v>
      </c>
      <c r="G158" s="45"/>
      <c r="H158" s="45"/>
      <c r="I158" s="226"/>
      <c r="J158" s="45"/>
      <c r="K158" s="45"/>
      <c r="L158" s="49"/>
      <c r="M158" s="227"/>
      <c r="N158" s="228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209</v>
      </c>
      <c r="AU158" s="21" t="s">
        <v>92</v>
      </c>
    </row>
    <row r="159" s="13" customFormat="1">
      <c r="A159" s="13"/>
      <c r="B159" s="232"/>
      <c r="C159" s="233"/>
      <c r="D159" s="224" t="s">
        <v>232</v>
      </c>
      <c r="E159" s="242" t="s">
        <v>35</v>
      </c>
      <c r="F159" s="234" t="s">
        <v>2767</v>
      </c>
      <c r="G159" s="233"/>
      <c r="H159" s="235">
        <v>12.82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232</v>
      </c>
      <c r="AU159" s="241" t="s">
        <v>92</v>
      </c>
      <c r="AV159" s="13" t="s">
        <v>92</v>
      </c>
      <c r="AW159" s="13" t="s">
        <v>42</v>
      </c>
      <c r="AX159" s="13" t="s">
        <v>82</v>
      </c>
      <c r="AY159" s="241" t="s">
        <v>197</v>
      </c>
    </row>
    <row r="160" s="13" customFormat="1">
      <c r="A160" s="13"/>
      <c r="B160" s="232"/>
      <c r="C160" s="233"/>
      <c r="D160" s="224" t="s">
        <v>232</v>
      </c>
      <c r="E160" s="242" t="s">
        <v>35</v>
      </c>
      <c r="F160" s="234" t="s">
        <v>2768</v>
      </c>
      <c r="G160" s="233"/>
      <c r="H160" s="235">
        <v>29.172999999999998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232</v>
      </c>
      <c r="AU160" s="241" t="s">
        <v>92</v>
      </c>
      <c r="AV160" s="13" t="s">
        <v>92</v>
      </c>
      <c r="AW160" s="13" t="s">
        <v>42</v>
      </c>
      <c r="AX160" s="13" t="s">
        <v>82</v>
      </c>
      <c r="AY160" s="241" t="s">
        <v>197</v>
      </c>
    </row>
    <row r="161" s="13" customFormat="1">
      <c r="A161" s="13"/>
      <c r="B161" s="232"/>
      <c r="C161" s="233"/>
      <c r="D161" s="224" t="s">
        <v>232</v>
      </c>
      <c r="E161" s="242" t="s">
        <v>35</v>
      </c>
      <c r="F161" s="234" t="s">
        <v>2769</v>
      </c>
      <c r="G161" s="233"/>
      <c r="H161" s="235">
        <v>7.7199999999999998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232</v>
      </c>
      <c r="AU161" s="241" t="s">
        <v>92</v>
      </c>
      <c r="AV161" s="13" t="s">
        <v>92</v>
      </c>
      <c r="AW161" s="13" t="s">
        <v>42</v>
      </c>
      <c r="AX161" s="13" t="s">
        <v>82</v>
      </c>
      <c r="AY161" s="241" t="s">
        <v>197</v>
      </c>
    </row>
    <row r="162" s="14" customFormat="1">
      <c r="A162" s="14"/>
      <c r="B162" s="253"/>
      <c r="C162" s="254"/>
      <c r="D162" s="224" t="s">
        <v>232</v>
      </c>
      <c r="E162" s="255" t="s">
        <v>35</v>
      </c>
      <c r="F162" s="256" t="s">
        <v>355</v>
      </c>
      <c r="G162" s="254"/>
      <c r="H162" s="257">
        <v>49.712999999999994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232</v>
      </c>
      <c r="AU162" s="263" t="s">
        <v>92</v>
      </c>
      <c r="AV162" s="14" t="s">
        <v>206</v>
      </c>
      <c r="AW162" s="14" t="s">
        <v>42</v>
      </c>
      <c r="AX162" s="14" t="s">
        <v>90</v>
      </c>
      <c r="AY162" s="263" t="s">
        <v>197</v>
      </c>
    </row>
    <row r="163" s="2" customFormat="1" ht="24.15" customHeight="1">
      <c r="A163" s="43"/>
      <c r="B163" s="44"/>
      <c r="C163" s="211" t="s">
        <v>286</v>
      </c>
      <c r="D163" s="211" t="s">
        <v>201</v>
      </c>
      <c r="E163" s="212" t="s">
        <v>2325</v>
      </c>
      <c r="F163" s="213" t="s">
        <v>2326</v>
      </c>
      <c r="G163" s="214" t="s">
        <v>320</v>
      </c>
      <c r="H163" s="215">
        <v>49.713000000000001</v>
      </c>
      <c r="I163" s="216"/>
      <c r="J163" s="217">
        <f>ROUND(I163*H163,2)</f>
        <v>0</v>
      </c>
      <c r="K163" s="213" t="s">
        <v>35</v>
      </c>
      <c r="L163" s="49"/>
      <c r="M163" s="218" t="s">
        <v>35</v>
      </c>
      <c r="N163" s="219" t="s">
        <v>53</v>
      </c>
      <c r="O163" s="89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2" t="s">
        <v>206</v>
      </c>
      <c r="AT163" s="222" t="s">
        <v>201</v>
      </c>
      <c r="AU163" s="222" t="s">
        <v>92</v>
      </c>
      <c r="AY163" s="21" t="s">
        <v>197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1" t="s">
        <v>90</v>
      </c>
      <c r="BK163" s="223">
        <f>ROUND(I163*H163,2)</f>
        <v>0</v>
      </c>
      <c r="BL163" s="21" t="s">
        <v>206</v>
      </c>
      <c r="BM163" s="222" t="s">
        <v>378</v>
      </c>
    </row>
    <row r="164" s="2" customFormat="1">
      <c r="A164" s="43"/>
      <c r="B164" s="44"/>
      <c r="C164" s="45"/>
      <c r="D164" s="224" t="s">
        <v>209</v>
      </c>
      <c r="E164" s="45"/>
      <c r="F164" s="225" t="s">
        <v>2326</v>
      </c>
      <c r="G164" s="45"/>
      <c r="H164" s="45"/>
      <c r="I164" s="226"/>
      <c r="J164" s="45"/>
      <c r="K164" s="45"/>
      <c r="L164" s="49"/>
      <c r="M164" s="227"/>
      <c r="N164" s="228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209</v>
      </c>
      <c r="AU164" s="21" t="s">
        <v>92</v>
      </c>
    </row>
    <row r="165" s="13" customFormat="1">
      <c r="A165" s="13"/>
      <c r="B165" s="232"/>
      <c r="C165" s="233"/>
      <c r="D165" s="224" t="s">
        <v>232</v>
      </c>
      <c r="E165" s="242" t="s">
        <v>35</v>
      </c>
      <c r="F165" s="234" t="s">
        <v>2767</v>
      </c>
      <c r="G165" s="233"/>
      <c r="H165" s="235">
        <v>12.82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232</v>
      </c>
      <c r="AU165" s="241" t="s">
        <v>92</v>
      </c>
      <c r="AV165" s="13" t="s">
        <v>92</v>
      </c>
      <c r="AW165" s="13" t="s">
        <v>42</v>
      </c>
      <c r="AX165" s="13" t="s">
        <v>82</v>
      </c>
      <c r="AY165" s="241" t="s">
        <v>197</v>
      </c>
    </row>
    <row r="166" s="13" customFormat="1">
      <c r="A166" s="13"/>
      <c r="B166" s="232"/>
      <c r="C166" s="233"/>
      <c r="D166" s="224" t="s">
        <v>232</v>
      </c>
      <c r="E166" s="242" t="s">
        <v>35</v>
      </c>
      <c r="F166" s="234" t="s">
        <v>2768</v>
      </c>
      <c r="G166" s="233"/>
      <c r="H166" s="235">
        <v>29.172999999999998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232</v>
      </c>
      <c r="AU166" s="241" t="s">
        <v>92</v>
      </c>
      <c r="AV166" s="13" t="s">
        <v>92</v>
      </c>
      <c r="AW166" s="13" t="s">
        <v>42</v>
      </c>
      <c r="AX166" s="13" t="s">
        <v>82</v>
      </c>
      <c r="AY166" s="241" t="s">
        <v>197</v>
      </c>
    </row>
    <row r="167" s="13" customFormat="1">
      <c r="A167" s="13"/>
      <c r="B167" s="232"/>
      <c r="C167" s="233"/>
      <c r="D167" s="224" t="s">
        <v>232</v>
      </c>
      <c r="E167" s="242" t="s">
        <v>35</v>
      </c>
      <c r="F167" s="234" t="s">
        <v>2769</v>
      </c>
      <c r="G167" s="233"/>
      <c r="H167" s="235">
        <v>7.7199999999999998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232</v>
      </c>
      <c r="AU167" s="241" t="s">
        <v>92</v>
      </c>
      <c r="AV167" s="13" t="s">
        <v>92</v>
      </c>
      <c r="AW167" s="13" t="s">
        <v>42</v>
      </c>
      <c r="AX167" s="13" t="s">
        <v>82</v>
      </c>
      <c r="AY167" s="241" t="s">
        <v>197</v>
      </c>
    </row>
    <row r="168" s="14" customFormat="1">
      <c r="A168" s="14"/>
      <c r="B168" s="253"/>
      <c r="C168" s="254"/>
      <c r="D168" s="224" t="s">
        <v>232</v>
      </c>
      <c r="E168" s="255" t="s">
        <v>35</v>
      </c>
      <c r="F168" s="256" t="s">
        <v>355</v>
      </c>
      <c r="G168" s="254"/>
      <c r="H168" s="257">
        <v>49.712999999999994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232</v>
      </c>
      <c r="AU168" s="263" t="s">
        <v>92</v>
      </c>
      <c r="AV168" s="14" t="s">
        <v>206</v>
      </c>
      <c r="AW168" s="14" t="s">
        <v>42</v>
      </c>
      <c r="AX168" s="14" t="s">
        <v>90</v>
      </c>
      <c r="AY168" s="263" t="s">
        <v>197</v>
      </c>
    </row>
    <row r="169" s="2" customFormat="1" ht="24.15" customHeight="1">
      <c r="A169" s="43"/>
      <c r="B169" s="44"/>
      <c r="C169" s="211" t="s">
        <v>292</v>
      </c>
      <c r="D169" s="211" t="s">
        <v>201</v>
      </c>
      <c r="E169" s="212" t="s">
        <v>2327</v>
      </c>
      <c r="F169" s="213" t="s">
        <v>2328</v>
      </c>
      <c r="G169" s="214" t="s">
        <v>320</v>
      </c>
      <c r="H169" s="215">
        <v>49.713000000000001</v>
      </c>
      <c r="I169" s="216"/>
      <c r="J169" s="217">
        <f>ROUND(I169*H169,2)</f>
        <v>0</v>
      </c>
      <c r="K169" s="213" t="s">
        <v>35</v>
      </c>
      <c r="L169" s="49"/>
      <c r="M169" s="218" t="s">
        <v>35</v>
      </c>
      <c r="N169" s="219" t="s">
        <v>53</v>
      </c>
      <c r="O169" s="89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2" t="s">
        <v>206</v>
      </c>
      <c r="AT169" s="222" t="s">
        <v>201</v>
      </c>
      <c r="AU169" s="222" t="s">
        <v>92</v>
      </c>
      <c r="AY169" s="21" t="s">
        <v>197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21" t="s">
        <v>90</v>
      </c>
      <c r="BK169" s="223">
        <f>ROUND(I169*H169,2)</f>
        <v>0</v>
      </c>
      <c r="BL169" s="21" t="s">
        <v>206</v>
      </c>
      <c r="BM169" s="222" t="s">
        <v>389</v>
      </c>
    </row>
    <row r="170" s="2" customFormat="1">
      <c r="A170" s="43"/>
      <c r="B170" s="44"/>
      <c r="C170" s="45"/>
      <c r="D170" s="224" t="s">
        <v>209</v>
      </c>
      <c r="E170" s="45"/>
      <c r="F170" s="225" t="s">
        <v>2328</v>
      </c>
      <c r="G170" s="45"/>
      <c r="H170" s="45"/>
      <c r="I170" s="226"/>
      <c r="J170" s="45"/>
      <c r="K170" s="45"/>
      <c r="L170" s="49"/>
      <c r="M170" s="227"/>
      <c r="N170" s="228"/>
      <c r="O170" s="89"/>
      <c r="P170" s="89"/>
      <c r="Q170" s="89"/>
      <c r="R170" s="89"/>
      <c r="S170" s="89"/>
      <c r="T170" s="90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T170" s="21" t="s">
        <v>209</v>
      </c>
      <c r="AU170" s="21" t="s">
        <v>92</v>
      </c>
    </row>
    <row r="171" s="13" customFormat="1">
      <c r="A171" s="13"/>
      <c r="B171" s="232"/>
      <c r="C171" s="233"/>
      <c r="D171" s="224" t="s">
        <v>232</v>
      </c>
      <c r="E171" s="242" t="s">
        <v>35</v>
      </c>
      <c r="F171" s="234" t="s">
        <v>2767</v>
      </c>
      <c r="G171" s="233"/>
      <c r="H171" s="235">
        <v>12.82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232</v>
      </c>
      <c r="AU171" s="241" t="s">
        <v>92</v>
      </c>
      <c r="AV171" s="13" t="s">
        <v>92</v>
      </c>
      <c r="AW171" s="13" t="s">
        <v>42</v>
      </c>
      <c r="AX171" s="13" t="s">
        <v>82</v>
      </c>
      <c r="AY171" s="241" t="s">
        <v>197</v>
      </c>
    </row>
    <row r="172" s="13" customFormat="1">
      <c r="A172" s="13"/>
      <c r="B172" s="232"/>
      <c r="C172" s="233"/>
      <c r="D172" s="224" t="s">
        <v>232</v>
      </c>
      <c r="E172" s="242" t="s">
        <v>35</v>
      </c>
      <c r="F172" s="234" t="s">
        <v>2768</v>
      </c>
      <c r="G172" s="233"/>
      <c r="H172" s="235">
        <v>29.172999999999998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232</v>
      </c>
      <c r="AU172" s="241" t="s">
        <v>92</v>
      </c>
      <c r="AV172" s="13" t="s">
        <v>92</v>
      </c>
      <c r="AW172" s="13" t="s">
        <v>42</v>
      </c>
      <c r="AX172" s="13" t="s">
        <v>82</v>
      </c>
      <c r="AY172" s="241" t="s">
        <v>197</v>
      </c>
    </row>
    <row r="173" s="13" customFormat="1">
      <c r="A173" s="13"/>
      <c r="B173" s="232"/>
      <c r="C173" s="233"/>
      <c r="D173" s="224" t="s">
        <v>232</v>
      </c>
      <c r="E173" s="242" t="s">
        <v>35</v>
      </c>
      <c r="F173" s="234" t="s">
        <v>2769</v>
      </c>
      <c r="G173" s="233"/>
      <c r="H173" s="235">
        <v>7.7199999999999998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232</v>
      </c>
      <c r="AU173" s="241" t="s">
        <v>92</v>
      </c>
      <c r="AV173" s="13" t="s">
        <v>92</v>
      </c>
      <c r="AW173" s="13" t="s">
        <v>42</v>
      </c>
      <c r="AX173" s="13" t="s">
        <v>82</v>
      </c>
      <c r="AY173" s="241" t="s">
        <v>197</v>
      </c>
    </row>
    <row r="174" s="14" customFormat="1">
      <c r="A174" s="14"/>
      <c r="B174" s="253"/>
      <c r="C174" s="254"/>
      <c r="D174" s="224" t="s">
        <v>232</v>
      </c>
      <c r="E174" s="255" t="s">
        <v>35</v>
      </c>
      <c r="F174" s="256" t="s">
        <v>355</v>
      </c>
      <c r="G174" s="254"/>
      <c r="H174" s="257">
        <v>49.712999999999994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232</v>
      </c>
      <c r="AU174" s="263" t="s">
        <v>92</v>
      </c>
      <c r="AV174" s="14" t="s">
        <v>206</v>
      </c>
      <c r="AW174" s="14" t="s">
        <v>42</v>
      </c>
      <c r="AX174" s="14" t="s">
        <v>90</v>
      </c>
      <c r="AY174" s="263" t="s">
        <v>197</v>
      </c>
    </row>
    <row r="175" s="2" customFormat="1" ht="33" customHeight="1">
      <c r="A175" s="43"/>
      <c r="B175" s="44"/>
      <c r="C175" s="211" t="s">
        <v>298</v>
      </c>
      <c r="D175" s="211" t="s">
        <v>201</v>
      </c>
      <c r="E175" s="212" t="s">
        <v>281</v>
      </c>
      <c r="F175" s="213" t="s">
        <v>282</v>
      </c>
      <c r="G175" s="214" t="s">
        <v>269</v>
      </c>
      <c r="H175" s="215">
        <v>70.715000000000003</v>
      </c>
      <c r="I175" s="216"/>
      <c r="J175" s="217">
        <f>ROUND(I175*H175,2)</f>
        <v>0</v>
      </c>
      <c r="K175" s="213" t="s">
        <v>35</v>
      </c>
      <c r="L175" s="49"/>
      <c r="M175" s="218" t="s">
        <v>35</v>
      </c>
      <c r="N175" s="219" t="s">
        <v>53</v>
      </c>
      <c r="O175" s="89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2" t="s">
        <v>206</v>
      </c>
      <c r="AT175" s="222" t="s">
        <v>201</v>
      </c>
      <c r="AU175" s="222" t="s">
        <v>92</v>
      </c>
      <c r="AY175" s="21" t="s">
        <v>197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21" t="s">
        <v>90</v>
      </c>
      <c r="BK175" s="223">
        <f>ROUND(I175*H175,2)</f>
        <v>0</v>
      </c>
      <c r="BL175" s="21" t="s">
        <v>206</v>
      </c>
      <c r="BM175" s="222" t="s">
        <v>406</v>
      </c>
    </row>
    <row r="176" s="2" customFormat="1">
      <c r="A176" s="43"/>
      <c r="B176" s="44"/>
      <c r="C176" s="45"/>
      <c r="D176" s="224" t="s">
        <v>209</v>
      </c>
      <c r="E176" s="45"/>
      <c r="F176" s="225" t="s">
        <v>282</v>
      </c>
      <c r="G176" s="45"/>
      <c r="H176" s="45"/>
      <c r="I176" s="226"/>
      <c r="J176" s="45"/>
      <c r="K176" s="45"/>
      <c r="L176" s="49"/>
      <c r="M176" s="227"/>
      <c r="N176" s="228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209</v>
      </c>
      <c r="AU176" s="21" t="s">
        <v>92</v>
      </c>
    </row>
    <row r="177" s="13" customFormat="1">
      <c r="A177" s="13"/>
      <c r="B177" s="232"/>
      <c r="C177" s="233"/>
      <c r="D177" s="224" t="s">
        <v>232</v>
      </c>
      <c r="E177" s="242" t="s">
        <v>35</v>
      </c>
      <c r="F177" s="234" t="s">
        <v>2770</v>
      </c>
      <c r="G177" s="233"/>
      <c r="H177" s="235">
        <v>61.301000000000002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232</v>
      </c>
      <c r="AU177" s="241" t="s">
        <v>92</v>
      </c>
      <c r="AV177" s="13" t="s">
        <v>92</v>
      </c>
      <c r="AW177" s="13" t="s">
        <v>42</v>
      </c>
      <c r="AX177" s="13" t="s">
        <v>82</v>
      </c>
      <c r="AY177" s="241" t="s">
        <v>197</v>
      </c>
    </row>
    <row r="178" s="13" customFormat="1">
      <c r="A178" s="13"/>
      <c r="B178" s="232"/>
      <c r="C178" s="233"/>
      <c r="D178" s="224" t="s">
        <v>232</v>
      </c>
      <c r="E178" s="242" t="s">
        <v>35</v>
      </c>
      <c r="F178" s="234" t="s">
        <v>2771</v>
      </c>
      <c r="G178" s="233"/>
      <c r="H178" s="235">
        <v>9.4139999999999997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232</v>
      </c>
      <c r="AU178" s="241" t="s">
        <v>92</v>
      </c>
      <c r="AV178" s="13" t="s">
        <v>92</v>
      </c>
      <c r="AW178" s="13" t="s">
        <v>42</v>
      </c>
      <c r="AX178" s="13" t="s">
        <v>82</v>
      </c>
      <c r="AY178" s="241" t="s">
        <v>197</v>
      </c>
    </row>
    <row r="179" s="14" customFormat="1">
      <c r="A179" s="14"/>
      <c r="B179" s="253"/>
      <c r="C179" s="254"/>
      <c r="D179" s="224" t="s">
        <v>232</v>
      </c>
      <c r="E179" s="255" t="s">
        <v>35</v>
      </c>
      <c r="F179" s="256" t="s">
        <v>355</v>
      </c>
      <c r="G179" s="254"/>
      <c r="H179" s="257">
        <v>70.715000000000003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232</v>
      </c>
      <c r="AU179" s="263" t="s">
        <v>92</v>
      </c>
      <c r="AV179" s="14" t="s">
        <v>206</v>
      </c>
      <c r="AW179" s="14" t="s">
        <v>42</v>
      </c>
      <c r="AX179" s="14" t="s">
        <v>90</v>
      </c>
      <c r="AY179" s="263" t="s">
        <v>197</v>
      </c>
    </row>
    <row r="180" s="2" customFormat="1" ht="16.5" customHeight="1">
      <c r="A180" s="43"/>
      <c r="B180" s="44"/>
      <c r="C180" s="211" t="s">
        <v>304</v>
      </c>
      <c r="D180" s="211" t="s">
        <v>201</v>
      </c>
      <c r="E180" s="212" t="s">
        <v>2333</v>
      </c>
      <c r="F180" s="213" t="s">
        <v>2334</v>
      </c>
      <c r="G180" s="214" t="s">
        <v>320</v>
      </c>
      <c r="H180" s="215">
        <v>35.356999999999999</v>
      </c>
      <c r="I180" s="216"/>
      <c r="J180" s="217">
        <f>ROUND(I180*H180,2)</f>
        <v>0</v>
      </c>
      <c r="K180" s="213" t="s">
        <v>35</v>
      </c>
      <c r="L180" s="49"/>
      <c r="M180" s="218" t="s">
        <v>35</v>
      </c>
      <c r="N180" s="219" t="s">
        <v>53</v>
      </c>
      <c r="O180" s="8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2" t="s">
        <v>206</v>
      </c>
      <c r="AT180" s="222" t="s">
        <v>201</v>
      </c>
      <c r="AU180" s="222" t="s">
        <v>92</v>
      </c>
      <c r="AY180" s="21" t="s">
        <v>197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21" t="s">
        <v>90</v>
      </c>
      <c r="BK180" s="223">
        <f>ROUND(I180*H180,2)</f>
        <v>0</v>
      </c>
      <c r="BL180" s="21" t="s">
        <v>206</v>
      </c>
      <c r="BM180" s="222" t="s">
        <v>422</v>
      </c>
    </row>
    <row r="181" s="2" customFormat="1">
      <c r="A181" s="43"/>
      <c r="B181" s="44"/>
      <c r="C181" s="45"/>
      <c r="D181" s="224" t="s">
        <v>209</v>
      </c>
      <c r="E181" s="45"/>
      <c r="F181" s="225" t="s">
        <v>2334</v>
      </c>
      <c r="G181" s="45"/>
      <c r="H181" s="45"/>
      <c r="I181" s="226"/>
      <c r="J181" s="45"/>
      <c r="K181" s="45"/>
      <c r="L181" s="49"/>
      <c r="M181" s="227"/>
      <c r="N181" s="228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209</v>
      </c>
      <c r="AU181" s="21" t="s">
        <v>92</v>
      </c>
    </row>
    <row r="182" s="13" customFormat="1">
      <c r="A182" s="13"/>
      <c r="B182" s="232"/>
      <c r="C182" s="233"/>
      <c r="D182" s="224" t="s">
        <v>232</v>
      </c>
      <c r="E182" s="242" t="s">
        <v>35</v>
      </c>
      <c r="F182" s="234" t="s">
        <v>2772</v>
      </c>
      <c r="G182" s="233"/>
      <c r="H182" s="235">
        <v>30.649999999999999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232</v>
      </c>
      <c r="AU182" s="241" t="s">
        <v>92</v>
      </c>
      <c r="AV182" s="13" t="s">
        <v>92</v>
      </c>
      <c r="AW182" s="13" t="s">
        <v>42</v>
      </c>
      <c r="AX182" s="13" t="s">
        <v>82</v>
      </c>
      <c r="AY182" s="241" t="s">
        <v>197</v>
      </c>
    </row>
    <row r="183" s="13" customFormat="1">
      <c r="A183" s="13"/>
      <c r="B183" s="232"/>
      <c r="C183" s="233"/>
      <c r="D183" s="224" t="s">
        <v>232</v>
      </c>
      <c r="E183" s="242" t="s">
        <v>35</v>
      </c>
      <c r="F183" s="234" t="s">
        <v>2773</v>
      </c>
      <c r="G183" s="233"/>
      <c r="H183" s="235">
        <v>4.7069999999999999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232</v>
      </c>
      <c r="AU183" s="241" t="s">
        <v>92</v>
      </c>
      <c r="AV183" s="13" t="s">
        <v>92</v>
      </c>
      <c r="AW183" s="13" t="s">
        <v>42</v>
      </c>
      <c r="AX183" s="13" t="s">
        <v>82</v>
      </c>
      <c r="AY183" s="241" t="s">
        <v>197</v>
      </c>
    </row>
    <row r="184" s="14" customFormat="1">
      <c r="A184" s="14"/>
      <c r="B184" s="253"/>
      <c r="C184" s="254"/>
      <c r="D184" s="224" t="s">
        <v>232</v>
      </c>
      <c r="E184" s="255" t="s">
        <v>35</v>
      </c>
      <c r="F184" s="256" t="s">
        <v>355</v>
      </c>
      <c r="G184" s="254"/>
      <c r="H184" s="257">
        <v>35.356999999999999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232</v>
      </c>
      <c r="AU184" s="263" t="s">
        <v>92</v>
      </c>
      <c r="AV184" s="14" t="s">
        <v>206</v>
      </c>
      <c r="AW184" s="14" t="s">
        <v>42</v>
      </c>
      <c r="AX184" s="14" t="s">
        <v>90</v>
      </c>
      <c r="AY184" s="263" t="s">
        <v>197</v>
      </c>
    </row>
    <row r="185" s="2" customFormat="1" ht="24.15" customHeight="1">
      <c r="A185" s="43"/>
      <c r="B185" s="44"/>
      <c r="C185" s="211" t="s">
        <v>311</v>
      </c>
      <c r="D185" s="211" t="s">
        <v>201</v>
      </c>
      <c r="E185" s="212" t="s">
        <v>2338</v>
      </c>
      <c r="F185" s="213" t="s">
        <v>2339</v>
      </c>
      <c r="G185" s="214" t="s">
        <v>320</v>
      </c>
      <c r="H185" s="215">
        <v>26.927</v>
      </c>
      <c r="I185" s="216"/>
      <c r="J185" s="217">
        <f>ROUND(I185*H185,2)</f>
        <v>0</v>
      </c>
      <c r="K185" s="213" t="s">
        <v>35</v>
      </c>
      <c r="L185" s="49"/>
      <c r="M185" s="218" t="s">
        <v>35</v>
      </c>
      <c r="N185" s="219" t="s">
        <v>53</v>
      </c>
      <c r="O185" s="89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2" t="s">
        <v>206</v>
      </c>
      <c r="AT185" s="222" t="s">
        <v>201</v>
      </c>
      <c r="AU185" s="222" t="s">
        <v>92</v>
      </c>
      <c r="AY185" s="21" t="s">
        <v>197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1" t="s">
        <v>90</v>
      </c>
      <c r="BK185" s="223">
        <f>ROUND(I185*H185,2)</f>
        <v>0</v>
      </c>
      <c r="BL185" s="21" t="s">
        <v>206</v>
      </c>
      <c r="BM185" s="222" t="s">
        <v>440</v>
      </c>
    </row>
    <row r="186" s="2" customFormat="1">
      <c r="A186" s="43"/>
      <c r="B186" s="44"/>
      <c r="C186" s="45"/>
      <c r="D186" s="224" t="s">
        <v>209</v>
      </c>
      <c r="E186" s="45"/>
      <c r="F186" s="225" t="s">
        <v>2339</v>
      </c>
      <c r="G186" s="45"/>
      <c r="H186" s="45"/>
      <c r="I186" s="226"/>
      <c r="J186" s="45"/>
      <c r="K186" s="45"/>
      <c r="L186" s="49"/>
      <c r="M186" s="227"/>
      <c r="N186" s="228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209</v>
      </c>
      <c r="AU186" s="21" t="s">
        <v>92</v>
      </c>
    </row>
    <row r="187" s="13" customFormat="1">
      <c r="A187" s="13"/>
      <c r="B187" s="232"/>
      <c r="C187" s="233"/>
      <c r="D187" s="224" t="s">
        <v>232</v>
      </c>
      <c r="E187" s="242" t="s">
        <v>35</v>
      </c>
      <c r="F187" s="234" t="s">
        <v>2774</v>
      </c>
      <c r="G187" s="233"/>
      <c r="H187" s="235">
        <v>49.713000000000001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232</v>
      </c>
      <c r="AU187" s="241" t="s">
        <v>92</v>
      </c>
      <c r="AV187" s="13" t="s">
        <v>92</v>
      </c>
      <c r="AW187" s="13" t="s">
        <v>42</v>
      </c>
      <c r="AX187" s="13" t="s">
        <v>82</v>
      </c>
      <c r="AY187" s="241" t="s">
        <v>197</v>
      </c>
    </row>
    <row r="188" s="13" customFormat="1">
      <c r="A188" s="13"/>
      <c r="B188" s="232"/>
      <c r="C188" s="233"/>
      <c r="D188" s="224" t="s">
        <v>232</v>
      </c>
      <c r="E188" s="242" t="s">
        <v>35</v>
      </c>
      <c r="F188" s="234" t="s">
        <v>2775</v>
      </c>
      <c r="G188" s="233"/>
      <c r="H188" s="235">
        <v>49.713000000000001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232</v>
      </c>
      <c r="AU188" s="241" t="s">
        <v>92</v>
      </c>
      <c r="AV188" s="13" t="s">
        <v>92</v>
      </c>
      <c r="AW188" s="13" t="s">
        <v>42</v>
      </c>
      <c r="AX188" s="13" t="s">
        <v>82</v>
      </c>
      <c r="AY188" s="241" t="s">
        <v>197</v>
      </c>
    </row>
    <row r="189" s="16" customFormat="1">
      <c r="A189" s="16"/>
      <c r="B189" s="280"/>
      <c r="C189" s="281"/>
      <c r="D189" s="224" t="s">
        <v>232</v>
      </c>
      <c r="E189" s="282" t="s">
        <v>35</v>
      </c>
      <c r="F189" s="283" t="s">
        <v>2291</v>
      </c>
      <c r="G189" s="281"/>
      <c r="H189" s="284">
        <v>99.426000000000002</v>
      </c>
      <c r="I189" s="285"/>
      <c r="J189" s="281"/>
      <c r="K189" s="281"/>
      <c r="L189" s="286"/>
      <c r="M189" s="287"/>
      <c r="N189" s="288"/>
      <c r="O189" s="288"/>
      <c r="P189" s="288"/>
      <c r="Q189" s="288"/>
      <c r="R189" s="288"/>
      <c r="S189" s="288"/>
      <c r="T189" s="289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90" t="s">
        <v>232</v>
      </c>
      <c r="AU189" s="290" t="s">
        <v>92</v>
      </c>
      <c r="AV189" s="16" t="s">
        <v>207</v>
      </c>
      <c r="AW189" s="16" t="s">
        <v>42</v>
      </c>
      <c r="AX189" s="16" t="s">
        <v>82</v>
      </c>
      <c r="AY189" s="290" t="s">
        <v>197</v>
      </c>
    </row>
    <row r="190" s="13" customFormat="1">
      <c r="A190" s="13"/>
      <c r="B190" s="232"/>
      <c r="C190" s="233"/>
      <c r="D190" s="224" t="s">
        <v>232</v>
      </c>
      <c r="E190" s="242" t="s">
        <v>35</v>
      </c>
      <c r="F190" s="234" t="s">
        <v>2776</v>
      </c>
      <c r="G190" s="233"/>
      <c r="H190" s="235">
        <v>-57.847000000000001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232</v>
      </c>
      <c r="AU190" s="241" t="s">
        <v>92</v>
      </c>
      <c r="AV190" s="13" t="s">
        <v>92</v>
      </c>
      <c r="AW190" s="13" t="s">
        <v>42</v>
      </c>
      <c r="AX190" s="13" t="s">
        <v>82</v>
      </c>
      <c r="AY190" s="241" t="s">
        <v>197</v>
      </c>
    </row>
    <row r="191" s="16" customFormat="1">
      <c r="A191" s="16"/>
      <c r="B191" s="280"/>
      <c r="C191" s="281"/>
      <c r="D191" s="224" t="s">
        <v>232</v>
      </c>
      <c r="E191" s="282" t="s">
        <v>35</v>
      </c>
      <c r="F191" s="283" t="s">
        <v>2291</v>
      </c>
      <c r="G191" s="281"/>
      <c r="H191" s="284">
        <v>-57.847000000000001</v>
      </c>
      <c r="I191" s="285"/>
      <c r="J191" s="281"/>
      <c r="K191" s="281"/>
      <c r="L191" s="286"/>
      <c r="M191" s="287"/>
      <c r="N191" s="288"/>
      <c r="O191" s="288"/>
      <c r="P191" s="288"/>
      <c r="Q191" s="288"/>
      <c r="R191" s="288"/>
      <c r="S191" s="288"/>
      <c r="T191" s="289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90" t="s">
        <v>232</v>
      </c>
      <c r="AU191" s="290" t="s">
        <v>92</v>
      </c>
      <c r="AV191" s="16" t="s">
        <v>207</v>
      </c>
      <c r="AW191" s="16" t="s">
        <v>42</v>
      </c>
      <c r="AX191" s="16" t="s">
        <v>82</v>
      </c>
      <c r="AY191" s="290" t="s">
        <v>197</v>
      </c>
    </row>
    <row r="192" s="13" customFormat="1">
      <c r="A192" s="13"/>
      <c r="B192" s="232"/>
      <c r="C192" s="233"/>
      <c r="D192" s="224" t="s">
        <v>232</v>
      </c>
      <c r="E192" s="242" t="s">
        <v>35</v>
      </c>
      <c r="F192" s="234" t="s">
        <v>2777</v>
      </c>
      <c r="G192" s="233"/>
      <c r="H192" s="235">
        <v>-14.651999999999999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232</v>
      </c>
      <c r="AU192" s="241" t="s">
        <v>92</v>
      </c>
      <c r="AV192" s="13" t="s">
        <v>92</v>
      </c>
      <c r="AW192" s="13" t="s">
        <v>42</v>
      </c>
      <c r="AX192" s="13" t="s">
        <v>82</v>
      </c>
      <c r="AY192" s="241" t="s">
        <v>197</v>
      </c>
    </row>
    <row r="193" s="16" customFormat="1">
      <c r="A193" s="16"/>
      <c r="B193" s="280"/>
      <c r="C193" s="281"/>
      <c r="D193" s="224" t="s">
        <v>232</v>
      </c>
      <c r="E193" s="282" t="s">
        <v>35</v>
      </c>
      <c r="F193" s="283" t="s">
        <v>2291</v>
      </c>
      <c r="G193" s="281"/>
      <c r="H193" s="284">
        <v>-14.651999999999999</v>
      </c>
      <c r="I193" s="285"/>
      <c r="J193" s="281"/>
      <c r="K193" s="281"/>
      <c r="L193" s="286"/>
      <c r="M193" s="287"/>
      <c r="N193" s="288"/>
      <c r="O193" s="288"/>
      <c r="P193" s="288"/>
      <c r="Q193" s="288"/>
      <c r="R193" s="288"/>
      <c r="S193" s="288"/>
      <c r="T193" s="289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90" t="s">
        <v>232</v>
      </c>
      <c r="AU193" s="290" t="s">
        <v>92</v>
      </c>
      <c r="AV193" s="16" t="s">
        <v>207</v>
      </c>
      <c r="AW193" s="16" t="s">
        <v>42</v>
      </c>
      <c r="AX193" s="16" t="s">
        <v>82</v>
      </c>
      <c r="AY193" s="290" t="s">
        <v>197</v>
      </c>
    </row>
    <row r="194" s="14" customFormat="1">
      <c r="A194" s="14"/>
      <c r="B194" s="253"/>
      <c r="C194" s="254"/>
      <c r="D194" s="224" t="s">
        <v>232</v>
      </c>
      <c r="E194" s="255" t="s">
        <v>35</v>
      </c>
      <c r="F194" s="256" t="s">
        <v>355</v>
      </c>
      <c r="G194" s="254"/>
      <c r="H194" s="257">
        <v>26.927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232</v>
      </c>
      <c r="AU194" s="263" t="s">
        <v>92</v>
      </c>
      <c r="AV194" s="14" t="s">
        <v>206</v>
      </c>
      <c r="AW194" s="14" t="s">
        <v>42</v>
      </c>
      <c r="AX194" s="14" t="s">
        <v>90</v>
      </c>
      <c r="AY194" s="263" t="s">
        <v>197</v>
      </c>
    </row>
    <row r="195" s="2" customFormat="1" ht="24.15" customHeight="1">
      <c r="A195" s="43"/>
      <c r="B195" s="44"/>
      <c r="C195" s="211" t="s">
        <v>317</v>
      </c>
      <c r="D195" s="211" t="s">
        <v>201</v>
      </c>
      <c r="E195" s="212" t="s">
        <v>1078</v>
      </c>
      <c r="F195" s="213" t="s">
        <v>1079</v>
      </c>
      <c r="G195" s="214" t="s">
        <v>320</v>
      </c>
      <c r="H195" s="215">
        <v>62.167999999999999</v>
      </c>
      <c r="I195" s="216"/>
      <c r="J195" s="217">
        <f>ROUND(I195*H195,2)</f>
        <v>0</v>
      </c>
      <c r="K195" s="213" t="s">
        <v>35</v>
      </c>
      <c r="L195" s="49"/>
      <c r="M195" s="218" t="s">
        <v>35</v>
      </c>
      <c r="N195" s="219" t="s">
        <v>53</v>
      </c>
      <c r="O195" s="89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2" t="s">
        <v>206</v>
      </c>
      <c r="AT195" s="222" t="s">
        <v>201</v>
      </c>
      <c r="AU195" s="222" t="s">
        <v>92</v>
      </c>
      <c r="AY195" s="21" t="s">
        <v>197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21" t="s">
        <v>90</v>
      </c>
      <c r="BK195" s="223">
        <f>ROUND(I195*H195,2)</f>
        <v>0</v>
      </c>
      <c r="BL195" s="21" t="s">
        <v>206</v>
      </c>
      <c r="BM195" s="222" t="s">
        <v>452</v>
      </c>
    </row>
    <row r="196" s="2" customFormat="1">
      <c r="A196" s="43"/>
      <c r="B196" s="44"/>
      <c r="C196" s="45"/>
      <c r="D196" s="224" t="s">
        <v>209</v>
      </c>
      <c r="E196" s="45"/>
      <c r="F196" s="225" t="s">
        <v>1079</v>
      </c>
      <c r="G196" s="45"/>
      <c r="H196" s="45"/>
      <c r="I196" s="226"/>
      <c r="J196" s="45"/>
      <c r="K196" s="45"/>
      <c r="L196" s="49"/>
      <c r="M196" s="227"/>
      <c r="N196" s="228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209</v>
      </c>
      <c r="AU196" s="21" t="s">
        <v>92</v>
      </c>
    </row>
    <row r="197" s="13" customFormat="1">
      <c r="A197" s="13"/>
      <c r="B197" s="232"/>
      <c r="C197" s="233"/>
      <c r="D197" s="224" t="s">
        <v>232</v>
      </c>
      <c r="E197" s="242" t="s">
        <v>35</v>
      </c>
      <c r="F197" s="234" t="s">
        <v>2772</v>
      </c>
      <c r="G197" s="233"/>
      <c r="H197" s="235">
        <v>30.649999999999999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232</v>
      </c>
      <c r="AU197" s="241" t="s">
        <v>92</v>
      </c>
      <c r="AV197" s="13" t="s">
        <v>92</v>
      </c>
      <c r="AW197" s="13" t="s">
        <v>42</v>
      </c>
      <c r="AX197" s="13" t="s">
        <v>82</v>
      </c>
      <c r="AY197" s="241" t="s">
        <v>197</v>
      </c>
    </row>
    <row r="198" s="13" customFormat="1">
      <c r="A198" s="13"/>
      <c r="B198" s="232"/>
      <c r="C198" s="233"/>
      <c r="D198" s="224" t="s">
        <v>232</v>
      </c>
      <c r="E198" s="242" t="s">
        <v>35</v>
      </c>
      <c r="F198" s="234" t="s">
        <v>2773</v>
      </c>
      <c r="G198" s="233"/>
      <c r="H198" s="235">
        <v>4.7069999999999999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232</v>
      </c>
      <c r="AU198" s="241" t="s">
        <v>92</v>
      </c>
      <c r="AV198" s="13" t="s">
        <v>92</v>
      </c>
      <c r="AW198" s="13" t="s">
        <v>42</v>
      </c>
      <c r="AX198" s="13" t="s">
        <v>82</v>
      </c>
      <c r="AY198" s="241" t="s">
        <v>197</v>
      </c>
    </row>
    <row r="199" s="16" customFormat="1">
      <c r="A199" s="16"/>
      <c r="B199" s="280"/>
      <c r="C199" s="281"/>
      <c r="D199" s="224" t="s">
        <v>232</v>
      </c>
      <c r="E199" s="282" t="s">
        <v>35</v>
      </c>
      <c r="F199" s="283" t="s">
        <v>2291</v>
      </c>
      <c r="G199" s="281"/>
      <c r="H199" s="284">
        <v>35.356999999999999</v>
      </c>
      <c r="I199" s="285"/>
      <c r="J199" s="281"/>
      <c r="K199" s="281"/>
      <c r="L199" s="286"/>
      <c r="M199" s="287"/>
      <c r="N199" s="288"/>
      <c r="O199" s="288"/>
      <c r="P199" s="288"/>
      <c r="Q199" s="288"/>
      <c r="R199" s="288"/>
      <c r="S199" s="288"/>
      <c r="T199" s="289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0" t="s">
        <v>232</v>
      </c>
      <c r="AU199" s="290" t="s">
        <v>92</v>
      </c>
      <c r="AV199" s="16" t="s">
        <v>207</v>
      </c>
      <c r="AW199" s="16" t="s">
        <v>42</v>
      </c>
      <c r="AX199" s="16" t="s">
        <v>82</v>
      </c>
      <c r="AY199" s="290" t="s">
        <v>197</v>
      </c>
    </row>
    <row r="200" s="13" customFormat="1">
      <c r="A200" s="13"/>
      <c r="B200" s="232"/>
      <c r="C200" s="233"/>
      <c r="D200" s="224" t="s">
        <v>232</v>
      </c>
      <c r="E200" s="242" t="s">
        <v>35</v>
      </c>
      <c r="F200" s="234" t="s">
        <v>2778</v>
      </c>
      <c r="G200" s="233"/>
      <c r="H200" s="235">
        <v>-3.0049999999999999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232</v>
      </c>
      <c r="AU200" s="241" t="s">
        <v>92</v>
      </c>
      <c r="AV200" s="13" t="s">
        <v>92</v>
      </c>
      <c r="AW200" s="13" t="s">
        <v>42</v>
      </c>
      <c r="AX200" s="13" t="s">
        <v>82</v>
      </c>
      <c r="AY200" s="241" t="s">
        <v>197</v>
      </c>
    </row>
    <row r="201" s="13" customFormat="1">
      <c r="A201" s="13"/>
      <c r="B201" s="232"/>
      <c r="C201" s="233"/>
      <c r="D201" s="224" t="s">
        <v>232</v>
      </c>
      <c r="E201" s="242" t="s">
        <v>35</v>
      </c>
      <c r="F201" s="234" t="s">
        <v>2779</v>
      </c>
      <c r="G201" s="233"/>
      <c r="H201" s="235">
        <v>-0.184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232</v>
      </c>
      <c r="AU201" s="241" t="s">
        <v>92</v>
      </c>
      <c r="AV201" s="13" t="s">
        <v>92</v>
      </c>
      <c r="AW201" s="13" t="s">
        <v>42</v>
      </c>
      <c r="AX201" s="13" t="s">
        <v>82</v>
      </c>
      <c r="AY201" s="241" t="s">
        <v>197</v>
      </c>
    </row>
    <row r="202" s="16" customFormat="1">
      <c r="A202" s="16"/>
      <c r="B202" s="280"/>
      <c r="C202" s="281"/>
      <c r="D202" s="224" t="s">
        <v>232</v>
      </c>
      <c r="E202" s="282" t="s">
        <v>35</v>
      </c>
      <c r="F202" s="283" t="s">
        <v>2291</v>
      </c>
      <c r="G202" s="281"/>
      <c r="H202" s="284">
        <v>-3.1890000000000001</v>
      </c>
      <c r="I202" s="285"/>
      <c r="J202" s="281"/>
      <c r="K202" s="281"/>
      <c r="L202" s="286"/>
      <c r="M202" s="287"/>
      <c r="N202" s="288"/>
      <c r="O202" s="288"/>
      <c r="P202" s="288"/>
      <c r="Q202" s="288"/>
      <c r="R202" s="288"/>
      <c r="S202" s="288"/>
      <c r="T202" s="289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0" t="s">
        <v>232</v>
      </c>
      <c r="AU202" s="290" t="s">
        <v>92</v>
      </c>
      <c r="AV202" s="16" t="s">
        <v>207</v>
      </c>
      <c r="AW202" s="16" t="s">
        <v>42</v>
      </c>
      <c r="AX202" s="16" t="s">
        <v>82</v>
      </c>
      <c r="AY202" s="290" t="s">
        <v>197</v>
      </c>
    </row>
    <row r="203" s="13" customFormat="1">
      <c r="A203" s="13"/>
      <c r="B203" s="232"/>
      <c r="C203" s="233"/>
      <c r="D203" s="224" t="s">
        <v>232</v>
      </c>
      <c r="E203" s="242" t="s">
        <v>35</v>
      </c>
      <c r="F203" s="234" t="s">
        <v>2780</v>
      </c>
      <c r="G203" s="233"/>
      <c r="H203" s="235">
        <v>30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232</v>
      </c>
      <c r="AU203" s="241" t="s">
        <v>92</v>
      </c>
      <c r="AV203" s="13" t="s">
        <v>92</v>
      </c>
      <c r="AW203" s="13" t="s">
        <v>42</v>
      </c>
      <c r="AX203" s="13" t="s">
        <v>82</v>
      </c>
      <c r="AY203" s="241" t="s">
        <v>197</v>
      </c>
    </row>
    <row r="204" s="14" customFormat="1">
      <c r="A204" s="14"/>
      <c r="B204" s="253"/>
      <c r="C204" s="254"/>
      <c r="D204" s="224" t="s">
        <v>232</v>
      </c>
      <c r="E204" s="255" t="s">
        <v>35</v>
      </c>
      <c r="F204" s="256" t="s">
        <v>355</v>
      </c>
      <c r="G204" s="254"/>
      <c r="H204" s="257">
        <v>62.167999999999999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232</v>
      </c>
      <c r="AU204" s="263" t="s">
        <v>92</v>
      </c>
      <c r="AV204" s="14" t="s">
        <v>206</v>
      </c>
      <c r="AW204" s="14" t="s">
        <v>42</v>
      </c>
      <c r="AX204" s="14" t="s">
        <v>90</v>
      </c>
      <c r="AY204" s="263" t="s">
        <v>197</v>
      </c>
    </row>
    <row r="205" s="2" customFormat="1" ht="16.5" customHeight="1">
      <c r="A205" s="43"/>
      <c r="B205" s="44"/>
      <c r="C205" s="243" t="s">
        <v>327</v>
      </c>
      <c r="D205" s="243" t="s">
        <v>305</v>
      </c>
      <c r="E205" s="244" t="s">
        <v>2349</v>
      </c>
      <c r="F205" s="245" t="s">
        <v>2350</v>
      </c>
      <c r="G205" s="246" t="s">
        <v>269</v>
      </c>
      <c r="H205" s="247">
        <v>124.336</v>
      </c>
      <c r="I205" s="248"/>
      <c r="J205" s="249">
        <f>ROUND(I205*H205,2)</f>
        <v>0</v>
      </c>
      <c r="K205" s="245" t="s">
        <v>35</v>
      </c>
      <c r="L205" s="250"/>
      <c r="M205" s="251" t="s">
        <v>35</v>
      </c>
      <c r="N205" s="252" t="s">
        <v>53</v>
      </c>
      <c r="O205" s="89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2" t="s">
        <v>253</v>
      </c>
      <c r="AT205" s="222" t="s">
        <v>305</v>
      </c>
      <c r="AU205" s="222" t="s">
        <v>92</v>
      </c>
      <c r="AY205" s="21" t="s">
        <v>197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21" t="s">
        <v>90</v>
      </c>
      <c r="BK205" s="223">
        <f>ROUND(I205*H205,2)</f>
        <v>0</v>
      </c>
      <c r="BL205" s="21" t="s">
        <v>206</v>
      </c>
      <c r="BM205" s="222" t="s">
        <v>469</v>
      </c>
    </row>
    <row r="206" s="2" customFormat="1">
      <c r="A206" s="43"/>
      <c r="B206" s="44"/>
      <c r="C206" s="45"/>
      <c r="D206" s="224" t="s">
        <v>209</v>
      </c>
      <c r="E206" s="45"/>
      <c r="F206" s="225" t="s">
        <v>2350</v>
      </c>
      <c r="G206" s="45"/>
      <c r="H206" s="45"/>
      <c r="I206" s="226"/>
      <c r="J206" s="45"/>
      <c r="K206" s="45"/>
      <c r="L206" s="49"/>
      <c r="M206" s="227"/>
      <c r="N206" s="228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209</v>
      </c>
      <c r="AU206" s="21" t="s">
        <v>92</v>
      </c>
    </row>
    <row r="207" s="13" customFormat="1">
      <c r="A207" s="13"/>
      <c r="B207" s="232"/>
      <c r="C207" s="233"/>
      <c r="D207" s="224" t="s">
        <v>232</v>
      </c>
      <c r="E207" s="242" t="s">
        <v>35</v>
      </c>
      <c r="F207" s="234" t="s">
        <v>2781</v>
      </c>
      <c r="G207" s="233"/>
      <c r="H207" s="235">
        <v>64.335999999999999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232</v>
      </c>
      <c r="AU207" s="241" t="s">
        <v>92</v>
      </c>
      <c r="AV207" s="13" t="s">
        <v>92</v>
      </c>
      <c r="AW207" s="13" t="s">
        <v>42</v>
      </c>
      <c r="AX207" s="13" t="s">
        <v>82</v>
      </c>
      <c r="AY207" s="241" t="s">
        <v>197</v>
      </c>
    </row>
    <row r="208" s="13" customFormat="1">
      <c r="A208" s="13"/>
      <c r="B208" s="232"/>
      <c r="C208" s="233"/>
      <c r="D208" s="224" t="s">
        <v>232</v>
      </c>
      <c r="E208" s="242" t="s">
        <v>35</v>
      </c>
      <c r="F208" s="234" t="s">
        <v>2782</v>
      </c>
      <c r="G208" s="233"/>
      <c r="H208" s="235">
        <v>60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232</v>
      </c>
      <c r="AU208" s="241" t="s">
        <v>92</v>
      </c>
      <c r="AV208" s="13" t="s">
        <v>92</v>
      </c>
      <c r="AW208" s="13" t="s">
        <v>42</v>
      </c>
      <c r="AX208" s="13" t="s">
        <v>82</v>
      </c>
      <c r="AY208" s="241" t="s">
        <v>197</v>
      </c>
    </row>
    <row r="209" s="14" customFormat="1">
      <c r="A209" s="14"/>
      <c r="B209" s="253"/>
      <c r="C209" s="254"/>
      <c r="D209" s="224" t="s">
        <v>232</v>
      </c>
      <c r="E209" s="255" t="s">
        <v>35</v>
      </c>
      <c r="F209" s="256" t="s">
        <v>355</v>
      </c>
      <c r="G209" s="254"/>
      <c r="H209" s="257">
        <v>124.336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232</v>
      </c>
      <c r="AU209" s="263" t="s">
        <v>92</v>
      </c>
      <c r="AV209" s="14" t="s">
        <v>206</v>
      </c>
      <c r="AW209" s="14" t="s">
        <v>42</v>
      </c>
      <c r="AX209" s="14" t="s">
        <v>90</v>
      </c>
      <c r="AY209" s="263" t="s">
        <v>197</v>
      </c>
    </row>
    <row r="210" s="2" customFormat="1" ht="24.15" customHeight="1">
      <c r="A210" s="43"/>
      <c r="B210" s="44"/>
      <c r="C210" s="211" t="s">
        <v>333</v>
      </c>
      <c r="D210" s="211" t="s">
        <v>201</v>
      </c>
      <c r="E210" s="212" t="s">
        <v>2353</v>
      </c>
      <c r="F210" s="213" t="s">
        <v>2354</v>
      </c>
      <c r="G210" s="214" t="s">
        <v>204</v>
      </c>
      <c r="H210" s="215">
        <v>78.599999999999994</v>
      </c>
      <c r="I210" s="216"/>
      <c r="J210" s="217">
        <f>ROUND(I210*H210,2)</f>
        <v>0</v>
      </c>
      <c r="K210" s="213" t="s">
        <v>205</v>
      </c>
      <c r="L210" s="49"/>
      <c r="M210" s="218" t="s">
        <v>35</v>
      </c>
      <c r="N210" s="219" t="s">
        <v>53</v>
      </c>
      <c r="O210" s="89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2" t="s">
        <v>206</v>
      </c>
      <c r="AT210" s="222" t="s">
        <v>201</v>
      </c>
      <c r="AU210" s="222" t="s">
        <v>92</v>
      </c>
      <c r="AY210" s="21" t="s">
        <v>197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21" t="s">
        <v>90</v>
      </c>
      <c r="BK210" s="223">
        <f>ROUND(I210*H210,2)</f>
        <v>0</v>
      </c>
      <c r="BL210" s="21" t="s">
        <v>206</v>
      </c>
      <c r="BM210" s="222" t="s">
        <v>2783</v>
      </c>
    </row>
    <row r="211" s="2" customFormat="1">
      <c r="A211" s="43"/>
      <c r="B211" s="44"/>
      <c r="C211" s="45"/>
      <c r="D211" s="224" t="s">
        <v>209</v>
      </c>
      <c r="E211" s="45"/>
      <c r="F211" s="225" t="s">
        <v>2356</v>
      </c>
      <c r="G211" s="45"/>
      <c r="H211" s="45"/>
      <c r="I211" s="226"/>
      <c r="J211" s="45"/>
      <c r="K211" s="45"/>
      <c r="L211" s="49"/>
      <c r="M211" s="227"/>
      <c r="N211" s="228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209</v>
      </c>
      <c r="AU211" s="21" t="s">
        <v>92</v>
      </c>
    </row>
    <row r="212" s="2" customFormat="1">
      <c r="A212" s="43"/>
      <c r="B212" s="44"/>
      <c r="C212" s="45"/>
      <c r="D212" s="229" t="s">
        <v>211</v>
      </c>
      <c r="E212" s="45"/>
      <c r="F212" s="230" t="s">
        <v>2357</v>
      </c>
      <c r="G212" s="45"/>
      <c r="H212" s="45"/>
      <c r="I212" s="226"/>
      <c r="J212" s="45"/>
      <c r="K212" s="45"/>
      <c r="L212" s="49"/>
      <c r="M212" s="227"/>
      <c r="N212" s="228"/>
      <c r="O212" s="89"/>
      <c r="P212" s="89"/>
      <c r="Q212" s="89"/>
      <c r="R212" s="89"/>
      <c r="S212" s="89"/>
      <c r="T212" s="90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T212" s="21" t="s">
        <v>211</v>
      </c>
      <c r="AU212" s="21" t="s">
        <v>92</v>
      </c>
    </row>
    <row r="213" s="2" customFormat="1">
      <c r="A213" s="43"/>
      <c r="B213" s="44"/>
      <c r="C213" s="45"/>
      <c r="D213" s="224" t="s">
        <v>219</v>
      </c>
      <c r="E213" s="45"/>
      <c r="F213" s="231" t="s">
        <v>2358</v>
      </c>
      <c r="G213" s="45"/>
      <c r="H213" s="45"/>
      <c r="I213" s="226"/>
      <c r="J213" s="45"/>
      <c r="K213" s="45"/>
      <c r="L213" s="49"/>
      <c r="M213" s="227"/>
      <c r="N213" s="228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219</v>
      </c>
      <c r="AU213" s="21" t="s">
        <v>92</v>
      </c>
    </row>
    <row r="214" s="13" customFormat="1">
      <c r="A214" s="13"/>
      <c r="B214" s="232"/>
      <c r="C214" s="233"/>
      <c r="D214" s="224" t="s">
        <v>232</v>
      </c>
      <c r="E214" s="242" t="s">
        <v>35</v>
      </c>
      <c r="F214" s="234" t="s">
        <v>2784</v>
      </c>
      <c r="G214" s="233"/>
      <c r="H214" s="235">
        <v>63.600000000000001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232</v>
      </c>
      <c r="AU214" s="241" t="s">
        <v>92</v>
      </c>
      <c r="AV214" s="13" t="s">
        <v>92</v>
      </c>
      <c r="AW214" s="13" t="s">
        <v>42</v>
      </c>
      <c r="AX214" s="13" t="s">
        <v>82</v>
      </c>
      <c r="AY214" s="241" t="s">
        <v>197</v>
      </c>
    </row>
    <row r="215" s="13" customFormat="1">
      <c r="A215" s="13"/>
      <c r="B215" s="232"/>
      <c r="C215" s="233"/>
      <c r="D215" s="224" t="s">
        <v>232</v>
      </c>
      <c r="E215" s="242" t="s">
        <v>35</v>
      </c>
      <c r="F215" s="234" t="s">
        <v>2785</v>
      </c>
      <c r="G215" s="233"/>
      <c r="H215" s="235">
        <v>15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232</v>
      </c>
      <c r="AU215" s="241" t="s">
        <v>92</v>
      </c>
      <c r="AV215" s="13" t="s">
        <v>92</v>
      </c>
      <c r="AW215" s="13" t="s">
        <v>42</v>
      </c>
      <c r="AX215" s="13" t="s">
        <v>82</v>
      </c>
      <c r="AY215" s="241" t="s">
        <v>197</v>
      </c>
    </row>
    <row r="216" s="14" customFormat="1">
      <c r="A216" s="14"/>
      <c r="B216" s="253"/>
      <c r="C216" s="254"/>
      <c r="D216" s="224" t="s">
        <v>232</v>
      </c>
      <c r="E216" s="255" t="s">
        <v>35</v>
      </c>
      <c r="F216" s="256" t="s">
        <v>355</v>
      </c>
      <c r="G216" s="254"/>
      <c r="H216" s="257">
        <v>78.599999999999994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232</v>
      </c>
      <c r="AU216" s="263" t="s">
        <v>92</v>
      </c>
      <c r="AV216" s="14" t="s">
        <v>206</v>
      </c>
      <c r="AW216" s="14" t="s">
        <v>42</v>
      </c>
      <c r="AX216" s="14" t="s">
        <v>90</v>
      </c>
      <c r="AY216" s="263" t="s">
        <v>197</v>
      </c>
    </row>
    <row r="217" s="12" customFormat="1" ht="22.8" customHeight="1">
      <c r="A217" s="12"/>
      <c r="B217" s="195"/>
      <c r="C217" s="196"/>
      <c r="D217" s="197" t="s">
        <v>81</v>
      </c>
      <c r="E217" s="209" t="s">
        <v>206</v>
      </c>
      <c r="F217" s="209" t="s">
        <v>2360</v>
      </c>
      <c r="G217" s="196"/>
      <c r="H217" s="196"/>
      <c r="I217" s="199"/>
      <c r="J217" s="210">
        <f>BK217</f>
        <v>0</v>
      </c>
      <c r="K217" s="196"/>
      <c r="L217" s="201"/>
      <c r="M217" s="202"/>
      <c r="N217" s="203"/>
      <c r="O217" s="203"/>
      <c r="P217" s="204">
        <f>SUM(P218:P222)</f>
        <v>0</v>
      </c>
      <c r="Q217" s="203"/>
      <c r="R217" s="204">
        <f>SUM(R218:R222)</f>
        <v>0</v>
      </c>
      <c r="S217" s="203"/>
      <c r="T217" s="205">
        <f>SUM(T218:T222)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6" t="s">
        <v>90</v>
      </c>
      <c r="AT217" s="207" t="s">
        <v>81</v>
      </c>
      <c r="AU217" s="207" t="s">
        <v>90</v>
      </c>
      <c r="AY217" s="206" t="s">
        <v>197</v>
      </c>
      <c r="BK217" s="208">
        <f>SUM(BK218:BK222)</f>
        <v>0</v>
      </c>
    </row>
    <row r="218" s="2" customFormat="1" ht="16.5" customHeight="1">
      <c r="A218" s="43"/>
      <c r="B218" s="44"/>
      <c r="C218" s="211" t="s">
        <v>7</v>
      </c>
      <c r="D218" s="211" t="s">
        <v>201</v>
      </c>
      <c r="E218" s="212" t="s">
        <v>2361</v>
      </c>
      <c r="F218" s="213" t="s">
        <v>2362</v>
      </c>
      <c r="G218" s="214" t="s">
        <v>320</v>
      </c>
      <c r="H218" s="215">
        <v>8.7089999999999996</v>
      </c>
      <c r="I218" s="216"/>
      <c r="J218" s="217">
        <f>ROUND(I218*H218,2)</f>
        <v>0</v>
      </c>
      <c r="K218" s="213" t="s">
        <v>35</v>
      </c>
      <c r="L218" s="49"/>
      <c r="M218" s="218" t="s">
        <v>35</v>
      </c>
      <c r="N218" s="219" t="s">
        <v>53</v>
      </c>
      <c r="O218" s="89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R218" s="222" t="s">
        <v>206</v>
      </c>
      <c r="AT218" s="222" t="s">
        <v>201</v>
      </c>
      <c r="AU218" s="222" t="s">
        <v>92</v>
      </c>
      <c r="AY218" s="21" t="s">
        <v>197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21" t="s">
        <v>90</v>
      </c>
      <c r="BK218" s="223">
        <f>ROUND(I218*H218,2)</f>
        <v>0</v>
      </c>
      <c r="BL218" s="21" t="s">
        <v>206</v>
      </c>
      <c r="BM218" s="222" t="s">
        <v>29</v>
      </c>
    </row>
    <row r="219" s="2" customFormat="1">
      <c r="A219" s="43"/>
      <c r="B219" s="44"/>
      <c r="C219" s="45"/>
      <c r="D219" s="224" t="s">
        <v>209</v>
      </c>
      <c r="E219" s="45"/>
      <c r="F219" s="225" t="s">
        <v>2362</v>
      </c>
      <c r="G219" s="45"/>
      <c r="H219" s="45"/>
      <c r="I219" s="226"/>
      <c r="J219" s="45"/>
      <c r="K219" s="45"/>
      <c r="L219" s="49"/>
      <c r="M219" s="227"/>
      <c r="N219" s="228"/>
      <c r="O219" s="89"/>
      <c r="P219" s="89"/>
      <c r="Q219" s="89"/>
      <c r="R219" s="89"/>
      <c r="S219" s="89"/>
      <c r="T219" s="90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T219" s="21" t="s">
        <v>209</v>
      </c>
      <c r="AU219" s="21" t="s">
        <v>92</v>
      </c>
    </row>
    <row r="220" s="13" customFormat="1">
      <c r="A220" s="13"/>
      <c r="B220" s="232"/>
      <c r="C220" s="233"/>
      <c r="D220" s="224" t="s">
        <v>232</v>
      </c>
      <c r="E220" s="242" t="s">
        <v>35</v>
      </c>
      <c r="F220" s="234" t="s">
        <v>2786</v>
      </c>
      <c r="G220" s="233"/>
      <c r="H220" s="235">
        <v>7.6630000000000003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232</v>
      </c>
      <c r="AU220" s="241" t="s">
        <v>92</v>
      </c>
      <c r="AV220" s="13" t="s">
        <v>92</v>
      </c>
      <c r="AW220" s="13" t="s">
        <v>42</v>
      </c>
      <c r="AX220" s="13" t="s">
        <v>82</v>
      </c>
      <c r="AY220" s="241" t="s">
        <v>197</v>
      </c>
    </row>
    <row r="221" s="13" customFormat="1">
      <c r="A221" s="13"/>
      <c r="B221" s="232"/>
      <c r="C221" s="233"/>
      <c r="D221" s="224" t="s">
        <v>232</v>
      </c>
      <c r="E221" s="242" t="s">
        <v>35</v>
      </c>
      <c r="F221" s="234" t="s">
        <v>2787</v>
      </c>
      <c r="G221" s="233"/>
      <c r="H221" s="235">
        <v>1.046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232</v>
      </c>
      <c r="AU221" s="241" t="s">
        <v>92</v>
      </c>
      <c r="AV221" s="13" t="s">
        <v>92</v>
      </c>
      <c r="AW221" s="13" t="s">
        <v>42</v>
      </c>
      <c r="AX221" s="13" t="s">
        <v>82</v>
      </c>
      <c r="AY221" s="241" t="s">
        <v>197</v>
      </c>
    </row>
    <row r="222" s="14" customFormat="1">
      <c r="A222" s="14"/>
      <c r="B222" s="253"/>
      <c r="C222" s="254"/>
      <c r="D222" s="224" t="s">
        <v>232</v>
      </c>
      <c r="E222" s="255" t="s">
        <v>35</v>
      </c>
      <c r="F222" s="256" t="s">
        <v>355</v>
      </c>
      <c r="G222" s="254"/>
      <c r="H222" s="257">
        <v>8.7089999999999996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232</v>
      </c>
      <c r="AU222" s="263" t="s">
        <v>92</v>
      </c>
      <c r="AV222" s="14" t="s">
        <v>206</v>
      </c>
      <c r="AW222" s="14" t="s">
        <v>42</v>
      </c>
      <c r="AX222" s="14" t="s">
        <v>90</v>
      </c>
      <c r="AY222" s="263" t="s">
        <v>197</v>
      </c>
    </row>
    <row r="223" s="12" customFormat="1" ht="22.8" customHeight="1">
      <c r="A223" s="12"/>
      <c r="B223" s="195"/>
      <c r="C223" s="196"/>
      <c r="D223" s="197" t="s">
        <v>81</v>
      </c>
      <c r="E223" s="209" t="s">
        <v>253</v>
      </c>
      <c r="F223" s="209" t="s">
        <v>451</v>
      </c>
      <c r="G223" s="196"/>
      <c r="H223" s="196"/>
      <c r="I223" s="199"/>
      <c r="J223" s="210">
        <f>BK223</f>
        <v>0</v>
      </c>
      <c r="K223" s="196"/>
      <c r="L223" s="201"/>
      <c r="M223" s="202"/>
      <c r="N223" s="203"/>
      <c r="O223" s="203"/>
      <c r="P223" s="204">
        <f>SUM(P224:P340)</f>
        <v>0</v>
      </c>
      <c r="Q223" s="203"/>
      <c r="R223" s="204">
        <f>SUM(R224:R340)</f>
        <v>4.2917399999999999</v>
      </c>
      <c r="S223" s="203"/>
      <c r="T223" s="205">
        <f>SUM(T224:T340)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6" t="s">
        <v>90</v>
      </c>
      <c r="AT223" s="207" t="s">
        <v>81</v>
      </c>
      <c r="AU223" s="207" t="s">
        <v>90</v>
      </c>
      <c r="AY223" s="206" t="s">
        <v>197</v>
      </c>
      <c r="BK223" s="208">
        <f>SUM(BK224:BK340)</f>
        <v>0</v>
      </c>
    </row>
    <row r="224" s="2" customFormat="1" ht="24.15" customHeight="1">
      <c r="A224" s="43"/>
      <c r="B224" s="44"/>
      <c r="C224" s="211" t="s">
        <v>346</v>
      </c>
      <c r="D224" s="211" t="s">
        <v>201</v>
      </c>
      <c r="E224" s="212" t="s">
        <v>2366</v>
      </c>
      <c r="F224" s="213" t="s">
        <v>2367</v>
      </c>
      <c r="G224" s="214" t="s">
        <v>409</v>
      </c>
      <c r="H224" s="215">
        <v>10.460000000000001</v>
      </c>
      <c r="I224" s="216"/>
      <c r="J224" s="217">
        <f>ROUND(I224*H224,2)</f>
        <v>0</v>
      </c>
      <c r="K224" s="213" t="s">
        <v>35</v>
      </c>
      <c r="L224" s="49"/>
      <c r="M224" s="218" t="s">
        <v>35</v>
      </c>
      <c r="N224" s="219" t="s">
        <v>53</v>
      </c>
      <c r="O224" s="89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2" t="s">
        <v>206</v>
      </c>
      <c r="AT224" s="222" t="s">
        <v>201</v>
      </c>
      <c r="AU224" s="222" t="s">
        <v>92</v>
      </c>
      <c r="AY224" s="21" t="s">
        <v>197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21" t="s">
        <v>90</v>
      </c>
      <c r="BK224" s="223">
        <f>ROUND(I224*H224,2)</f>
        <v>0</v>
      </c>
      <c r="BL224" s="21" t="s">
        <v>206</v>
      </c>
      <c r="BM224" s="222" t="s">
        <v>509</v>
      </c>
    </row>
    <row r="225" s="2" customFormat="1">
      <c r="A225" s="43"/>
      <c r="B225" s="44"/>
      <c r="C225" s="45"/>
      <c r="D225" s="224" t="s">
        <v>209</v>
      </c>
      <c r="E225" s="45"/>
      <c r="F225" s="225" t="s">
        <v>2367</v>
      </c>
      <c r="G225" s="45"/>
      <c r="H225" s="45"/>
      <c r="I225" s="226"/>
      <c r="J225" s="45"/>
      <c r="K225" s="45"/>
      <c r="L225" s="49"/>
      <c r="M225" s="227"/>
      <c r="N225" s="228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209</v>
      </c>
      <c r="AU225" s="21" t="s">
        <v>92</v>
      </c>
    </row>
    <row r="226" s="13" customFormat="1">
      <c r="A226" s="13"/>
      <c r="B226" s="232"/>
      <c r="C226" s="233"/>
      <c r="D226" s="224" t="s">
        <v>232</v>
      </c>
      <c r="E226" s="242" t="s">
        <v>35</v>
      </c>
      <c r="F226" s="234" t="s">
        <v>2788</v>
      </c>
      <c r="G226" s="233"/>
      <c r="H226" s="235">
        <v>10.460000000000001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232</v>
      </c>
      <c r="AU226" s="241" t="s">
        <v>92</v>
      </c>
      <c r="AV226" s="13" t="s">
        <v>92</v>
      </c>
      <c r="AW226" s="13" t="s">
        <v>42</v>
      </c>
      <c r="AX226" s="13" t="s">
        <v>82</v>
      </c>
      <c r="AY226" s="241" t="s">
        <v>197</v>
      </c>
    </row>
    <row r="227" s="14" customFormat="1">
      <c r="A227" s="14"/>
      <c r="B227" s="253"/>
      <c r="C227" s="254"/>
      <c r="D227" s="224" t="s">
        <v>232</v>
      </c>
      <c r="E227" s="255" t="s">
        <v>35</v>
      </c>
      <c r="F227" s="256" t="s">
        <v>355</v>
      </c>
      <c r="G227" s="254"/>
      <c r="H227" s="257">
        <v>10.460000000000001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232</v>
      </c>
      <c r="AU227" s="263" t="s">
        <v>92</v>
      </c>
      <c r="AV227" s="14" t="s">
        <v>206</v>
      </c>
      <c r="AW227" s="14" t="s">
        <v>42</v>
      </c>
      <c r="AX227" s="14" t="s">
        <v>90</v>
      </c>
      <c r="AY227" s="263" t="s">
        <v>197</v>
      </c>
    </row>
    <row r="228" s="2" customFormat="1" ht="24.15" customHeight="1">
      <c r="A228" s="43"/>
      <c r="B228" s="44"/>
      <c r="C228" s="243" t="s">
        <v>356</v>
      </c>
      <c r="D228" s="243" t="s">
        <v>305</v>
      </c>
      <c r="E228" s="244" t="s">
        <v>2369</v>
      </c>
      <c r="F228" s="245" t="s">
        <v>2370</v>
      </c>
      <c r="G228" s="246" t="s">
        <v>409</v>
      </c>
      <c r="H228" s="247">
        <v>10.773999999999999</v>
      </c>
      <c r="I228" s="248"/>
      <c r="J228" s="249">
        <f>ROUND(I228*H228,2)</f>
        <v>0</v>
      </c>
      <c r="K228" s="245" t="s">
        <v>35</v>
      </c>
      <c r="L228" s="250"/>
      <c r="M228" s="251" t="s">
        <v>35</v>
      </c>
      <c r="N228" s="252" t="s">
        <v>53</v>
      </c>
      <c r="O228" s="89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R228" s="222" t="s">
        <v>253</v>
      </c>
      <c r="AT228" s="222" t="s">
        <v>305</v>
      </c>
      <c r="AU228" s="222" t="s">
        <v>92</v>
      </c>
      <c r="AY228" s="21" t="s">
        <v>197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21" t="s">
        <v>90</v>
      </c>
      <c r="BK228" s="223">
        <f>ROUND(I228*H228,2)</f>
        <v>0</v>
      </c>
      <c r="BL228" s="21" t="s">
        <v>206</v>
      </c>
      <c r="BM228" s="222" t="s">
        <v>523</v>
      </c>
    </row>
    <row r="229" s="2" customFormat="1">
      <c r="A229" s="43"/>
      <c r="B229" s="44"/>
      <c r="C229" s="45"/>
      <c r="D229" s="224" t="s">
        <v>209</v>
      </c>
      <c r="E229" s="45"/>
      <c r="F229" s="225" t="s">
        <v>2370</v>
      </c>
      <c r="G229" s="45"/>
      <c r="H229" s="45"/>
      <c r="I229" s="226"/>
      <c r="J229" s="45"/>
      <c r="K229" s="45"/>
      <c r="L229" s="49"/>
      <c r="M229" s="227"/>
      <c r="N229" s="228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T229" s="21" t="s">
        <v>209</v>
      </c>
      <c r="AU229" s="21" t="s">
        <v>92</v>
      </c>
    </row>
    <row r="230" s="13" customFormat="1">
      <c r="A230" s="13"/>
      <c r="B230" s="232"/>
      <c r="C230" s="233"/>
      <c r="D230" s="224" t="s">
        <v>232</v>
      </c>
      <c r="E230" s="242" t="s">
        <v>35</v>
      </c>
      <c r="F230" s="234" t="s">
        <v>2789</v>
      </c>
      <c r="G230" s="233"/>
      <c r="H230" s="235">
        <v>10.773999999999999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232</v>
      </c>
      <c r="AU230" s="241" t="s">
        <v>92</v>
      </c>
      <c r="AV230" s="13" t="s">
        <v>92</v>
      </c>
      <c r="AW230" s="13" t="s">
        <v>42</v>
      </c>
      <c r="AX230" s="13" t="s">
        <v>82</v>
      </c>
      <c r="AY230" s="241" t="s">
        <v>197</v>
      </c>
    </row>
    <row r="231" s="14" customFormat="1">
      <c r="A231" s="14"/>
      <c r="B231" s="253"/>
      <c r="C231" s="254"/>
      <c r="D231" s="224" t="s">
        <v>232</v>
      </c>
      <c r="E231" s="255" t="s">
        <v>35</v>
      </c>
      <c r="F231" s="256" t="s">
        <v>355</v>
      </c>
      <c r="G231" s="254"/>
      <c r="H231" s="257">
        <v>10.773999999999999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232</v>
      </c>
      <c r="AU231" s="263" t="s">
        <v>92</v>
      </c>
      <c r="AV231" s="14" t="s">
        <v>206</v>
      </c>
      <c r="AW231" s="14" t="s">
        <v>42</v>
      </c>
      <c r="AX231" s="14" t="s">
        <v>90</v>
      </c>
      <c r="AY231" s="263" t="s">
        <v>197</v>
      </c>
    </row>
    <row r="232" s="2" customFormat="1" ht="24.15" customHeight="1">
      <c r="A232" s="43"/>
      <c r="B232" s="44"/>
      <c r="C232" s="211" t="s">
        <v>363</v>
      </c>
      <c r="D232" s="211" t="s">
        <v>201</v>
      </c>
      <c r="E232" s="212" t="s">
        <v>2609</v>
      </c>
      <c r="F232" s="213" t="s">
        <v>2610</v>
      </c>
      <c r="G232" s="214" t="s">
        <v>409</v>
      </c>
      <c r="H232" s="215">
        <v>39.969999999999999</v>
      </c>
      <c r="I232" s="216"/>
      <c r="J232" s="217">
        <f>ROUND(I232*H232,2)</f>
        <v>0</v>
      </c>
      <c r="K232" s="213" t="s">
        <v>35</v>
      </c>
      <c r="L232" s="49"/>
      <c r="M232" s="218" t="s">
        <v>35</v>
      </c>
      <c r="N232" s="219" t="s">
        <v>53</v>
      </c>
      <c r="O232" s="89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R232" s="222" t="s">
        <v>206</v>
      </c>
      <c r="AT232" s="222" t="s">
        <v>201</v>
      </c>
      <c r="AU232" s="222" t="s">
        <v>92</v>
      </c>
      <c r="AY232" s="21" t="s">
        <v>197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21" t="s">
        <v>90</v>
      </c>
      <c r="BK232" s="223">
        <f>ROUND(I232*H232,2)</f>
        <v>0</v>
      </c>
      <c r="BL232" s="21" t="s">
        <v>206</v>
      </c>
      <c r="BM232" s="222" t="s">
        <v>545</v>
      </c>
    </row>
    <row r="233" s="2" customFormat="1">
      <c r="A233" s="43"/>
      <c r="B233" s="44"/>
      <c r="C233" s="45"/>
      <c r="D233" s="224" t="s">
        <v>209</v>
      </c>
      <c r="E233" s="45"/>
      <c r="F233" s="225" t="s">
        <v>2610</v>
      </c>
      <c r="G233" s="45"/>
      <c r="H233" s="45"/>
      <c r="I233" s="226"/>
      <c r="J233" s="45"/>
      <c r="K233" s="45"/>
      <c r="L233" s="49"/>
      <c r="M233" s="227"/>
      <c r="N233" s="228"/>
      <c r="O233" s="89"/>
      <c r="P233" s="89"/>
      <c r="Q233" s="89"/>
      <c r="R233" s="89"/>
      <c r="S233" s="89"/>
      <c r="T233" s="90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T233" s="21" t="s">
        <v>209</v>
      </c>
      <c r="AU233" s="21" t="s">
        <v>92</v>
      </c>
    </row>
    <row r="234" s="13" customFormat="1">
      <c r="A234" s="13"/>
      <c r="B234" s="232"/>
      <c r="C234" s="233"/>
      <c r="D234" s="224" t="s">
        <v>232</v>
      </c>
      <c r="E234" s="242" t="s">
        <v>35</v>
      </c>
      <c r="F234" s="234" t="s">
        <v>2790</v>
      </c>
      <c r="G234" s="233"/>
      <c r="H234" s="235">
        <v>42.57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232</v>
      </c>
      <c r="AU234" s="241" t="s">
        <v>92</v>
      </c>
      <c r="AV234" s="13" t="s">
        <v>92</v>
      </c>
      <c r="AW234" s="13" t="s">
        <v>42</v>
      </c>
      <c r="AX234" s="13" t="s">
        <v>82</v>
      </c>
      <c r="AY234" s="241" t="s">
        <v>197</v>
      </c>
    </row>
    <row r="235" s="13" customFormat="1">
      <c r="A235" s="13"/>
      <c r="B235" s="232"/>
      <c r="C235" s="233"/>
      <c r="D235" s="224" t="s">
        <v>232</v>
      </c>
      <c r="E235" s="242" t="s">
        <v>35</v>
      </c>
      <c r="F235" s="234" t="s">
        <v>2612</v>
      </c>
      <c r="G235" s="233"/>
      <c r="H235" s="235">
        <v>-2.6000000000000001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232</v>
      </c>
      <c r="AU235" s="241" t="s">
        <v>92</v>
      </c>
      <c r="AV235" s="13" t="s">
        <v>92</v>
      </c>
      <c r="AW235" s="13" t="s">
        <v>42</v>
      </c>
      <c r="AX235" s="13" t="s">
        <v>82</v>
      </c>
      <c r="AY235" s="241" t="s">
        <v>197</v>
      </c>
    </row>
    <row r="236" s="14" customFormat="1">
      <c r="A236" s="14"/>
      <c r="B236" s="253"/>
      <c r="C236" s="254"/>
      <c r="D236" s="224" t="s">
        <v>232</v>
      </c>
      <c r="E236" s="255" t="s">
        <v>35</v>
      </c>
      <c r="F236" s="256" t="s">
        <v>355</v>
      </c>
      <c r="G236" s="254"/>
      <c r="H236" s="257">
        <v>39.969999999999999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232</v>
      </c>
      <c r="AU236" s="263" t="s">
        <v>92</v>
      </c>
      <c r="AV236" s="14" t="s">
        <v>206</v>
      </c>
      <c r="AW236" s="14" t="s">
        <v>42</v>
      </c>
      <c r="AX236" s="14" t="s">
        <v>90</v>
      </c>
      <c r="AY236" s="263" t="s">
        <v>197</v>
      </c>
    </row>
    <row r="237" s="2" customFormat="1" ht="24.15" customHeight="1">
      <c r="A237" s="43"/>
      <c r="B237" s="44"/>
      <c r="C237" s="243" t="s">
        <v>370</v>
      </c>
      <c r="D237" s="243" t="s">
        <v>305</v>
      </c>
      <c r="E237" s="244" t="s">
        <v>2613</v>
      </c>
      <c r="F237" s="245" t="s">
        <v>2614</v>
      </c>
      <c r="G237" s="246" t="s">
        <v>409</v>
      </c>
      <c r="H237" s="247">
        <v>41.168999999999997</v>
      </c>
      <c r="I237" s="248"/>
      <c r="J237" s="249">
        <f>ROUND(I237*H237,2)</f>
        <v>0</v>
      </c>
      <c r="K237" s="245" t="s">
        <v>35</v>
      </c>
      <c r="L237" s="250"/>
      <c r="M237" s="251" t="s">
        <v>35</v>
      </c>
      <c r="N237" s="252" t="s">
        <v>53</v>
      </c>
      <c r="O237" s="89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2" t="s">
        <v>253</v>
      </c>
      <c r="AT237" s="222" t="s">
        <v>305</v>
      </c>
      <c r="AU237" s="222" t="s">
        <v>92</v>
      </c>
      <c r="AY237" s="21" t="s">
        <v>197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1" t="s">
        <v>90</v>
      </c>
      <c r="BK237" s="223">
        <f>ROUND(I237*H237,2)</f>
        <v>0</v>
      </c>
      <c r="BL237" s="21" t="s">
        <v>206</v>
      </c>
      <c r="BM237" s="222" t="s">
        <v>563</v>
      </c>
    </row>
    <row r="238" s="2" customFormat="1">
      <c r="A238" s="43"/>
      <c r="B238" s="44"/>
      <c r="C238" s="45"/>
      <c r="D238" s="224" t="s">
        <v>209</v>
      </c>
      <c r="E238" s="45"/>
      <c r="F238" s="225" t="s">
        <v>2614</v>
      </c>
      <c r="G238" s="45"/>
      <c r="H238" s="45"/>
      <c r="I238" s="226"/>
      <c r="J238" s="45"/>
      <c r="K238" s="45"/>
      <c r="L238" s="49"/>
      <c r="M238" s="227"/>
      <c r="N238" s="228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209</v>
      </c>
      <c r="AU238" s="21" t="s">
        <v>92</v>
      </c>
    </row>
    <row r="239" s="13" customFormat="1">
      <c r="A239" s="13"/>
      <c r="B239" s="232"/>
      <c r="C239" s="233"/>
      <c r="D239" s="224" t="s">
        <v>232</v>
      </c>
      <c r="E239" s="242" t="s">
        <v>35</v>
      </c>
      <c r="F239" s="234" t="s">
        <v>2791</v>
      </c>
      <c r="G239" s="233"/>
      <c r="H239" s="235">
        <v>41.168999999999997</v>
      </c>
      <c r="I239" s="236"/>
      <c r="J239" s="233"/>
      <c r="K239" s="233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232</v>
      </c>
      <c r="AU239" s="241" t="s">
        <v>92</v>
      </c>
      <c r="AV239" s="13" t="s">
        <v>92</v>
      </c>
      <c r="AW239" s="13" t="s">
        <v>42</v>
      </c>
      <c r="AX239" s="13" t="s">
        <v>82</v>
      </c>
      <c r="AY239" s="241" t="s">
        <v>197</v>
      </c>
    </row>
    <row r="240" s="14" customFormat="1">
      <c r="A240" s="14"/>
      <c r="B240" s="253"/>
      <c r="C240" s="254"/>
      <c r="D240" s="224" t="s">
        <v>232</v>
      </c>
      <c r="E240" s="255" t="s">
        <v>35</v>
      </c>
      <c r="F240" s="256" t="s">
        <v>355</v>
      </c>
      <c r="G240" s="254"/>
      <c r="H240" s="257">
        <v>41.168999999999997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232</v>
      </c>
      <c r="AU240" s="263" t="s">
        <v>92</v>
      </c>
      <c r="AV240" s="14" t="s">
        <v>206</v>
      </c>
      <c r="AW240" s="14" t="s">
        <v>42</v>
      </c>
      <c r="AX240" s="14" t="s">
        <v>90</v>
      </c>
      <c r="AY240" s="263" t="s">
        <v>197</v>
      </c>
    </row>
    <row r="241" s="2" customFormat="1" ht="33" customHeight="1">
      <c r="A241" s="43"/>
      <c r="B241" s="44"/>
      <c r="C241" s="211" t="s">
        <v>378</v>
      </c>
      <c r="D241" s="211" t="s">
        <v>201</v>
      </c>
      <c r="E241" s="212" t="s">
        <v>2385</v>
      </c>
      <c r="F241" s="213" t="s">
        <v>2386</v>
      </c>
      <c r="G241" s="214" t="s">
        <v>215</v>
      </c>
      <c r="H241" s="215">
        <v>28</v>
      </c>
      <c r="I241" s="216"/>
      <c r="J241" s="217">
        <f>ROUND(I241*H241,2)</f>
        <v>0</v>
      </c>
      <c r="K241" s="213" t="s">
        <v>35</v>
      </c>
      <c r="L241" s="49"/>
      <c r="M241" s="218" t="s">
        <v>35</v>
      </c>
      <c r="N241" s="219" t="s">
        <v>53</v>
      </c>
      <c r="O241" s="89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2" t="s">
        <v>206</v>
      </c>
      <c r="AT241" s="222" t="s">
        <v>201</v>
      </c>
      <c r="AU241" s="222" t="s">
        <v>92</v>
      </c>
      <c r="AY241" s="21" t="s">
        <v>197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21" t="s">
        <v>90</v>
      </c>
      <c r="BK241" s="223">
        <f>ROUND(I241*H241,2)</f>
        <v>0</v>
      </c>
      <c r="BL241" s="21" t="s">
        <v>206</v>
      </c>
      <c r="BM241" s="222" t="s">
        <v>580</v>
      </c>
    </row>
    <row r="242" s="2" customFormat="1">
      <c r="A242" s="43"/>
      <c r="B242" s="44"/>
      <c r="C242" s="45"/>
      <c r="D242" s="224" t="s">
        <v>209</v>
      </c>
      <c r="E242" s="45"/>
      <c r="F242" s="225" t="s">
        <v>2386</v>
      </c>
      <c r="G242" s="45"/>
      <c r="H242" s="45"/>
      <c r="I242" s="226"/>
      <c r="J242" s="45"/>
      <c r="K242" s="45"/>
      <c r="L242" s="49"/>
      <c r="M242" s="227"/>
      <c r="N242" s="228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209</v>
      </c>
      <c r="AU242" s="21" t="s">
        <v>92</v>
      </c>
    </row>
    <row r="243" s="13" customFormat="1">
      <c r="A243" s="13"/>
      <c r="B243" s="232"/>
      <c r="C243" s="233"/>
      <c r="D243" s="224" t="s">
        <v>232</v>
      </c>
      <c r="E243" s="242" t="s">
        <v>35</v>
      </c>
      <c r="F243" s="234" t="s">
        <v>2792</v>
      </c>
      <c r="G243" s="233"/>
      <c r="H243" s="235">
        <v>18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232</v>
      </c>
      <c r="AU243" s="241" t="s">
        <v>92</v>
      </c>
      <c r="AV243" s="13" t="s">
        <v>92</v>
      </c>
      <c r="AW243" s="13" t="s">
        <v>42</v>
      </c>
      <c r="AX243" s="13" t="s">
        <v>82</v>
      </c>
      <c r="AY243" s="241" t="s">
        <v>197</v>
      </c>
    </row>
    <row r="244" s="13" customFormat="1">
      <c r="A244" s="13"/>
      <c r="B244" s="232"/>
      <c r="C244" s="233"/>
      <c r="D244" s="224" t="s">
        <v>232</v>
      </c>
      <c r="E244" s="242" t="s">
        <v>35</v>
      </c>
      <c r="F244" s="234" t="s">
        <v>2793</v>
      </c>
      <c r="G244" s="233"/>
      <c r="H244" s="235">
        <v>5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232</v>
      </c>
      <c r="AU244" s="241" t="s">
        <v>92</v>
      </c>
      <c r="AV244" s="13" t="s">
        <v>92</v>
      </c>
      <c r="AW244" s="13" t="s">
        <v>42</v>
      </c>
      <c r="AX244" s="13" t="s">
        <v>82</v>
      </c>
      <c r="AY244" s="241" t="s">
        <v>197</v>
      </c>
    </row>
    <row r="245" s="13" customFormat="1">
      <c r="A245" s="13"/>
      <c r="B245" s="232"/>
      <c r="C245" s="233"/>
      <c r="D245" s="224" t="s">
        <v>232</v>
      </c>
      <c r="E245" s="242" t="s">
        <v>35</v>
      </c>
      <c r="F245" s="234" t="s">
        <v>2794</v>
      </c>
      <c r="G245" s="233"/>
      <c r="H245" s="235">
        <v>5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232</v>
      </c>
      <c r="AU245" s="241" t="s">
        <v>92</v>
      </c>
      <c r="AV245" s="13" t="s">
        <v>92</v>
      </c>
      <c r="AW245" s="13" t="s">
        <v>42</v>
      </c>
      <c r="AX245" s="13" t="s">
        <v>82</v>
      </c>
      <c r="AY245" s="241" t="s">
        <v>197</v>
      </c>
    </row>
    <row r="246" s="14" customFormat="1">
      <c r="A246" s="14"/>
      <c r="B246" s="253"/>
      <c r="C246" s="254"/>
      <c r="D246" s="224" t="s">
        <v>232</v>
      </c>
      <c r="E246" s="255" t="s">
        <v>35</v>
      </c>
      <c r="F246" s="256" t="s">
        <v>355</v>
      </c>
      <c r="G246" s="254"/>
      <c r="H246" s="257">
        <v>28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232</v>
      </c>
      <c r="AU246" s="263" t="s">
        <v>92</v>
      </c>
      <c r="AV246" s="14" t="s">
        <v>206</v>
      </c>
      <c r="AW246" s="14" t="s">
        <v>42</v>
      </c>
      <c r="AX246" s="14" t="s">
        <v>90</v>
      </c>
      <c r="AY246" s="263" t="s">
        <v>197</v>
      </c>
    </row>
    <row r="247" s="2" customFormat="1" ht="24.15" customHeight="1">
      <c r="A247" s="43"/>
      <c r="B247" s="44"/>
      <c r="C247" s="243" t="s">
        <v>383</v>
      </c>
      <c r="D247" s="243" t="s">
        <v>305</v>
      </c>
      <c r="E247" s="244" t="s">
        <v>2390</v>
      </c>
      <c r="F247" s="245" t="s">
        <v>2391</v>
      </c>
      <c r="G247" s="246" t="s">
        <v>215</v>
      </c>
      <c r="H247" s="247">
        <v>18</v>
      </c>
      <c r="I247" s="248"/>
      <c r="J247" s="249">
        <f>ROUND(I247*H247,2)</f>
        <v>0</v>
      </c>
      <c r="K247" s="245" t="s">
        <v>35</v>
      </c>
      <c r="L247" s="250"/>
      <c r="M247" s="251" t="s">
        <v>35</v>
      </c>
      <c r="N247" s="252" t="s">
        <v>53</v>
      </c>
      <c r="O247" s="89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R247" s="222" t="s">
        <v>253</v>
      </c>
      <c r="AT247" s="222" t="s">
        <v>305</v>
      </c>
      <c r="AU247" s="222" t="s">
        <v>92</v>
      </c>
      <c r="AY247" s="21" t="s">
        <v>197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21" t="s">
        <v>90</v>
      </c>
      <c r="BK247" s="223">
        <f>ROUND(I247*H247,2)</f>
        <v>0</v>
      </c>
      <c r="BL247" s="21" t="s">
        <v>206</v>
      </c>
      <c r="BM247" s="222" t="s">
        <v>587</v>
      </c>
    </row>
    <row r="248" s="2" customFormat="1">
      <c r="A248" s="43"/>
      <c r="B248" s="44"/>
      <c r="C248" s="45"/>
      <c r="D248" s="224" t="s">
        <v>209</v>
      </c>
      <c r="E248" s="45"/>
      <c r="F248" s="225" t="s">
        <v>2391</v>
      </c>
      <c r="G248" s="45"/>
      <c r="H248" s="45"/>
      <c r="I248" s="226"/>
      <c r="J248" s="45"/>
      <c r="K248" s="45"/>
      <c r="L248" s="49"/>
      <c r="M248" s="227"/>
      <c r="N248" s="228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T248" s="21" t="s">
        <v>209</v>
      </c>
      <c r="AU248" s="21" t="s">
        <v>92</v>
      </c>
    </row>
    <row r="249" s="13" customFormat="1">
      <c r="A249" s="13"/>
      <c r="B249" s="232"/>
      <c r="C249" s="233"/>
      <c r="D249" s="224" t="s">
        <v>232</v>
      </c>
      <c r="E249" s="242" t="s">
        <v>35</v>
      </c>
      <c r="F249" s="234" t="s">
        <v>2726</v>
      </c>
      <c r="G249" s="233"/>
      <c r="H249" s="235">
        <v>3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232</v>
      </c>
      <c r="AU249" s="241" t="s">
        <v>92</v>
      </c>
      <c r="AV249" s="13" t="s">
        <v>92</v>
      </c>
      <c r="AW249" s="13" t="s">
        <v>42</v>
      </c>
      <c r="AX249" s="13" t="s">
        <v>82</v>
      </c>
      <c r="AY249" s="241" t="s">
        <v>197</v>
      </c>
    </row>
    <row r="250" s="13" customFormat="1">
      <c r="A250" s="13"/>
      <c r="B250" s="232"/>
      <c r="C250" s="233"/>
      <c r="D250" s="224" t="s">
        <v>232</v>
      </c>
      <c r="E250" s="242" t="s">
        <v>35</v>
      </c>
      <c r="F250" s="234" t="s">
        <v>2795</v>
      </c>
      <c r="G250" s="233"/>
      <c r="H250" s="235">
        <v>10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232</v>
      </c>
      <c r="AU250" s="241" t="s">
        <v>92</v>
      </c>
      <c r="AV250" s="13" t="s">
        <v>92</v>
      </c>
      <c r="AW250" s="13" t="s">
        <v>42</v>
      </c>
      <c r="AX250" s="13" t="s">
        <v>82</v>
      </c>
      <c r="AY250" s="241" t="s">
        <v>197</v>
      </c>
    </row>
    <row r="251" s="13" customFormat="1">
      <c r="A251" s="13"/>
      <c r="B251" s="232"/>
      <c r="C251" s="233"/>
      <c r="D251" s="224" t="s">
        <v>232</v>
      </c>
      <c r="E251" s="242" t="s">
        <v>35</v>
      </c>
      <c r="F251" s="234" t="s">
        <v>2728</v>
      </c>
      <c r="G251" s="233"/>
      <c r="H251" s="235">
        <v>1</v>
      </c>
      <c r="I251" s="236"/>
      <c r="J251" s="233"/>
      <c r="K251" s="233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232</v>
      </c>
      <c r="AU251" s="241" t="s">
        <v>92</v>
      </c>
      <c r="AV251" s="13" t="s">
        <v>92</v>
      </c>
      <c r="AW251" s="13" t="s">
        <v>42</v>
      </c>
      <c r="AX251" s="13" t="s">
        <v>82</v>
      </c>
      <c r="AY251" s="241" t="s">
        <v>197</v>
      </c>
    </row>
    <row r="252" s="13" customFormat="1">
      <c r="A252" s="13"/>
      <c r="B252" s="232"/>
      <c r="C252" s="233"/>
      <c r="D252" s="224" t="s">
        <v>232</v>
      </c>
      <c r="E252" s="242" t="s">
        <v>35</v>
      </c>
      <c r="F252" s="234" t="s">
        <v>2729</v>
      </c>
      <c r="G252" s="233"/>
      <c r="H252" s="235">
        <v>4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232</v>
      </c>
      <c r="AU252" s="241" t="s">
        <v>92</v>
      </c>
      <c r="AV252" s="13" t="s">
        <v>92</v>
      </c>
      <c r="AW252" s="13" t="s">
        <v>42</v>
      </c>
      <c r="AX252" s="13" t="s">
        <v>82</v>
      </c>
      <c r="AY252" s="241" t="s">
        <v>197</v>
      </c>
    </row>
    <row r="253" s="14" customFormat="1">
      <c r="A253" s="14"/>
      <c r="B253" s="253"/>
      <c r="C253" s="254"/>
      <c r="D253" s="224" t="s">
        <v>232</v>
      </c>
      <c r="E253" s="255" t="s">
        <v>35</v>
      </c>
      <c r="F253" s="256" t="s">
        <v>355</v>
      </c>
      <c r="G253" s="254"/>
      <c r="H253" s="257">
        <v>18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232</v>
      </c>
      <c r="AU253" s="263" t="s">
        <v>92</v>
      </c>
      <c r="AV253" s="14" t="s">
        <v>206</v>
      </c>
      <c r="AW253" s="14" t="s">
        <v>42</v>
      </c>
      <c r="AX253" s="14" t="s">
        <v>90</v>
      </c>
      <c r="AY253" s="263" t="s">
        <v>197</v>
      </c>
    </row>
    <row r="254" s="2" customFormat="1" ht="24.15" customHeight="1">
      <c r="A254" s="43"/>
      <c r="B254" s="44"/>
      <c r="C254" s="243" t="s">
        <v>389</v>
      </c>
      <c r="D254" s="243" t="s">
        <v>305</v>
      </c>
      <c r="E254" s="244" t="s">
        <v>2396</v>
      </c>
      <c r="F254" s="245" t="s">
        <v>2397</v>
      </c>
      <c r="G254" s="246" t="s">
        <v>215</v>
      </c>
      <c r="H254" s="247">
        <v>5</v>
      </c>
      <c r="I254" s="248"/>
      <c r="J254" s="249">
        <f>ROUND(I254*H254,2)</f>
        <v>0</v>
      </c>
      <c r="K254" s="245" t="s">
        <v>35</v>
      </c>
      <c r="L254" s="250"/>
      <c r="M254" s="251" t="s">
        <v>35</v>
      </c>
      <c r="N254" s="252" t="s">
        <v>53</v>
      </c>
      <c r="O254" s="89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R254" s="222" t="s">
        <v>253</v>
      </c>
      <c r="AT254" s="222" t="s">
        <v>305</v>
      </c>
      <c r="AU254" s="222" t="s">
        <v>92</v>
      </c>
      <c r="AY254" s="21" t="s">
        <v>197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21" t="s">
        <v>90</v>
      </c>
      <c r="BK254" s="223">
        <f>ROUND(I254*H254,2)</f>
        <v>0</v>
      </c>
      <c r="BL254" s="21" t="s">
        <v>206</v>
      </c>
      <c r="BM254" s="222" t="s">
        <v>593</v>
      </c>
    </row>
    <row r="255" s="2" customFormat="1">
      <c r="A255" s="43"/>
      <c r="B255" s="44"/>
      <c r="C255" s="45"/>
      <c r="D255" s="224" t="s">
        <v>209</v>
      </c>
      <c r="E255" s="45"/>
      <c r="F255" s="225" t="s">
        <v>2397</v>
      </c>
      <c r="G255" s="45"/>
      <c r="H255" s="45"/>
      <c r="I255" s="226"/>
      <c r="J255" s="45"/>
      <c r="K255" s="45"/>
      <c r="L255" s="49"/>
      <c r="M255" s="227"/>
      <c r="N255" s="228"/>
      <c r="O255" s="89"/>
      <c r="P255" s="89"/>
      <c r="Q255" s="89"/>
      <c r="R255" s="89"/>
      <c r="S255" s="89"/>
      <c r="T255" s="90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T255" s="21" t="s">
        <v>209</v>
      </c>
      <c r="AU255" s="21" t="s">
        <v>92</v>
      </c>
    </row>
    <row r="256" s="13" customFormat="1">
      <c r="A256" s="13"/>
      <c r="B256" s="232"/>
      <c r="C256" s="233"/>
      <c r="D256" s="224" t="s">
        <v>232</v>
      </c>
      <c r="E256" s="242" t="s">
        <v>35</v>
      </c>
      <c r="F256" s="234" t="s">
        <v>2796</v>
      </c>
      <c r="G256" s="233"/>
      <c r="H256" s="235">
        <v>5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232</v>
      </c>
      <c r="AU256" s="241" t="s">
        <v>92</v>
      </c>
      <c r="AV256" s="13" t="s">
        <v>92</v>
      </c>
      <c r="AW256" s="13" t="s">
        <v>42</v>
      </c>
      <c r="AX256" s="13" t="s">
        <v>82</v>
      </c>
      <c r="AY256" s="241" t="s">
        <v>197</v>
      </c>
    </row>
    <row r="257" s="14" customFormat="1">
      <c r="A257" s="14"/>
      <c r="B257" s="253"/>
      <c r="C257" s="254"/>
      <c r="D257" s="224" t="s">
        <v>232</v>
      </c>
      <c r="E257" s="255" t="s">
        <v>35</v>
      </c>
      <c r="F257" s="256" t="s">
        <v>355</v>
      </c>
      <c r="G257" s="254"/>
      <c r="H257" s="257">
        <v>5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232</v>
      </c>
      <c r="AU257" s="263" t="s">
        <v>92</v>
      </c>
      <c r="AV257" s="14" t="s">
        <v>206</v>
      </c>
      <c r="AW257" s="14" t="s">
        <v>42</v>
      </c>
      <c r="AX257" s="14" t="s">
        <v>90</v>
      </c>
      <c r="AY257" s="263" t="s">
        <v>197</v>
      </c>
    </row>
    <row r="258" s="2" customFormat="1" ht="24.15" customHeight="1">
      <c r="A258" s="43"/>
      <c r="B258" s="44"/>
      <c r="C258" s="243" t="s">
        <v>399</v>
      </c>
      <c r="D258" s="243" t="s">
        <v>305</v>
      </c>
      <c r="E258" s="244" t="s">
        <v>2399</v>
      </c>
      <c r="F258" s="245" t="s">
        <v>2400</v>
      </c>
      <c r="G258" s="246" t="s">
        <v>215</v>
      </c>
      <c r="H258" s="247">
        <v>5</v>
      </c>
      <c r="I258" s="248"/>
      <c r="J258" s="249">
        <f>ROUND(I258*H258,2)</f>
        <v>0</v>
      </c>
      <c r="K258" s="245" t="s">
        <v>35</v>
      </c>
      <c r="L258" s="250"/>
      <c r="M258" s="251" t="s">
        <v>35</v>
      </c>
      <c r="N258" s="252" t="s">
        <v>53</v>
      </c>
      <c r="O258" s="89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2" t="s">
        <v>253</v>
      </c>
      <c r="AT258" s="222" t="s">
        <v>305</v>
      </c>
      <c r="AU258" s="222" t="s">
        <v>92</v>
      </c>
      <c r="AY258" s="21" t="s">
        <v>197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1" t="s">
        <v>90</v>
      </c>
      <c r="BK258" s="223">
        <f>ROUND(I258*H258,2)</f>
        <v>0</v>
      </c>
      <c r="BL258" s="21" t="s">
        <v>206</v>
      </c>
      <c r="BM258" s="222" t="s">
        <v>607</v>
      </c>
    </row>
    <row r="259" s="2" customFormat="1">
      <c r="A259" s="43"/>
      <c r="B259" s="44"/>
      <c r="C259" s="45"/>
      <c r="D259" s="224" t="s">
        <v>209</v>
      </c>
      <c r="E259" s="45"/>
      <c r="F259" s="225" t="s">
        <v>2400</v>
      </c>
      <c r="G259" s="45"/>
      <c r="H259" s="45"/>
      <c r="I259" s="226"/>
      <c r="J259" s="45"/>
      <c r="K259" s="45"/>
      <c r="L259" s="49"/>
      <c r="M259" s="227"/>
      <c r="N259" s="228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T259" s="21" t="s">
        <v>209</v>
      </c>
      <c r="AU259" s="21" t="s">
        <v>92</v>
      </c>
    </row>
    <row r="260" s="13" customFormat="1">
      <c r="A260" s="13"/>
      <c r="B260" s="232"/>
      <c r="C260" s="233"/>
      <c r="D260" s="224" t="s">
        <v>232</v>
      </c>
      <c r="E260" s="242" t="s">
        <v>35</v>
      </c>
      <c r="F260" s="234" t="s">
        <v>2796</v>
      </c>
      <c r="G260" s="233"/>
      <c r="H260" s="235">
        <v>5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232</v>
      </c>
      <c r="AU260" s="241" t="s">
        <v>92</v>
      </c>
      <c r="AV260" s="13" t="s">
        <v>92</v>
      </c>
      <c r="AW260" s="13" t="s">
        <v>42</v>
      </c>
      <c r="AX260" s="13" t="s">
        <v>82</v>
      </c>
      <c r="AY260" s="241" t="s">
        <v>197</v>
      </c>
    </row>
    <row r="261" s="14" customFormat="1">
      <c r="A261" s="14"/>
      <c r="B261" s="253"/>
      <c r="C261" s="254"/>
      <c r="D261" s="224" t="s">
        <v>232</v>
      </c>
      <c r="E261" s="255" t="s">
        <v>35</v>
      </c>
      <c r="F261" s="256" t="s">
        <v>355</v>
      </c>
      <c r="G261" s="254"/>
      <c r="H261" s="257">
        <v>5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232</v>
      </c>
      <c r="AU261" s="263" t="s">
        <v>92</v>
      </c>
      <c r="AV261" s="14" t="s">
        <v>206</v>
      </c>
      <c r="AW261" s="14" t="s">
        <v>42</v>
      </c>
      <c r="AX261" s="14" t="s">
        <v>90</v>
      </c>
      <c r="AY261" s="263" t="s">
        <v>197</v>
      </c>
    </row>
    <row r="262" s="2" customFormat="1" ht="33" customHeight="1">
      <c r="A262" s="43"/>
      <c r="B262" s="44"/>
      <c r="C262" s="211" t="s">
        <v>406</v>
      </c>
      <c r="D262" s="211" t="s">
        <v>201</v>
      </c>
      <c r="E262" s="212" t="s">
        <v>2629</v>
      </c>
      <c r="F262" s="213" t="s">
        <v>2630</v>
      </c>
      <c r="G262" s="214" t="s">
        <v>215</v>
      </c>
      <c r="H262" s="215">
        <v>6</v>
      </c>
      <c r="I262" s="216"/>
      <c r="J262" s="217">
        <f>ROUND(I262*H262,2)</f>
        <v>0</v>
      </c>
      <c r="K262" s="213" t="s">
        <v>35</v>
      </c>
      <c r="L262" s="49"/>
      <c r="M262" s="218" t="s">
        <v>35</v>
      </c>
      <c r="N262" s="219" t="s">
        <v>53</v>
      </c>
      <c r="O262" s="89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2" t="s">
        <v>206</v>
      </c>
      <c r="AT262" s="222" t="s">
        <v>201</v>
      </c>
      <c r="AU262" s="222" t="s">
        <v>92</v>
      </c>
      <c r="AY262" s="21" t="s">
        <v>197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1" t="s">
        <v>90</v>
      </c>
      <c r="BK262" s="223">
        <f>ROUND(I262*H262,2)</f>
        <v>0</v>
      </c>
      <c r="BL262" s="21" t="s">
        <v>206</v>
      </c>
      <c r="BM262" s="222" t="s">
        <v>613</v>
      </c>
    </row>
    <row r="263" s="2" customFormat="1">
      <c r="A263" s="43"/>
      <c r="B263" s="44"/>
      <c r="C263" s="45"/>
      <c r="D263" s="224" t="s">
        <v>209</v>
      </c>
      <c r="E263" s="45"/>
      <c r="F263" s="225" t="s">
        <v>2630</v>
      </c>
      <c r="G263" s="45"/>
      <c r="H263" s="45"/>
      <c r="I263" s="226"/>
      <c r="J263" s="45"/>
      <c r="K263" s="45"/>
      <c r="L263" s="49"/>
      <c r="M263" s="227"/>
      <c r="N263" s="228"/>
      <c r="O263" s="89"/>
      <c r="P263" s="89"/>
      <c r="Q263" s="89"/>
      <c r="R263" s="89"/>
      <c r="S263" s="89"/>
      <c r="T263" s="90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T263" s="21" t="s">
        <v>209</v>
      </c>
      <c r="AU263" s="21" t="s">
        <v>92</v>
      </c>
    </row>
    <row r="264" s="13" customFormat="1">
      <c r="A264" s="13"/>
      <c r="B264" s="232"/>
      <c r="C264" s="233"/>
      <c r="D264" s="224" t="s">
        <v>232</v>
      </c>
      <c r="E264" s="242" t="s">
        <v>35</v>
      </c>
      <c r="F264" s="234" t="s">
        <v>2631</v>
      </c>
      <c r="G264" s="233"/>
      <c r="H264" s="235">
        <v>6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232</v>
      </c>
      <c r="AU264" s="241" t="s">
        <v>92</v>
      </c>
      <c r="AV264" s="13" t="s">
        <v>92</v>
      </c>
      <c r="AW264" s="13" t="s">
        <v>42</v>
      </c>
      <c r="AX264" s="13" t="s">
        <v>82</v>
      </c>
      <c r="AY264" s="241" t="s">
        <v>197</v>
      </c>
    </row>
    <row r="265" s="14" customFormat="1">
      <c r="A265" s="14"/>
      <c r="B265" s="253"/>
      <c r="C265" s="254"/>
      <c r="D265" s="224" t="s">
        <v>232</v>
      </c>
      <c r="E265" s="255" t="s">
        <v>35</v>
      </c>
      <c r="F265" s="256" t="s">
        <v>355</v>
      </c>
      <c r="G265" s="254"/>
      <c r="H265" s="257">
        <v>6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232</v>
      </c>
      <c r="AU265" s="263" t="s">
        <v>92</v>
      </c>
      <c r="AV265" s="14" t="s">
        <v>206</v>
      </c>
      <c r="AW265" s="14" t="s">
        <v>42</v>
      </c>
      <c r="AX265" s="14" t="s">
        <v>90</v>
      </c>
      <c r="AY265" s="263" t="s">
        <v>197</v>
      </c>
    </row>
    <row r="266" s="2" customFormat="1" ht="24.15" customHeight="1">
      <c r="A266" s="43"/>
      <c r="B266" s="44"/>
      <c r="C266" s="243" t="s">
        <v>415</v>
      </c>
      <c r="D266" s="243" t="s">
        <v>305</v>
      </c>
      <c r="E266" s="244" t="s">
        <v>2632</v>
      </c>
      <c r="F266" s="245" t="s">
        <v>2633</v>
      </c>
      <c r="G266" s="246" t="s">
        <v>215</v>
      </c>
      <c r="H266" s="247">
        <v>5</v>
      </c>
      <c r="I266" s="248"/>
      <c r="J266" s="249">
        <f>ROUND(I266*H266,2)</f>
        <v>0</v>
      </c>
      <c r="K266" s="245" t="s">
        <v>35</v>
      </c>
      <c r="L266" s="250"/>
      <c r="M266" s="251" t="s">
        <v>35</v>
      </c>
      <c r="N266" s="252" t="s">
        <v>53</v>
      </c>
      <c r="O266" s="89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R266" s="222" t="s">
        <v>253</v>
      </c>
      <c r="AT266" s="222" t="s">
        <v>305</v>
      </c>
      <c r="AU266" s="222" t="s">
        <v>92</v>
      </c>
      <c r="AY266" s="21" t="s">
        <v>197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21" t="s">
        <v>90</v>
      </c>
      <c r="BK266" s="223">
        <f>ROUND(I266*H266,2)</f>
        <v>0</v>
      </c>
      <c r="BL266" s="21" t="s">
        <v>206</v>
      </c>
      <c r="BM266" s="222" t="s">
        <v>621</v>
      </c>
    </row>
    <row r="267" s="2" customFormat="1">
      <c r="A267" s="43"/>
      <c r="B267" s="44"/>
      <c r="C267" s="45"/>
      <c r="D267" s="224" t="s">
        <v>209</v>
      </c>
      <c r="E267" s="45"/>
      <c r="F267" s="225" t="s">
        <v>2633</v>
      </c>
      <c r="G267" s="45"/>
      <c r="H267" s="45"/>
      <c r="I267" s="226"/>
      <c r="J267" s="45"/>
      <c r="K267" s="45"/>
      <c r="L267" s="49"/>
      <c r="M267" s="227"/>
      <c r="N267" s="228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209</v>
      </c>
      <c r="AU267" s="21" t="s">
        <v>92</v>
      </c>
    </row>
    <row r="268" s="13" customFormat="1">
      <c r="A268" s="13"/>
      <c r="B268" s="232"/>
      <c r="C268" s="233"/>
      <c r="D268" s="224" t="s">
        <v>232</v>
      </c>
      <c r="E268" s="242" t="s">
        <v>35</v>
      </c>
      <c r="F268" s="234" t="s">
        <v>2797</v>
      </c>
      <c r="G268" s="233"/>
      <c r="H268" s="235">
        <v>5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232</v>
      </c>
      <c r="AU268" s="241" t="s">
        <v>92</v>
      </c>
      <c r="AV268" s="13" t="s">
        <v>92</v>
      </c>
      <c r="AW268" s="13" t="s">
        <v>42</v>
      </c>
      <c r="AX268" s="13" t="s">
        <v>82</v>
      </c>
      <c r="AY268" s="241" t="s">
        <v>197</v>
      </c>
    </row>
    <row r="269" s="14" customFormat="1">
      <c r="A269" s="14"/>
      <c r="B269" s="253"/>
      <c r="C269" s="254"/>
      <c r="D269" s="224" t="s">
        <v>232</v>
      </c>
      <c r="E269" s="255" t="s">
        <v>35</v>
      </c>
      <c r="F269" s="256" t="s">
        <v>355</v>
      </c>
      <c r="G269" s="254"/>
      <c r="H269" s="257">
        <v>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232</v>
      </c>
      <c r="AU269" s="263" t="s">
        <v>92</v>
      </c>
      <c r="AV269" s="14" t="s">
        <v>206</v>
      </c>
      <c r="AW269" s="14" t="s">
        <v>42</v>
      </c>
      <c r="AX269" s="14" t="s">
        <v>90</v>
      </c>
      <c r="AY269" s="263" t="s">
        <v>197</v>
      </c>
    </row>
    <row r="270" s="2" customFormat="1" ht="33" customHeight="1">
      <c r="A270" s="43"/>
      <c r="B270" s="44"/>
      <c r="C270" s="211" t="s">
        <v>422</v>
      </c>
      <c r="D270" s="211" t="s">
        <v>201</v>
      </c>
      <c r="E270" s="212" t="s">
        <v>2798</v>
      </c>
      <c r="F270" s="213" t="s">
        <v>2799</v>
      </c>
      <c r="G270" s="214" t="s">
        <v>215</v>
      </c>
      <c r="H270" s="215">
        <v>2</v>
      </c>
      <c r="I270" s="216"/>
      <c r="J270" s="217">
        <f>ROUND(I270*H270,2)</f>
        <v>0</v>
      </c>
      <c r="K270" s="213" t="s">
        <v>205</v>
      </c>
      <c r="L270" s="49"/>
      <c r="M270" s="218" t="s">
        <v>35</v>
      </c>
      <c r="N270" s="219" t="s">
        <v>53</v>
      </c>
      <c r="O270" s="89"/>
      <c r="P270" s="220">
        <f>O270*H270</f>
        <v>0</v>
      </c>
      <c r="Q270" s="220">
        <v>2.1158700000000001</v>
      </c>
      <c r="R270" s="220">
        <f>Q270*H270</f>
        <v>4.2317400000000003</v>
      </c>
      <c r="S270" s="220">
        <v>0</v>
      </c>
      <c r="T270" s="221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2" t="s">
        <v>206</v>
      </c>
      <c r="AT270" s="222" t="s">
        <v>201</v>
      </c>
      <c r="AU270" s="222" t="s">
        <v>92</v>
      </c>
      <c r="AY270" s="21" t="s">
        <v>197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21" t="s">
        <v>90</v>
      </c>
      <c r="BK270" s="223">
        <f>ROUND(I270*H270,2)</f>
        <v>0</v>
      </c>
      <c r="BL270" s="21" t="s">
        <v>206</v>
      </c>
      <c r="BM270" s="222" t="s">
        <v>625</v>
      </c>
    </row>
    <row r="271" s="2" customFormat="1">
      <c r="A271" s="43"/>
      <c r="B271" s="44"/>
      <c r="C271" s="45"/>
      <c r="D271" s="224" t="s">
        <v>209</v>
      </c>
      <c r="E271" s="45"/>
      <c r="F271" s="225" t="s">
        <v>2800</v>
      </c>
      <c r="G271" s="45"/>
      <c r="H271" s="45"/>
      <c r="I271" s="226"/>
      <c r="J271" s="45"/>
      <c r="K271" s="45"/>
      <c r="L271" s="49"/>
      <c r="M271" s="227"/>
      <c r="N271" s="228"/>
      <c r="O271" s="89"/>
      <c r="P271" s="89"/>
      <c r="Q271" s="89"/>
      <c r="R271" s="89"/>
      <c r="S271" s="89"/>
      <c r="T271" s="90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T271" s="21" t="s">
        <v>209</v>
      </c>
      <c r="AU271" s="21" t="s">
        <v>92</v>
      </c>
    </row>
    <row r="272" s="2" customFormat="1">
      <c r="A272" s="43"/>
      <c r="B272" s="44"/>
      <c r="C272" s="45"/>
      <c r="D272" s="229" t="s">
        <v>211</v>
      </c>
      <c r="E272" s="45"/>
      <c r="F272" s="230" t="s">
        <v>2801</v>
      </c>
      <c r="G272" s="45"/>
      <c r="H272" s="45"/>
      <c r="I272" s="226"/>
      <c r="J272" s="45"/>
      <c r="K272" s="45"/>
      <c r="L272" s="49"/>
      <c r="M272" s="227"/>
      <c r="N272" s="228"/>
      <c r="O272" s="89"/>
      <c r="P272" s="89"/>
      <c r="Q272" s="89"/>
      <c r="R272" s="89"/>
      <c r="S272" s="89"/>
      <c r="T272" s="90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T272" s="21" t="s">
        <v>211</v>
      </c>
      <c r="AU272" s="21" t="s">
        <v>92</v>
      </c>
    </row>
    <row r="273" s="13" customFormat="1">
      <c r="A273" s="13"/>
      <c r="B273" s="232"/>
      <c r="C273" s="233"/>
      <c r="D273" s="224" t="s">
        <v>232</v>
      </c>
      <c r="E273" s="242" t="s">
        <v>35</v>
      </c>
      <c r="F273" s="234" t="s">
        <v>2802</v>
      </c>
      <c r="G273" s="233"/>
      <c r="H273" s="235">
        <v>2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232</v>
      </c>
      <c r="AU273" s="241" t="s">
        <v>92</v>
      </c>
      <c r="AV273" s="13" t="s">
        <v>92</v>
      </c>
      <c r="AW273" s="13" t="s">
        <v>42</v>
      </c>
      <c r="AX273" s="13" t="s">
        <v>82</v>
      </c>
      <c r="AY273" s="241" t="s">
        <v>197</v>
      </c>
    </row>
    <row r="274" s="14" customFormat="1">
      <c r="A274" s="14"/>
      <c r="B274" s="253"/>
      <c r="C274" s="254"/>
      <c r="D274" s="224" t="s">
        <v>232</v>
      </c>
      <c r="E274" s="255" t="s">
        <v>35</v>
      </c>
      <c r="F274" s="256" t="s">
        <v>355</v>
      </c>
      <c r="G274" s="254"/>
      <c r="H274" s="257">
        <v>2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232</v>
      </c>
      <c r="AU274" s="263" t="s">
        <v>92</v>
      </c>
      <c r="AV274" s="14" t="s">
        <v>206</v>
      </c>
      <c r="AW274" s="14" t="s">
        <v>42</v>
      </c>
      <c r="AX274" s="14" t="s">
        <v>90</v>
      </c>
      <c r="AY274" s="263" t="s">
        <v>197</v>
      </c>
    </row>
    <row r="275" s="2" customFormat="1" ht="24.15" customHeight="1">
      <c r="A275" s="43"/>
      <c r="B275" s="44"/>
      <c r="C275" s="211" t="s">
        <v>432</v>
      </c>
      <c r="D275" s="211" t="s">
        <v>201</v>
      </c>
      <c r="E275" s="212" t="s">
        <v>2422</v>
      </c>
      <c r="F275" s="213" t="s">
        <v>2423</v>
      </c>
      <c r="G275" s="214" t="s">
        <v>215</v>
      </c>
      <c r="H275" s="215">
        <v>3</v>
      </c>
      <c r="I275" s="216"/>
      <c r="J275" s="217">
        <f>ROUND(I275*H275,2)</f>
        <v>0</v>
      </c>
      <c r="K275" s="213" t="s">
        <v>35</v>
      </c>
      <c r="L275" s="49"/>
      <c r="M275" s="218" t="s">
        <v>35</v>
      </c>
      <c r="N275" s="219" t="s">
        <v>53</v>
      </c>
      <c r="O275" s="89"/>
      <c r="P275" s="220">
        <f>O275*H275</f>
        <v>0</v>
      </c>
      <c r="Q275" s="220">
        <v>0</v>
      </c>
      <c r="R275" s="220">
        <f>Q275*H275</f>
        <v>0</v>
      </c>
      <c r="S275" s="220">
        <v>0</v>
      </c>
      <c r="T275" s="221">
        <f>S275*H275</f>
        <v>0</v>
      </c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R275" s="222" t="s">
        <v>206</v>
      </c>
      <c r="AT275" s="222" t="s">
        <v>201</v>
      </c>
      <c r="AU275" s="222" t="s">
        <v>92</v>
      </c>
      <c r="AY275" s="21" t="s">
        <v>197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21" t="s">
        <v>90</v>
      </c>
      <c r="BK275" s="223">
        <f>ROUND(I275*H275,2)</f>
        <v>0</v>
      </c>
      <c r="BL275" s="21" t="s">
        <v>206</v>
      </c>
      <c r="BM275" s="222" t="s">
        <v>630</v>
      </c>
    </row>
    <row r="276" s="2" customFormat="1">
      <c r="A276" s="43"/>
      <c r="B276" s="44"/>
      <c r="C276" s="45"/>
      <c r="D276" s="224" t="s">
        <v>209</v>
      </c>
      <c r="E276" s="45"/>
      <c r="F276" s="225" t="s">
        <v>2423</v>
      </c>
      <c r="G276" s="45"/>
      <c r="H276" s="45"/>
      <c r="I276" s="226"/>
      <c r="J276" s="45"/>
      <c r="K276" s="45"/>
      <c r="L276" s="49"/>
      <c r="M276" s="227"/>
      <c r="N276" s="228"/>
      <c r="O276" s="89"/>
      <c r="P276" s="89"/>
      <c r="Q276" s="89"/>
      <c r="R276" s="89"/>
      <c r="S276" s="89"/>
      <c r="T276" s="90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T276" s="21" t="s">
        <v>209</v>
      </c>
      <c r="AU276" s="21" t="s">
        <v>92</v>
      </c>
    </row>
    <row r="277" s="13" customFormat="1">
      <c r="A277" s="13"/>
      <c r="B277" s="232"/>
      <c r="C277" s="233"/>
      <c r="D277" s="224" t="s">
        <v>232</v>
      </c>
      <c r="E277" s="242" t="s">
        <v>35</v>
      </c>
      <c r="F277" s="234" t="s">
        <v>2803</v>
      </c>
      <c r="G277" s="233"/>
      <c r="H277" s="235">
        <v>3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232</v>
      </c>
      <c r="AU277" s="241" t="s">
        <v>92</v>
      </c>
      <c r="AV277" s="13" t="s">
        <v>92</v>
      </c>
      <c r="AW277" s="13" t="s">
        <v>42</v>
      </c>
      <c r="AX277" s="13" t="s">
        <v>82</v>
      </c>
      <c r="AY277" s="241" t="s">
        <v>197</v>
      </c>
    </row>
    <row r="278" s="14" customFormat="1">
      <c r="A278" s="14"/>
      <c r="B278" s="253"/>
      <c r="C278" s="254"/>
      <c r="D278" s="224" t="s">
        <v>232</v>
      </c>
      <c r="E278" s="255" t="s">
        <v>35</v>
      </c>
      <c r="F278" s="256" t="s">
        <v>355</v>
      </c>
      <c r="G278" s="254"/>
      <c r="H278" s="257">
        <v>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232</v>
      </c>
      <c r="AU278" s="263" t="s">
        <v>92</v>
      </c>
      <c r="AV278" s="14" t="s">
        <v>206</v>
      </c>
      <c r="AW278" s="14" t="s">
        <v>42</v>
      </c>
      <c r="AX278" s="14" t="s">
        <v>90</v>
      </c>
      <c r="AY278" s="263" t="s">
        <v>197</v>
      </c>
    </row>
    <row r="279" s="2" customFormat="1" ht="16.5" customHeight="1">
      <c r="A279" s="43"/>
      <c r="B279" s="44"/>
      <c r="C279" s="243" t="s">
        <v>440</v>
      </c>
      <c r="D279" s="243" t="s">
        <v>305</v>
      </c>
      <c r="E279" s="244" t="s">
        <v>2425</v>
      </c>
      <c r="F279" s="245" t="s">
        <v>2426</v>
      </c>
      <c r="G279" s="246" t="s">
        <v>215</v>
      </c>
      <c r="H279" s="247">
        <v>1</v>
      </c>
      <c r="I279" s="248"/>
      <c r="J279" s="249">
        <f>ROUND(I279*H279,2)</f>
        <v>0</v>
      </c>
      <c r="K279" s="245" t="s">
        <v>35</v>
      </c>
      <c r="L279" s="250"/>
      <c r="M279" s="251" t="s">
        <v>35</v>
      </c>
      <c r="N279" s="252" t="s">
        <v>53</v>
      </c>
      <c r="O279" s="89"/>
      <c r="P279" s="220">
        <f>O279*H279</f>
        <v>0</v>
      </c>
      <c r="Q279" s="220">
        <v>0</v>
      </c>
      <c r="R279" s="220">
        <f>Q279*H279</f>
        <v>0</v>
      </c>
      <c r="S279" s="220">
        <v>0</v>
      </c>
      <c r="T279" s="221">
        <f>S279*H279</f>
        <v>0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2" t="s">
        <v>253</v>
      </c>
      <c r="AT279" s="222" t="s">
        <v>305</v>
      </c>
      <c r="AU279" s="222" t="s">
        <v>92</v>
      </c>
      <c r="AY279" s="21" t="s">
        <v>197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21" t="s">
        <v>90</v>
      </c>
      <c r="BK279" s="223">
        <f>ROUND(I279*H279,2)</f>
        <v>0</v>
      </c>
      <c r="BL279" s="21" t="s">
        <v>206</v>
      </c>
      <c r="BM279" s="222" t="s">
        <v>639</v>
      </c>
    </row>
    <row r="280" s="2" customFormat="1">
      <c r="A280" s="43"/>
      <c r="B280" s="44"/>
      <c r="C280" s="45"/>
      <c r="D280" s="224" t="s">
        <v>209</v>
      </c>
      <c r="E280" s="45"/>
      <c r="F280" s="225" t="s">
        <v>2426</v>
      </c>
      <c r="G280" s="45"/>
      <c r="H280" s="45"/>
      <c r="I280" s="226"/>
      <c r="J280" s="45"/>
      <c r="K280" s="45"/>
      <c r="L280" s="49"/>
      <c r="M280" s="227"/>
      <c r="N280" s="228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T280" s="21" t="s">
        <v>209</v>
      </c>
      <c r="AU280" s="21" t="s">
        <v>92</v>
      </c>
    </row>
    <row r="281" s="13" customFormat="1">
      <c r="A281" s="13"/>
      <c r="B281" s="232"/>
      <c r="C281" s="233"/>
      <c r="D281" s="224" t="s">
        <v>232</v>
      </c>
      <c r="E281" s="242" t="s">
        <v>35</v>
      </c>
      <c r="F281" s="234" t="s">
        <v>90</v>
      </c>
      <c r="G281" s="233"/>
      <c r="H281" s="235">
        <v>1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232</v>
      </c>
      <c r="AU281" s="241" t="s">
        <v>92</v>
      </c>
      <c r="AV281" s="13" t="s">
        <v>92</v>
      </c>
      <c r="AW281" s="13" t="s">
        <v>42</v>
      </c>
      <c r="AX281" s="13" t="s">
        <v>82</v>
      </c>
      <c r="AY281" s="241" t="s">
        <v>197</v>
      </c>
    </row>
    <row r="282" s="14" customFormat="1">
      <c r="A282" s="14"/>
      <c r="B282" s="253"/>
      <c r="C282" s="254"/>
      <c r="D282" s="224" t="s">
        <v>232</v>
      </c>
      <c r="E282" s="255" t="s">
        <v>35</v>
      </c>
      <c r="F282" s="256" t="s">
        <v>355</v>
      </c>
      <c r="G282" s="254"/>
      <c r="H282" s="257">
        <v>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232</v>
      </c>
      <c r="AU282" s="263" t="s">
        <v>92</v>
      </c>
      <c r="AV282" s="14" t="s">
        <v>206</v>
      </c>
      <c r="AW282" s="14" t="s">
        <v>42</v>
      </c>
      <c r="AX282" s="14" t="s">
        <v>90</v>
      </c>
      <c r="AY282" s="263" t="s">
        <v>197</v>
      </c>
    </row>
    <row r="283" s="2" customFormat="1" ht="21.75" customHeight="1">
      <c r="A283" s="43"/>
      <c r="B283" s="44"/>
      <c r="C283" s="243" t="s">
        <v>447</v>
      </c>
      <c r="D283" s="243" t="s">
        <v>305</v>
      </c>
      <c r="E283" s="244" t="s">
        <v>2427</v>
      </c>
      <c r="F283" s="245" t="s">
        <v>2428</v>
      </c>
      <c r="G283" s="246" t="s">
        <v>215</v>
      </c>
      <c r="H283" s="247">
        <v>1</v>
      </c>
      <c r="I283" s="248"/>
      <c r="J283" s="249">
        <f>ROUND(I283*H283,2)</f>
        <v>0</v>
      </c>
      <c r="K283" s="245" t="s">
        <v>35</v>
      </c>
      <c r="L283" s="250"/>
      <c r="M283" s="251" t="s">
        <v>35</v>
      </c>
      <c r="N283" s="252" t="s">
        <v>53</v>
      </c>
      <c r="O283" s="89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R283" s="222" t="s">
        <v>253</v>
      </c>
      <c r="AT283" s="222" t="s">
        <v>305</v>
      </c>
      <c r="AU283" s="222" t="s">
        <v>92</v>
      </c>
      <c r="AY283" s="21" t="s">
        <v>197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21" t="s">
        <v>90</v>
      </c>
      <c r="BK283" s="223">
        <f>ROUND(I283*H283,2)</f>
        <v>0</v>
      </c>
      <c r="BL283" s="21" t="s">
        <v>206</v>
      </c>
      <c r="BM283" s="222" t="s">
        <v>654</v>
      </c>
    </row>
    <row r="284" s="2" customFormat="1">
      <c r="A284" s="43"/>
      <c r="B284" s="44"/>
      <c r="C284" s="45"/>
      <c r="D284" s="224" t="s">
        <v>209</v>
      </c>
      <c r="E284" s="45"/>
      <c r="F284" s="225" t="s">
        <v>2428</v>
      </c>
      <c r="G284" s="45"/>
      <c r="H284" s="45"/>
      <c r="I284" s="226"/>
      <c r="J284" s="45"/>
      <c r="K284" s="45"/>
      <c r="L284" s="49"/>
      <c r="M284" s="227"/>
      <c r="N284" s="228"/>
      <c r="O284" s="89"/>
      <c r="P284" s="89"/>
      <c r="Q284" s="89"/>
      <c r="R284" s="89"/>
      <c r="S284" s="89"/>
      <c r="T284" s="90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T284" s="21" t="s">
        <v>209</v>
      </c>
      <c r="AU284" s="21" t="s">
        <v>92</v>
      </c>
    </row>
    <row r="285" s="13" customFormat="1">
      <c r="A285" s="13"/>
      <c r="B285" s="232"/>
      <c r="C285" s="233"/>
      <c r="D285" s="224" t="s">
        <v>232</v>
      </c>
      <c r="E285" s="242" t="s">
        <v>35</v>
      </c>
      <c r="F285" s="234" t="s">
        <v>90</v>
      </c>
      <c r="G285" s="233"/>
      <c r="H285" s="235">
        <v>1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232</v>
      </c>
      <c r="AU285" s="241" t="s">
        <v>92</v>
      </c>
      <c r="AV285" s="13" t="s">
        <v>92</v>
      </c>
      <c r="AW285" s="13" t="s">
        <v>42</v>
      </c>
      <c r="AX285" s="13" t="s">
        <v>82</v>
      </c>
      <c r="AY285" s="241" t="s">
        <v>197</v>
      </c>
    </row>
    <row r="286" s="14" customFormat="1">
      <c r="A286" s="14"/>
      <c r="B286" s="253"/>
      <c r="C286" s="254"/>
      <c r="D286" s="224" t="s">
        <v>232</v>
      </c>
      <c r="E286" s="255" t="s">
        <v>35</v>
      </c>
      <c r="F286" s="256" t="s">
        <v>355</v>
      </c>
      <c r="G286" s="254"/>
      <c r="H286" s="257">
        <v>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232</v>
      </c>
      <c r="AU286" s="263" t="s">
        <v>92</v>
      </c>
      <c r="AV286" s="14" t="s">
        <v>206</v>
      </c>
      <c r="AW286" s="14" t="s">
        <v>42</v>
      </c>
      <c r="AX286" s="14" t="s">
        <v>90</v>
      </c>
      <c r="AY286" s="263" t="s">
        <v>197</v>
      </c>
    </row>
    <row r="287" s="2" customFormat="1" ht="21.75" customHeight="1">
      <c r="A287" s="43"/>
      <c r="B287" s="44"/>
      <c r="C287" s="243" t="s">
        <v>452</v>
      </c>
      <c r="D287" s="243" t="s">
        <v>305</v>
      </c>
      <c r="E287" s="244" t="s">
        <v>2429</v>
      </c>
      <c r="F287" s="245" t="s">
        <v>2430</v>
      </c>
      <c r="G287" s="246" t="s">
        <v>215</v>
      </c>
      <c r="H287" s="247">
        <v>1</v>
      </c>
      <c r="I287" s="248"/>
      <c r="J287" s="249">
        <f>ROUND(I287*H287,2)</f>
        <v>0</v>
      </c>
      <c r="K287" s="245" t="s">
        <v>35</v>
      </c>
      <c r="L287" s="250"/>
      <c r="M287" s="251" t="s">
        <v>35</v>
      </c>
      <c r="N287" s="252" t="s">
        <v>53</v>
      </c>
      <c r="O287" s="89"/>
      <c r="P287" s="220">
        <f>O287*H287</f>
        <v>0</v>
      </c>
      <c r="Q287" s="220">
        <v>0</v>
      </c>
      <c r="R287" s="220">
        <f>Q287*H287</f>
        <v>0</v>
      </c>
      <c r="S287" s="220">
        <v>0</v>
      </c>
      <c r="T287" s="221">
        <f>S287*H287</f>
        <v>0</v>
      </c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R287" s="222" t="s">
        <v>253</v>
      </c>
      <c r="AT287" s="222" t="s">
        <v>305</v>
      </c>
      <c r="AU287" s="222" t="s">
        <v>92</v>
      </c>
      <c r="AY287" s="21" t="s">
        <v>197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21" t="s">
        <v>90</v>
      </c>
      <c r="BK287" s="223">
        <f>ROUND(I287*H287,2)</f>
        <v>0</v>
      </c>
      <c r="BL287" s="21" t="s">
        <v>206</v>
      </c>
      <c r="BM287" s="222" t="s">
        <v>658</v>
      </c>
    </row>
    <row r="288" s="2" customFormat="1">
      <c r="A288" s="43"/>
      <c r="B288" s="44"/>
      <c r="C288" s="45"/>
      <c r="D288" s="224" t="s">
        <v>209</v>
      </c>
      <c r="E288" s="45"/>
      <c r="F288" s="225" t="s">
        <v>2430</v>
      </c>
      <c r="G288" s="45"/>
      <c r="H288" s="45"/>
      <c r="I288" s="226"/>
      <c r="J288" s="45"/>
      <c r="K288" s="45"/>
      <c r="L288" s="49"/>
      <c r="M288" s="227"/>
      <c r="N288" s="228"/>
      <c r="O288" s="89"/>
      <c r="P288" s="89"/>
      <c r="Q288" s="89"/>
      <c r="R288" s="89"/>
      <c r="S288" s="89"/>
      <c r="T288" s="90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T288" s="21" t="s">
        <v>209</v>
      </c>
      <c r="AU288" s="21" t="s">
        <v>92</v>
      </c>
    </row>
    <row r="289" s="13" customFormat="1">
      <c r="A289" s="13"/>
      <c r="B289" s="232"/>
      <c r="C289" s="233"/>
      <c r="D289" s="224" t="s">
        <v>232</v>
      </c>
      <c r="E289" s="242" t="s">
        <v>35</v>
      </c>
      <c r="F289" s="234" t="s">
        <v>90</v>
      </c>
      <c r="G289" s="233"/>
      <c r="H289" s="235">
        <v>1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232</v>
      </c>
      <c r="AU289" s="241" t="s">
        <v>92</v>
      </c>
      <c r="AV289" s="13" t="s">
        <v>92</v>
      </c>
      <c r="AW289" s="13" t="s">
        <v>42</v>
      </c>
      <c r="AX289" s="13" t="s">
        <v>82</v>
      </c>
      <c r="AY289" s="241" t="s">
        <v>197</v>
      </c>
    </row>
    <row r="290" s="14" customFormat="1">
      <c r="A290" s="14"/>
      <c r="B290" s="253"/>
      <c r="C290" s="254"/>
      <c r="D290" s="224" t="s">
        <v>232</v>
      </c>
      <c r="E290" s="255" t="s">
        <v>35</v>
      </c>
      <c r="F290" s="256" t="s">
        <v>355</v>
      </c>
      <c r="G290" s="254"/>
      <c r="H290" s="257">
        <v>1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232</v>
      </c>
      <c r="AU290" s="263" t="s">
        <v>92</v>
      </c>
      <c r="AV290" s="14" t="s">
        <v>206</v>
      </c>
      <c r="AW290" s="14" t="s">
        <v>42</v>
      </c>
      <c r="AX290" s="14" t="s">
        <v>90</v>
      </c>
      <c r="AY290" s="263" t="s">
        <v>197</v>
      </c>
    </row>
    <row r="291" s="2" customFormat="1" ht="24.15" customHeight="1">
      <c r="A291" s="43"/>
      <c r="B291" s="44"/>
      <c r="C291" s="211" t="s">
        <v>461</v>
      </c>
      <c r="D291" s="211" t="s">
        <v>201</v>
      </c>
      <c r="E291" s="212" t="s">
        <v>2431</v>
      </c>
      <c r="F291" s="213" t="s">
        <v>2432</v>
      </c>
      <c r="G291" s="214" t="s">
        <v>215</v>
      </c>
      <c r="H291" s="215">
        <v>4</v>
      </c>
      <c r="I291" s="216"/>
      <c r="J291" s="217">
        <f>ROUND(I291*H291,2)</f>
        <v>0</v>
      </c>
      <c r="K291" s="213" t="s">
        <v>35</v>
      </c>
      <c r="L291" s="49"/>
      <c r="M291" s="218" t="s">
        <v>35</v>
      </c>
      <c r="N291" s="219" t="s">
        <v>53</v>
      </c>
      <c r="O291" s="89"/>
      <c r="P291" s="220">
        <f>O291*H291</f>
        <v>0</v>
      </c>
      <c r="Q291" s="220">
        <v>0</v>
      </c>
      <c r="R291" s="220">
        <f>Q291*H291</f>
        <v>0</v>
      </c>
      <c r="S291" s="220">
        <v>0</v>
      </c>
      <c r="T291" s="221">
        <f>S291*H291</f>
        <v>0</v>
      </c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R291" s="222" t="s">
        <v>206</v>
      </c>
      <c r="AT291" s="222" t="s">
        <v>201</v>
      </c>
      <c r="AU291" s="222" t="s">
        <v>92</v>
      </c>
      <c r="AY291" s="21" t="s">
        <v>197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21" t="s">
        <v>90</v>
      </c>
      <c r="BK291" s="223">
        <f>ROUND(I291*H291,2)</f>
        <v>0</v>
      </c>
      <c r="BL291" s="21" t="s">
        <v>206</v>
      </c>
      <c r="BM291" s="222" t="s">
        <v>667</v>
      </c>
    </row>
    <row r="292" s="2" customFormat="1">
      <c r="A292" s="43"/>
      <c r="B292" s="44"/>
      <c r="C292" s="45"/>
      <c r="D292" s="224" t="s">
        <v>209</v>
      </c>
      <c r="E292" s="45"/>
      <c r="F292" s="225" t="s">
        <v>2432</v>
      </c>
      <c r="G292" s="45"/>
      <c r="H292" s="45"/>
      <c r="I292" s="226"/>
      <c r="J292" s="45"/>
      <c r="K292" s="45"/>
      <c r="L292" s="49"/>
      <c r="M292" s="227"/>
      <c r="N292" s="228"/>
      <c r="O292" s="89"/>
      <c r="P292" s="89"/>
      <c r="Q292" s="89"/>
      <c r="R292" s="89"/>
      <c r="S292" s="89"/>
      <c r="T292" s="90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T292" s="21" t="s">
        <v>209</v>
      </c>
      <c r="AU292" s="21" t="s">
        <v>92</v>
      </c>
    </row>
    <row r="293" s="13" customFormat="1">
      <c r="A293" s="13"/>
      <c r="B293" s="232"/>
      <c r="C293" s="233"/>
      <c r="D293" s="224" t="s">
        <v>232</v>
      </c>
      <c r="E293" s="242" t="s">
        <v>35</v>
      </c>
      <c r="F293" s="234" t="s">
        <v>2804</v>
      </c>
      <c r="G293" s="233"/>
      <c r="H293" s="235">
        <v>4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232</v>
      </c>
      <c r="AU293" s="241" t="s">
        <v>92</v>
      </c>
      <c r="AV293" s="13" t="s">
        <v>92</v>
      </c>
      <c r="AW293" s="13" t="s">
        <v>42</v>
      </c>
      <c r="AX293" s="13" t="s">
        <v>82</v>
      </c>
      <c r="AY293" s="241" t="s">
        <v>197</v>
      </c>
    </row>
    <row r="294" s="14" customFormat="1">
      <c r="A294" s="14"/>
      <c r="B294" s="253"/>
      <c r="C294" s="254"/>
      <c r="D294" s="224" t="s">
        <v>232</v>
      </c>
      <c r="E294" s="255" t="s">
        <v>35</v>
      </c>
      <c r="F294" s="256" t="s">
        <v>355</v>
      </c>
      <c r="G294" s="254"/>
      <c r="H294" s="257">
        <v>4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232</v>
      </c>
      <c r="AU294" s="263" t="s">
        <v>92</v>
      </c>
      <c r="AV294" s="14" t="s">
        <v>206</v>
      </c>
      <c r="AW294" s="14" t="s">
        <v>42</v>
      </c>
      <c r="AX294" s="14" t="s">
        <v>90</v>
      </c>
      <c r="AY294" s="263" t="s">
        <v>197</v>
      </c>
    </row>
    <row r="295" s="2" customFormat="1" ht="24.15" customHeight="1">
      <c r="A295" s="43"/>
      <c r="B295" s="44"/>
      <c r="C295" s="243" t="s">
        <v>469</v>
      </c>
      <c r="D295" s="243" t="s">
        <v>305</v>
      </c>
      <c r="E295" s="244" t="s">
        <v>2646</v>
      </c>
      <c r="F295" s="245" t="s">
        <v>2435</v>
      </c>
      <c r="G295" s="246" t="s">
        <v>215</v>
      </c>
      <c r="H295" s="247">
        <v>2</v>
      </c>
      <c r="I295" s="248"/>
      <c r="J295" s="249">
        <f>ROUND(I295*H295,2)</f>
        <v>0</v>
      </c>
      <c r="K295" s="245" t="s">
        <v>35</v>
      </c>
      <c r="L295" s="250"/>
      <c r="M295" s="251" t="s">
        <v>35</v>
      </c>
      <c r="N295" s="252" t="s">
        <v>53</v>
      </c>
      <c r="O295" s="89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R295" s="222" t="s">
        <v>253</v>
      </c>
      <c r="AT295" s="222" t="s">
        <v>305</v>
      </c>
      <c r="AU295" s="222" t="s">
        <v>92</v>
      </c>
      <c r="AY295" s="21" t="s">
        <v>197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21" t="s">
        <v>90</v>
      </c>
      <c r="BK295" s="223">
        <f>ROUND(I295*H295,2)</f>
        <v>0</v>
      </c>
      <c r="BL295" s="21" t="s">
        <v>206</v>
      </c>
      <c r="BM295" s="222" t="s">
        <v>673</v>
      </c>
    </row>
    <row r="296" s="2" customFormat="1">
      <c r="A296" s="43"/>
      <c r="B296" s="44"/>
      <c r="C296" s="45"/>
      <c r="D296" s="224" t="s">
        <v>209</v>
      </c>
      <c r="E296" s="45"/>
      <c r="F296" s="225" t="s">
        <v>2435</v>
      </c>
      <c r="G296" s="45"/>
      <c r="H296" s="45"/>
      <c r="I296" s="226"/>
      <c r="J296" s="45"/>
      <c r="K296" s="45"/>
      <c r="L296" s="49"/>
      <c r="M296" s="227"/>
      <c r="N296" s="228"/>
      <c r="O296" s="89"/>
      <c r="P296" s="89"/>
      <c r="Q296" s="89"/>
      <c r="R296" s="89"/>
      <c r="S296" s="89"/>
      <c r="T296" s="90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T296" s="21" t="s">
        <v>209</v>
      </c>
      <c r="AU296" s="21" t="s">
        <v>92</v>
      </c>
    </row>
    <row r="297" s="13" customFormat="1">
      <c r="A297" s="13"/>
      <c r="B297" s="232"/>
      <c r="C297" s="233"/>
      <c r="D297" s="224" t="s">
        <v>232</v>
      </c>
      <c r="E297" s="242" t="s">
        <v>35</v>
      </c>
      <c r="F297" s="234" t="s">
        <v>2805</v>
      </c>
      <c r="G297" s="233"/>
      <c r="H297" s="235">
        <v>2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232</v>
      </c>
      <c r="AU297" s="241" t="s">
        <v>92</v>
      </c>
      <c r="AV297" s="13" t="s">
        <v>92</v>
      </c>
      <c r="AW297" s="13" t="s">
        <v>42</v>
      </c>
      <c r="AX297" s="13" t="s">
        <v>82</v>
      </c>
      <c r="AY297" s="241" t="s">
        <v>197</v>
      </c>
    </row>
    <row r="298" s="14" customFormat="1">
      <c r="A298" s="14"/>
      <c r="B298" s="253"/>
      <c r="C298" s="254"/>
      <c r="D298" s="224" t="s">
        <v>232</v>
      </c>
      <c r="E298" s="255" t="s">
        <v>35</v>
      </c>
      <c r="F298" s="256" t="s">
        <v>355</v>
      </c>
      <c r="G298" s="254"/>
      <c r="H298" s="257">
        <v>2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232</v>
      </c>
      <c r="AU298" s="263" t="s">
        <v>92</v>
      </c>
      <c r="AV298" s="14" t="s">
        <v>206</v>
      </c>
      <c r="AW298" s="14" t="s">
        <v>42</v>
      </c>
      <c r="AX298" s="14" t="s">
        <v>90</v>
      </c>
      <c r="AY298" s="263" t="s">
        <v>197</v>
      </c>
    </row>
    <row r="299" s="2" customFormat="1" ht="24.15" customHeight="1">
      <c r="A299" s="43"/>
      <c r="B299" s="44"/>
      <c r="C299" s="243" t="s">
        <v>475</v>
      </c>
      <c r="D299" s="243" t="s">
        <v>305</v>
      </c>
      <c r="E299" s="244" t="s">
        <v>2436</v>
      </c>
      <c r="F299" s="245" t="s">
        <v>2437</v>
      </c>
      <c r="G299" s="246" t="s">
        <v>215</v>
      </c>
      <c r="H299" s="247">
        <v>1</v>
      </c>
      <c r="I299" s="248"/>
      <c r="J299" s="249">
        <f>ROUND(I299*H299,2)</f>
        <v>0</v>
      </c>
      <c r="K299" s="245" t="s">
        <v>35</v>
      </c>
      <c r="L299" s="250"/>
      <c r="M299" s="251" t="s">
        <v>35</v>
      </c>
      <c r="N299" s="252" t="s">
        <v>53</v>
      </c>
      <c r="O299" s="89"/>
      <c r="P299" s="220">
        <f>O299*H299</f>
        <v>0</v>
      </c>
      <c r="Q299" s="220">
        <v>0</v>
      </c>
      <c r="R299" s="220">
        <f>Q299*H299</f>
        <v>0</v>
      </c>
      <c r="S299" s="220">
        <v>0</v>
      </c>
      <c r="T299" s="221">
        <f>S299*H299</f>
        <v>0</v>
      </c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R299" s="222" t="s">
        <v>253</v>
      </c>
      <c r="AT299" s="222" t="s">
        <v>305</v>
      </c>
      <c r="AU299" s="222" t="s">
        <v>92</v>
      </c>
      <c r="AY299" s="21" t="s">
        <v>197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21" t="s">
        <v>90</v>
      </c>
      <c r="BK299" s="223">
        <f>ROUND(I299*H299,2)</f>
        <v>0</v>
      </c>
      <c r="BL299" s="21" t="s">
        <v>206</v>
      </c>
      <c r="BM299" s="222" t="s">
        <v>678</v>
      </c>
    </row>
    <row r="300" s="2" customFormat="1">
      <c r="A300" s="43"/>
      <c r="B300" s="44"/>
      <c r="C300" s="45"/>
      <c r="D300" s="224" t="s">
        <v>209</v>
      </c>
      <c r="E300" s="45"/>
      <c r="F300" s="225" t="s">
        <v>2437</v>
      </c>
      <c r="G300" s="45"/>
      <c r="H300" s="45"/>
      <c r="I300" s="226"/>
      <c r="J300" s="45"/>
      <c r="K300" s="45"/>
      <c r="L300" s="49"/>
      <c r="M300" s="227"/>
      <c r="N300" s="228"/>
      <c r="O300" s="89"/>
      <c r="P300" s="89"/>
      <c r="Q300" s="89"/>
      <c r="R300" s="89"/>
      <c r="S300" s="89"/>
      <c r="T300" s="90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T300" s="21" t="s">
        <v>209</v>
      </c>
      <c r="AU300" s="21" t="s">
        <v>92</v>
      </c>
    </row>
    <row r="301" s="13" customFormat="1">
      <c r="A301" s="13"/>
      <c r="B301" s="232"/>
      <c r="C301" s="233"/>
      <c r="D301" s="224" t="s">
        <v>232</v>
      </c>
      <c r="E301" s="242" t="s">
        <v>35</v>
      </c>
      <c r="F301" s="234" t="s">
        <v>90</v>
      </c>
      <c r="G301" s="233"/>
      <c r="H301" s="235">
        <v>1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232</v>
      </c>
      <c r="AU301" s="241" t="s">
        <v>92</v>
      </c>
      <c r="AV301" s="13" t="s">
        <v>92</v>
      </c>
      <c r="AW301" s="13" t="s">
        <v>42</v>
      </c>
      <c r="AX301" s="13" t="s">
        <v>82</v>
      </c>
      <c r="AY301" s="241" t="s">
        <v>197</v>
      </c>
    </row>
    <row r="302" s="14" customFormat="1">
      <c r="A302" s="14"/>
      <c r="B302" s="253"/>
      <c r="C302" s="254"/>
      <c r="D302" s="224" t="s">
        <v>232</v>
      </c>
      <c r="E302" s="255" t="s">
        <v>35</v>
      </c>
      <c r="F302" s="256" t="s">
        <v>355</v>
      </c>
      <c r="G302" s="254"/>
      <c r="H302" s="257">
        <v>1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232</v>
      </c>
      <c r="AU302" s="263" t="s">
        <v>92</v>
      </c>
      <c r="AV302" s="14" t="s">
        <v>206</v>
      </c>
      <c r="AW302" s="14" t="s">
        <v>42</v>
      </c>
      <c r="AX302" s="14" t="s">
        <v>90</v>
      </c>
      <c r="AY302" s="263" t="s">
        <v>197</v>
      </c>
    </row>
    <row r="303" s="2" customFormat="1" ht="24.15" customHeight="1">
      <c r="A303" s="43"/>
      <c r="B303" s="44"/>
      <c r="C303" s="243" t="s">
        <v>481</v>
      </c>
      <c r="D303" s="243" t="s">
        <v>305</v>
      </c>
      <c r="E303" s="244" t="s">
        <v>2442</v>
      </c>
      <c r="F303" s="245" t="s">
        <v>2443</v>
      </c>
      <c r="G303" s="246" t="s">
        <v>215</v>
      </c>
      <c r="H303" s="247">
        <v>1</v>
      </c>
      <c r="I303" s="248"/>
      <c r="J303" s="249">
        <f>ROUND(I303*H303,2)</f>
        <v>0</v>
      </c>
      <c r="K303" s="245" t="s">
        <v>35</v>
      </c>
      <c r="L303" s="250"/>
      <c r="M303" s="251" t="s">
        <v>35</v>
      </c>
      <c r="N303" s="252" t="s">
        <v>53</v>
      </c>
      <c r="O303" s="89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R303" s="222" t="s">
        <v>253</v>
      </c>
      <c r="AT303" s="222" t="s">
        <v>305</v>
      </c>
      <c r="AU303" s="222" t="s">
        <v>92</v>
      </c>
      <c r="AY303" s="21" t="s">
        <v>197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21" t="s">
        <v>90</v>
      </c>
      <c r="BK303" s="223">
        <f>ROUND(I303*H303,2)</f>
        <v>0</v>
      </c>
      <c r="BL303" s="21" t="s">
        <v>206</v>
      </c>
      <c r="BM303" s="222" t="s">
        <v>688</v>
      </c>
    </row>
    <row r="304" s="2" customFormat="1">
      <c r="A304" s="43"/>
      <c r="B304" s="44"/>
      <c r="C304" s="45"/>
      <c r="D304" s="224" t="s">
        <v>209</v>
      </c>
      <c r="E304" s="45"/>
      <c r="F304" s="225" t="s">
        <v>2443</v>
      </c>
      <c r="G304" s="45"/>
      <c r="H304" s="45"/>
      <c r="I304" s="226"/>
      <c r="J304" s="45"/>
      <c r="K304" s="45"/>
      <c r="L304" s="49"/>
      <c r="M304" s="227"/>
      <c r="N304" s="228"/>
      <c r="O304" s="89"/>
      <c r="P304" s="89"/>
      <c r="Q304" s="89"/>
      <c r="R304" s="89"/>
      <c r="S304" s="89"/>
      <c r="T304" s="90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T304" s="21" t="s">
        <v>209</v>
      </c>
      <c r="AU304" s="21" t="s">
        <v>92</v>
      </c>
    </row>
    <row r="305" s="13" customFormat="1">
      <c r="A305" s="13"/>
      <c r="B305" s="232"/>
      <c r="C305" s="233"/>
      <c r="D305" s="224" t="s">
        <v>232</v>
      </c>
      <c r="E305" s="242" t="s">
        <v>35</v>
      </c>
      <c r="F305" s="234" t="s">
        <v>90</v>
      </c>
      <c r="G305" s="233"/>
      <c r="H305" s="235">
        <v>1</v>
      </c>
      <c r="I305" s="236"/>
      <c r="J305" s="233"/>
      <c r="K305" s="233"/>
      <c r="L305" s="237"/>
      <c r="M305" s="238"/>
      <c r="N305" s="239"/>
      <c r="O305" s="239"/>
      <c r="P305" s="239"/>
      <c r="Q305" s="239"/>
      <c r="R305" s="239"/>
      <c r="S305" s="239"/>
      <c r="T305" s="24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1" t="s">
        <v>232</v>
      </c>
      <c r="AU305" s="241" t="s">
        <v>92</v>
      </c>
      <c r="AV305" s="13" t="s">
        <v>92</v>
      </c>
      <c r="AW305" s="13" t="s">
        <v>42</v>
      </c>
      <c r="AX305" s="13" t="s">
        <v>82</v>
      </c>
      <c r="AY305" s="241" t="s">
        <v>197</v>
      </c>
    </row>
    <row r="306" s="14" customFormat="1">
      <c r="A306" s="14"/>
      <c r="B306" s="253"/>
      <c r="C306" s="254"/>
      <c r="D306" s="224" t="s">
        <v>232</v>
      </c>
      <c r="E306" s="255" t="s">
        <v>35</v>
      </c>
      <c r="F306" s="256" t="s">
        <v>355</v>
      </c>
      <c r="G306" s="254"/>
      <c r="H306" s="257">
        <v>1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232</v>
      </c>
      <c r="AU306" s="263" t="s">
        <v>92</v>
      </c>
      <c r="AV306" s="14" t="s">
        <v>206</v>
      </c>
      <c r="AW306" s="14" t="s">
        <v>42</v>
      </c>
      <c r="AX306" s="14" t="s">
        <v>90</v>
      </c>
      <c r="AY306" s="263" t="s">
        <v>197</v>
      </c>
    </row>
    <row r="307" s="2" customFormat="1" ht="24.15" customHeight="1">
      <c r="A307" s="43"/>
      <c r="B307" s="44"/>
      <c r="C307" s="211" t="s">
        <v>487</v>
      </c>
      <c r="D307" s="211" t="s">
        <v>201</v>
      </c>
      <c r="E307" s="212" t="s">
        <v>2446</v>
      </c>
      <c r="F307" s="213" t="s">
        <v>2447</v>
      </c>
      <c r="G307" s="214" t="s">
        <v>215</v>
      </c>
      <c r="H307" s="215">
        <v>2</v>
      </c>
      <c r="I307" s="216"/>
      <c r="J307" s="217">
        <f>ROUND(I307*H307,2)</f>
        <v>0</v>
      </c>
      <c r="K307" s="213" t="s">
        <v>35</v>
      </c>
      <c r="L307" s="49"/>
      <c r="M307" s="218" t="s">
        <v>35</v>
      </c>
      <c r="N307" s="219" t="s">
        <v>53</v>
      </c>
      <c r="O307" s="89"/>
      <c r="P307" s="220">
        <f>O307*H307</f>
        <v>0</v>
      </c>
      <c r="Q307" s="220">
        <v>0</v>
      </c>
      <c r="R307" s="220">
        <f>Q307*H307</f>
        <v>0</v>
      </c>
      <c r="S307" s="220">
        <v>0</v>
      </c>
      <c r="T307" s="221">
        <f>S307*H307</f>
        <v>0</v>
      </c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R307" s="222" t="s">
        <v>206</v>
      </c>
      <c r="AT307" s="222" t="s">
        <v>201</v>
      </c>
      <c r="AU307" s="222" t="s">
        <v>92</v>
      </c>
      <c r="AY307" s="21" t="s">
        <v>197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21" t="s">
        <v>90</v>
      </c>
      <c r="BK307" s="223">
        <f>ROUND(I307*H307,2)</f>
        <v>0</v>
      </c>
      <c r="BL307" s="21" t="s">
        <v>206</v>
      </c>
      <c r="BM307" s="222" t="s">
        <v>697</v>
      </c>
    </row>
    <row r="308" s="2" customFormat="1">
      <c r="A308" s="43"/>
      <c r="B308" s="44"/>
      <c r="C308" s="45"/>
      <c r="D308" s="224" t="s">
        <v>209</v>
      </c>
      <c r="E308" s="45"/>
      <c r="F308" s="225" t="s">
        <v>2447</v>
      </c>
      <c r="G308" s="45"/>
      <c r="H308" s="45"/>
      <c r="I308" s="226"/>
      <c r="J308" s="45"/>
      <c r="K308" s="45"/>
      <c r="L308" s="49"/>
      <c r="M308" s="227"/>
      <c r="N308" s="228"/>
      <c r="O308" s="89"/>
      <c r="P308" s="89"/>
      <c r="Q308" s="89"/>
      <c r="R308" s="89"/>
      <c r="S308" s="89"/>
      <c r="T308" s="90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T308" s="21" t="s">
        <v>209</v>
      </c>
      <c r="AU308" s="21" t="s">
        <v>92</v>
      </c>
    </row>
    <row r="309" s="13" customFormat="1">
      <c r="A309" s="13"/>
      <c r="B309" s="232"/>
      <c r="C309" s="233"/>
      <c r="D309" s="224" t="s">
        <v>232</v>
      </c>
      <c r="E309" s="242" t="s">
        <v>35</v>
      </c>
      <c r="F309" s="234" t="s">
        <v>2806</v>
      </c>
      <c r="G309" s="233"/>
      <c r="H309" s="235">
        <v>2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232</v>
      </c>
      <c r="AU309" s="241" t="s">
        <v>92</v>
      </c>
      <c r="AV309" s="13" t="s">
        <v>92</v>
      </c>
      <c r="AW309" s="13" t="s">
        <v>42</v>
      </c>
      <c r="AX309" s="13" t="s">
        <v>82</v>
      </c>
      <c r="AY309" s="241" t="s">
        <v>197</v>
      </c>
    </row>
    <row r="310" s="14" customFormat="1">
      <c r="A310" s="14"/>
      <c r="B310" s="253"/>
      <c r="C310" s="254"/>
      <c r="D310" s="224" t="s">
        <v>232</v>
      </c>
      <c r="E310" s="255" t="s">
        <v>35</v>
      </c>
      <c r="F310" s="256" t="s">
        <v>355</v>
      </c>
      <c r="G310" s="254"/>
      <c r="H310" s="257">
        <v>2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232</v>
      </c>
      <c r="AU310" s="263" t="s">
        <v>92</v>
      </c>
      <c r="AV310" s="14" t="s">
        <v>206</v>
      </c>
      <c r="AW310" s="14" t="s">
        <v>42</v>
      </c>
      <c r="AX310" s="14" t="s">
        <v>90</v>
      </c>
      <c r="AY310" s="263" t="s">
        <v>197</v>
      </c>
    </row>
    <row r="311" s="2" customFormat="1" ht="21.75" customHeight="1">
      <c r="A311" s="43"/>
      <c r="B311" s="44"/>
      <c r="C311" s="243" t="s">
        <v>29</v>
      </c>
      <c r="D311" s="243" t="s">
        <v>305</v>
      </c>
      <c r="E311" s="244" t="s">
        <v>2449</v>
      </c>
      <c r="F311" s="245" t="s">
        <v>2450</v>
      </c>
      <c r="G311" s="246" t="s">
        <v>215</v>
      </c>
      <c r="H311" s="247">
        <v>2</v>
      </c>
      <c r="I311" s="248"/>
      <c r="J311" s="249">
        <f>ROUND(I311*H311,2)</f>
        <v>0</v>
      </c>
      <c r="K311" s="245" t="s">
        <v>35</v>
      </c>
      <c r="L311" s="250"/>
      <c r="M311" s="251" t="s">
        <v>35</v>
      </c>
      <c r="N311" s="252" t="s">
        <v>53</v>
      </c>
      <c r="O311" s="89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R311" s="222" t="s">
        <v>253</v>
      </c>
      <c r="AT311" s="222" t="s">
        <v>305</v>
      </c>
      <c r="AU311" s="222" t="s">
        <v>92</v>
      </c>
      <c r="AY311" s="21" t="s">
        <v>197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21" t="s">
        <v>90</v>
      </c>
      <c r="BK311" s="223">
        <f>ROUND(I311*H311,2)</f>
        <v>0</v>
      </c>
      <c r="BL311" s="21" t="s">
        <v>206</v>
      </c>
      <c r="BM311" s="222" t="s">
        <v>705</v>
      </c>
    </row>
    <row r="312" s="2" customFormat="1">
      <c r="A312" s="43"/>
      <c r="B312" s="44"/>
      <c r="C312" s="45"/>
      <c r="D312" s="224" t="s">
        <v>209</v>
      </c>
      <c r="E312" s="45"/>
      <c r="F312" s="225" t="s">
        <v>2450</v>
      </c>
      <c r="G312" s="45"/>
      <c r="H312" s="45"/>
      <c r="I312" s="226"/>
      <c r="J312" s="45"/>
      <c r="K312" s="45"/>
      <c r="L312" s="49"/>
      <c r="M312" s="227"/>
      <c r="N312" s="228"/>
      <c r="O312" s="89"/>
      <c r="P312" s="89"/>
      <c r="Q312" s="89"/>
      <c r="R312" s="89"/>
      <c r="S312" s="89"/>
      <c r="T312" s="90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T312" s="21" t="s">
        <v>209</v>
      </c>
      <c r="AU312" s="21" t="s">
        <v>92</v>
      </c>
    </row>
    <row r="313" s="2" customFormat="1" ht="24.15" customHeight="1">
      <c r="A313" s="43"/>
      <c r="B313" s="44"/>
      <c r="C313" s="211" t="s">
        <v>502</v>
      </c>
      <c r="D313" s="211" t="s">
        <v>201</v>
      </c>
      <c r="E313" s="212" t="s">
        <v>2735</v>
      </c>
      <c r="F313" s="213" t="s">
        <v>2456</v>
      </c>
      <c r="G313" s="214" t="s">
        <v>215</v>
      </c>
      <c r="H313" s="215">
        <v>1</v>
      </c>
      <c r="I313" s="216"/>
      <c r="J313" s="217">
        <f>ROUND(I313*H313,2)</f>
        <v>0</v>
      </c>
      <c r="K313" s="213" t="s">
        <v>35</v>
      </c>
      <c r="L313" s="49"/>
      <c r="M313" s="218" t="s">
        <v>35</v>
      </c>
      <c r="N313" s="219" t="s">
        <v>53</v>
      </c>
      <c r="O313" s="89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2" t="s">
        <v>206</v>
      </c>
      <c r="AT313" s="222" t="s">
        <v>201</v>
      </c>
      <c r="AU313" s="222" t="s">
        <v>92</v>
      </c>
      <c r="AY313" s="21" t="s">
        <v>197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21" t="s">
        <v>90</v>
      </c>
      <c r="BK313" s="223">
        <f>ROUND(I313*H313,2)</f>
        <v>0</v>
      </c>
      <c r="BL313" s="21" t="s">
        <v>206</v>
      </c>
      <c r="BM313" s="222" t="s">
        <v>715</v>
      </c>
    </row>
    <row r="314" s="2" customFormat="1">
      <c r="A314" s="43"/>
      <c r="B314" s="44"/>
      <c r="C314" s="45"/>
      <c r="D314" s="224" t="s">
        <v>209</v>
      </c>
      <c r="E314" s="45"/>
      <c r="F314" s="225" t="s">
        <v>2456</v>
      </c>
      <c r="G314" s="45"/>
      <c r="H314" s="45"/>
      <c r="I314" s="226"/>
      <c r="J314" s="45"/>
      <c r="K314" s="45"/>
      <c r="L314" s="49"/>
      <c r="M314" s="227"/>
      <c r="N314" s="228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209</v>
      </c>
      <c r="AU314" s="21" t="s">
        <v>92</v>
      </c>
    </row>
    <row r="315" s="13" customFormat="1">
      <c r="A315" s="13"/>
      <c r="B315" s="232"/>
      <c r="C315" s="233"/>
      <c r="D315" s="224" t="s">
        <v>232</v>
      </c>
      <c r="E315" s="242" t="s">
        <v>35</v>
      </c>
      <c r="F315" s="234" t="s">
        <v>90</v>
      </c>
      <c r="G315" s="233"/>
      <c r="H315" s="235">
        <v>1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232</v>
      </c>
      <c r="AU315" s="241" t="s">
        <v>92</v>
      </c>
      <c r="AV315" s="13" t="s">
        <v>92</v>
      </c>
      <c r="AW315" s="13" t="s">
        <v>42</v>
      </c>
      <c r="AX315" s="13" t="s">
        <v>82</v>
      </c>
      <c r="AY315" s="241" t="s">
        <v>197</v>
      </c>
    </row>
    <row r="316" s="14" customFormat="1">
      <c r="A316" s="14"/>
      <c r="B316" s="253"/>
      <c r="C316" s="254"/>
      <c r="D316" s="224" t="s">
        <v>232</v>
      </c>
      <c r="E316" s="255" t="s">
        <v>35</v>
      </c>
      <c r="F316" s="256" t="s">
        <v>355</v>
      </c>
      <c r="G316" s="254"/>
      <c r="H316" s="257">
        <v>1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232</v>
      </c>
      <c r="AU316" s="263" t="s">
        <v>92</v>
      </c>
      <c r="AV316" s="14" t="s">
        <v>206</v>
      </c>
      <c r="AW316" s="14" t="s">
        <v>42</v>
      </c>
      <c r="AX316" s="14" t="s">
        <v>90</v>
      </c>
      <c r="AY316" s="263" t="s">
        <v>197</v>
      </c>
    </row>
    <row r="317" s="2" customFormat="1" ht="21.75" customHeight="1">
      <c r="A317" s="43"/>
      <c r="B317" s="44"/>
      <c r="C317" s="243" t="s">
        <v>509</v>
      </c>
      <c r="D317" s="243" t="s">
        <v>305</v>
      </c>
      <c r="E317" s="244" t="s">
        <v>2457</v>
      </c>
      <c r="F317" s="245" t="s">
        <v>2458</v>
      </c>
      <c r="G317" s="246" t="s">
        <v>215</v>
      </c>
      <c r="H317" s="247">
        <v>1</v>
      </c>
      <c r="I317" s="248"/>
      <c r="J317" s="249">
        <f>ROUND(I317*H317,2)</f>
        <v>0</v>
      </c>
      <c r="K317" s="245" t="s">
        <v>35</v>
      </c>
      <c r="L317" s="250"/>
      <c r="M317" s="251" t="s">
        <v>35</v>
      </c>
      <c r="N317" s="252" t="s">
        <v>53</v>
      </c>
      <c r="O317" s="89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R317" s="222" t="s">
        <v>253</v>
      </c>
      <c r="AT317" s="222" t="s">
        <v>305</v>
      </c>
      <c r="AU317" s="222" t="s">
        <v>92</v>
      </c>
      <c r="AY317" s="21" t="s">
        <v>197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21" t="s">
        <v>90</v>
      </c>
      <c r="BK317" s="223">
        <f>ROUND(I317*H317,2)</f>
        <v>0</v>
      </c>
      <c r="BL317" s="21" t="s">
        <v>206</v>
      </c>
      <c r="BM317" s="222" t="s">
        <v>723</v>
      </c>
    </row>
    <row r="318" s="2" customFormat="1">
      <c r="A318" s="43"/>
      <c r="B318" s="44"/>
      <c r="C318" s="45"/>
      <c r="D318" s="224" t="s">
        <v>209</v>
      </c>
      <c r="E318" s="45"/>
      <c r="F318" s="225" t="s">
        <v>2458</v>
      </c>
      <c r="G318" s="45"/>
      <c r="H318" s="45"/>
      <c r="I318" s="226"/>
      <c r="J318" s="45"/>
      <c r="K318" s="45"/>
      <c r="L318" s="49"/>
      <c r="M318" s="227"/>
      <c r="N318" s="228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T318" s="21" t="s">
        <v>209</v>
      </c>
      <c r="AU318" s="21" t="s">
        <v>92</v>
      </c>
    </row>
    <row r="319" s="2" customFormat="1" ht="16.5" customHeight="1">
      <c r="A319" s="43"/>
      <c r="B319" s="44"/>
      <c r="C319" s="243" t="s">
        <v>515</v>
      </c>
      <c r="D319" s="243" t="s">
        <v>305</v>
      </c>
      <c r="E319" s="244" t="s">
        <v>2459</v>
      </c>
      <c r="F319" s="245" t="s">
        <v>2460</v>
      </c>
      <c r="G319" s="246" t="s">
        <v>215</v>
      </c>
      <c r="H319" s="247">
        <v>1</v>
      </c>
      <c r="I319" s="248"/>
      <c r="J319" s="249">
        <f>ROUND(I319*H319,2)</f>
        <v>0</v>
      </c>
      <c r="K319" s="245" t="s">
        <v>35</v>
      </c>
      <c r="L319" s="250"/>
      <c r="M319" s="251" t="s">
        <v>35</v>
      </c>
      <c r="N319" s="252" t="s">
        <v>53</v>
      </c>
      <c r="O319" s="89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R319" s="222" t="s">
        <v>253</v>
      </c>
      <c r="AT319" s="222" t="s">
        <v>305</v>
      </c>
      <c r="AU319" s="222" t="s">
        <v>92</v>
      </c>
      <c r="AY319" s="21" t="s">
        <v>197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21" t="s">
        <v>90</v>
      </c>
      <c r="BK319" s="223">
        <f>ROUND(I319*H319,2)</f>
        <v>0</v>
      </c>
      <c r="BL319" s="21" t="s">
        <v>206</v>
      </c>
      <c r="BM319" s="222" t="s">
        <v>732</v>
      </c>
    </row>
    <row r="320" s="2" customFormat="1">
      <c r="A320" s="43"/>
      <c r="B320" s="44"/>
      <c r="C320" s="45"/>
      <c r="D320" s="224" t="s">
        <v>209</v>
      </c>
      <c r="E320" s="45"/>
      <c r="F320" s="225" t="s">
        <v>2460</v>
      </c>
      <c r="G320" s="45"/>
      <c r="H320" s="45"/>
      <c r="I320" s="226"/>
      <c r="J320" s="45"/>
      <c r="K320" s="45"/>
      <c r="L320" s="49"/>
      <c r="M320" s="227"/>
      <c r="N320" s="228"/>
      <c r="O320" s="89"/>
      <c r="P320" s="89"/>
      <c r="Q320" s="89"/>
      <c r="R320" s="89"/>
      <c r="S320" s="89"/>
      <c r="T320" s="90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T320" s="21" t="s">
        <v>209</v>
      </c>
      <c r="AU320" s="21" t="s">
        <v>92</v>
      </c>
    </row>
    <row r="321" s="2" customFormat="1" ht="24.15" customHeight="1">
      <c r="A321" s="43"/>
      <c r="B321" s="44"/>
      <c r="C321" s="243" t="s">
        <v>523</v>
      </c>
      <c r="D321" s="243" t="s">
        <v>305</v>
      </c>
      <c r="E321" s="244" t="s">
        <v>2461</v>
      </c>
      <c r="F321" s="245" t="s">
        <v>2462</v>
      </c>
      <c r="G321" s="246" t="s">
        <v>215</v>
      </c>
      <c r="H321" s="247">
        <v>1</v>
      </c>
      <c r="I321" s="248"/>
      <c r="J321" s="249">
        <f>ROUND(I321*H321,2)</f>
        <v>0</v>
      </c>
      <c r="K321" s="245" t="s">
        <v>35</v>
      </c>
      <c r="L321" s="250"/>
      <c r="M321" s="251" t="s">
        <v>35</v>
      </c>
      <c r="N321" s="252" t="s">
        <v>53</v>
      </c>
      <c r="O321" s="89"/>
      <c r="P321" s="220">
        <f>O321*H321</f>
        <v>0</v>
      </c>
      <c r="Q321" s="220">
        <v>0</v>
      </c>
      <c r="R321" s="220">
        <f>Q321*H321</f>
        <v>0</v>
      </c>
      <c r="S321" s="220">
        <v>0</v>
      </c>
      <c r="T321" s="221">
        <f>S321*H321</f>
        <v>0</v>
      </c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R321" s="222" t="s">
        <v>253</v>
      </c>
      <c r="AT321" s="222" t="s">
        <v>305</v>
      </c>
      <c r="AU321" s="222" t="s">
        <v>92</v>
      </c>
      <c r="AY321" s="21" t="s">
        <v>197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21" t="s">
        <v>90</v>
      </c>
      <c r="BK321" s="223">
        <f>ROUND(I321*H321,2)</f>
        <v>0</v>
      </c>
      <c r="BL321" s="21" t="s">
        <v>206</v>
      </c>
      <c r="BM321" s="222" t="s">
        <v>737</v>
      </c>
    </row>
    <row r="322" s="2" customFormat="1">
      <c r="A322" s="43"/>
      <c r="B322" s="44"/>
      <c r="C322" s="45"/>
      <c r="D322" s="224" t="s">
        <v>209</v>
      </c>
      <c r="E322" s="45"/>
      <c r="F322" s="225" t="s">
        <v>2462</v>
      </c>
      <c r="G322" s="45"/>
      <c r="H322" s="45"/>
      <c r="I322" s="226"/>
      <c r="J322" s="45"/>
      <c r="K322" s="45"/>
      <c r="L322" s="49"/>
      <c r="M322" s="227"/>
      <c r="N322" s="228"/>
      <c r="O322" s="89"/>
      <c r="P322" s="89"/>
      <c r="Q322" s="89"/>
      <c r="R322" s="89"/>
      <c r="S322" s="89"/>
      <c r="T322" s="90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T322" s="21" t="s">
        <v>209</v>
      </c>
      <c r="AU322" s="21" t="s">
        <v>92</v>
      </c>
    </row>
    <row r="323" s="2" customFormat="1" ht="24.15" customHeight="1">
      <c r="A323" s="43"/>
      <c r="B323" s="44"/>
      <c r="C323" s="211" t="s">
        <v>539</v>
      </c>
      <c r="D323" s="211" t="s">
        <v>201</v>
      </c>
      <c r="E323" s="212" t="s">
        <v>2451</v>
      </c>
      <c r="F323" s="213" t="s">
        <v>2452</v>
      </c>
      <c r="G323" s="214" t="s">
        <v>215</v>
      </c>
      <c r="H323" s="215">
        <v>2</v>
      </c>
      <c r="I323" s="216"/>
      <c r="J323" s="217">
        <f>ROUND(I323*H323,2)</f>
        <v>0</v>
      </c>
      <c r="K323" s="213" t="s">
        <v>35</v>
      </c>
      <c r="L323" s="49"/>
      <c r="M323" s="218" t="s">
        <v>35</v>
      </c>
      <c r="N323" s="219" t="s">
        <v>53</v>
      </c>
      <c r="O323" s="89"/>
      <c r="P323" s="220">
        <f>O323*H323</f>
        <v>0</v>
      </c>
      <c r="Q323" s="220">
        <v>0</v>
      </c>
      <c r="R323" s="220">
        <f>Q323*H323</f>
        <v>0</v>
      </c>
      <c r="S323" s="220">
        <v>0</v>
      </c>
      <c r="T323" s="221">
        <f>S323*H323</f>
        <v>0</v>
      </c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R323" s="222" t="s">
        <v>206</v>
      </c>
      <c r="AT323" s="222" t="s">
        <v>201</v>
      </c>
      <c r="AU323" s="222" t="s">
        <v>92</v>
      </c>
      <c r="AY323" s="21" t="s">
        <v>197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21" t="s">
        <v>90</v>
      </c>
      <c r="BK323" s="223">
        <f>ROUND(I323*H323,2)</f>
        <v>0</v>
      </c>
      <c r="BL323" s="21" t="s">
        <v>206</v>
      </c>
      <c r="BM323" s="222" t="s">
        <v>746</v>
      </c>
    </row>
    <row r="324" s="2" customFormat="1">
      <c r="A324" s="43"/>
      <c r="B324" s="44"/>
      <c r="C324" s="45"/>
      <c r="D324" s="224" t="s">
        <v>209</v>
      </c>
      <c r="E324" s="45"/>
      <c r="F324" s="225" t="s">
        <v>2452</v>
      </c>
      <c r="G324" s="45"/>
      <c r="H324" s="45"/>
      <c r="I324" s="226"/>
      <c r="J324" s="45"/>
      <c r="K324" s="45"/>
      <c r="L324" s="49"/>
      <c r="M324" s="227"/>
      <c r="N324" s="228"/>
      <c r="O324" s="89"/>
      <c r="P324" s="89"/>
      <c r="Q324" s="89"/>
      <c r="R324" s="89"/>
      <c r="S324" s="89"/>
      <c r="T324" s="90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T324" s="21" t="s">
        <v>209</v>
      </c>
      <c r="AU324" s="21" t="s">
        <v>92</v>
      </c>
    </row>
    <row r="325" s="13" customFormat="1">
      <c r="A325" s="13"/>
      <c r="B325" s="232"/>
      <c r="C325" s="233"/>
      <c r="D325" s="224" t="s">
        <v>232</v>
      </c>
      <c r="E325" s="242" t="s">
        <v>35</v>
      </c>
      <c r="F325" s="234" t="s">
        <v>2807</v>
      </c>
      <c r="G325" s="233"/>
      <c r="H325" s="235">
        <v>2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232</v>
      </c>
      <c r="AU325" s="241" t="s">
        <v>92</v>
      </c>
      <c r="AV325" s="13" t="s">
        <v>92</v>
      </c>
      <c r="AW325" s="13" t="s">
        <v>42</v>
      </c>
      <c r="AX325" s="13" t="s">
        <v>82</v>
      </c>
      <c r="AY325" s="241" t="s">
        <v>197</v>
      </c>
    </row>
    <row r="326" s="14" customFormat="1">
      <c r="A326" s="14"/>
      <c r="B326" s="253"/>
      <c r="C326" s="254"/>
      <c r="D326" s="224" t="s">
        <v>232</v>
      </c>
      <c r="E326" s="255" t="s">
        <v>35</v>
      </c>
      <c r="F326" s="256" t="s">
        <v>355</v>
      </c>
      <c r="G326" s="254"/>
      <c r="H326" s="257">
        <v>2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232</v>
      </c>
      <c r="AU326" s="263" t="s">
        <v>92</v>
      </c>
      <c r="AV326" s="14" t="s">
        <v>206</v>
      </c>
      <c r="AW326" s="14" t="s">
        <v>42</v>
      </c>
      <c r="AX326" s="14" t="s">
        <v>90</v>
      </c>
      <c r="AY326" s="263" t="s">
        <v>197</v>
      </c>
    </row>
    <row r="327" s="2" customFormat="1" ht="24.15" customHeight="1">
      <c r="A327" s="43"/>
      <c r="B327" s="44"/>
      <c r="C327" s="243" t="s">
        <v>545</v>
      </c>
      <c r="D327" s="243" t="s">
        <v>305</v>
      </c>
      <c r="E327" s="244" t="s">
        <v>2453</v>
      </c>
      <c r="F327" s="245" t="s">
        <v>2454</v>
      </c>
      <c r="G327" s="246" t="s">
        <v>215</v>
      </c>
      <c r="H327" s="247">
        <v>2</v>
      </c>
      <c r="I327" s="248"/>
      <c r="J327" s="249">
        <f>ROUND(I327*H327,2)</f>
        <v>0</v>
      </c>
      <c r="K327" s="245" t="s">
        <v>35</v>
      </c>
      <c r="L327" s="250"/>
      <c r="M327" s="251" t="s">
        <v>35</v>
      </c>
      <c r="N327" s="252" t="s">
        <v>53</v>
      </c>
      <c r="O327" s="89"/>
      <c r="P327" s="220">
        <f>O327*H327</f>
        <v>0</v>
      </c>
      <c r="Q327" s="220">
        <v>0</v>
      </c>
      <c r="R327" s="220">
        <f>Q327*H327</f>
        <v>0</v>
      </c>
      <c r="S327" s="220">
        <v>0</v>
      </c>
      <c r="T327" s="221">
        <f>S327*H327</f>
        <v>0</v>
      </c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R327" s="222" t="s">
        <v>253</v>
      </c>
      <c r="AT327" s="222" t="s">
        <v>305</v>
      </c>
      <c r="AU327" s="222" t="s">
        <v>92</v>
      </c>
      <c r="AY327" s="21" t="s">
        <v>197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21" t="s">
        <v>90</v>
      </c>
      <c r="BK327" s="223">
        <f>ROUND(I327*H327,2)</f>
        <v>0</v>
      </c>
      <c r="BL327" s="21" t="s">
        <v>206</v>
      </c>
      <c r="BM327" s="222" t="s">
        <v>759</v>
      </c>
    </row>
    <row r="328" s="2" customFormat="1">
      <c r="A328" s="43"/>
      <c r="B328" s="44"/>
      <c r="C328" s="45"/>
      <c r="D328" s="224" t="s">
        <v>209</v>
      </c>
      <c r="E328" s="45"/>
      <c r="F328" s="225" t="s">
        <v>2454</v>
      </c>
      <c r="G328" s="45"/>
      <c r="H328" s="45"/>
      <c r="I328" s="226"/>
      <c r="J328" s="45"/>
      <c r="K328" s="45"/>
      <c r="L328" s="49"/>
      <c r="M328" s="227"/>
      <c r="N328" s="228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T328" s="21" t="s">
        <v>209</v>
      </c>
      <c r="AU328" s="21" t="s">
        <v>92</v>
      </c>
    </row>
    <row r="329" s="13" customFormat="1">
      <c r="A329" s="13"/>
      <c r="B329" s="232"/>
      <c r="C329" s="233"/>
      <c r="D329" s="224" t="s">
        <v>232</v>
      </c>
      <c r="E329" s="242" t="s">
        <v>35</v>
      </c>
      <c r="F329" s="234" t="s">
        <v>2807</v>
      </c>
      <c r="G329" s="233"/>
      <c r="H329" s="235">
        <v>2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232</v>
      </c>
      <c r="AU329" s="241" t="s">
        <v>92</v>
      </c>
      <c r="AV329" s="13" t="s">
        <v>92</v>
      </c>
      <c r="AW329" s="13" t="s">
        <v>42</v>
      </c>
      <c r="AX329" s="13" t="s">
        <v>82</v>
      </c>
      <c r="AY329" s="241" t="s">
        <v>197</v>
      </c>
    </row>
    <row r="330" s="14" customFormat="1">
      <c r="A330" s="14"/>
      <c r="B330" s="253"/>
      <c r="C330" s="254"/>
      <c r="D330" s="224" t="s">
        <v>232</v>
      </c>
      <c r="E330" s="255" t="s">
        <v>35</v>
      </c>
      <c r="F330" s="256" t="s">
        <v>355</v>
      </c>
      <c r="G330" s="254"/>
      <c r="H330" s="257">
        <v>2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232</v>
      </c>
      <c r="AU330" s="263" t="s">
        <v>92</v>
      </c>
      <c r="AV330" s="14" t="s">
        <v>206</v>
      </c>
      <c r="AW330" s="14" t="s">
        <v>42</v>
      </c>
      <c r="AX330" s="14" t="s">
        <v>90</v>
      </c>
      <c r="AY330" s="263" t="s">
        <v>197</v>
      </c>
    </row>
    <row r="331" s="2" customFormat="1" ht="24.15" customHeight="1">
      <c r="A331" s="43"/>
      <c r="B331" s="44"/>
      <c r="C331" s="211" t="s">
        <v>557</v>
      </c>
      <c r="D331" s="211" t="s">
        <v>201</v>
      </c>
      <c r="E331" s="212" t="s">
        <v>2463</v>
      </c>
      <c r="F331" s="213" t="s">
        <v>2464</v>
      </c>
      <c r="G331" s="214" t="s">
        <v>215</v>
      </c>
      <c r="H331" s="215">
        <v>1</v>
      </c>
      <c r="I331" s="216"/>
      <c r="J331" s="217">
        <f>ROUND(I331*H331,2)</f>
        <v>0</v>
      </c>
      <c r="K331" s="213" t="s">
        <v>35</v>
      </c>
      <c r="L331" s="49"/>
      <c r="M331" s="218" t="s">
        <v>35</v>
      </c>
      <c r="N331" s="219" t="s">
        <v>53</v>
      </c>
      <c r="O331" s="89"/>
      <c r="P331" s="220">
        <f>O331*H331</f>
        <v>0</v>
      </c>
      <c r="Q331" s="220">
        <v>0</v>
      </c>
      <c r="R331" s="220">
        <f>Q331*H331</f>
        <v>0</v>
      </c>
      <c r="S331" s="220">
        <v>0</v>
      </c>
      <c r="T331" s="221">
        <f>S331*H331</f>
        <v>0</v>
      </c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R331" s="222" t="s">
        <v>206</v>
      </c>
      <c r="AT331" s="222" t="s">
        <v>201</v>
      </c>
      <c r="AU331" s="222" t="s">
        <v>92</v>
      </c>
      <c r="AY331" s="21" t="s">
        <v>197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21" t="s">
        <v>90</v>
      </c>
      <c r="BK331" s="223">
        <f>ROUND(I331*H331,2)</f>
        <v>0</v>
      </c>
      <c r="BL331" s="21" t="s">
        <v>206</v>
      </c>
      <c r="BM331" s="222" t="s">
        <v>773</v>
      </c>
    </row>
    <row r="332" s="2" customFormat="1">
      <c r="A332" s="43"/>
      <c r="B332" s="44"/>
      <c r="C332" s="45"/>
      <c r="D332" s="224" t="s">
        <v>209</v>
      </c>
      <c r="E332" s="45"/>
      <c r="F332" s="225" t="s">
        <v>2464</v>
      </c>
      <c r="G332" s="45"/>
      <c r="H332" s="45"/>
      <c r="I332" s="226"/>
      <c r="J332" s="45"/>
      <c r="K332" s="45"/>
      <c r="L332" s="49"/>
      <c r="M332" s="227"/>
      <c r="N332" s="228"/>
      <c r="O332" s="89"/>
      <c r="P332" s="89"/>
      <c r="Q332" s="89"/>
      <c r="R332" s="89"/>
      <c r="S332" s="89"/>
      <c r="T332" s="90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T332" s="21" t="s">
        <v>209</v>
      </c>
      <c r="AU332" s="21" t="s">
        <v>92</v>
      </c>
    </row>
    <row r="333" s="13" customFormat="1">
      <c r="A333" s="13"/>
      <c r="B333" s="232"/>
      <c r="C333" s="233"/>
      <c r="D333" s="224" t="s">
        <v>232</v>
      </c>
      <c r="E333" s="242" t="s">
        <v>35</v>
      </c>
      <c r="F333" s="234" t="s">
        <v>90</v>
      </c>
      <c r="G333" s="233"/>
      <c r="H333" s="235">
        <v>1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232</v>
      </c>
      <c r="AU333" s="241" t="s">
        <v>92</v>
      </c>
      <c r="AV333" s="13" t="s">
        <v>92</v>
      </c>
      <c r="AW333" s="13" t="s">
        <v>42</v>
      </c>
      <c r="AX333" s="13" t="s">
        <v>82</v>
      </c>
      <c r="AY333" s="241" t="s">
        <v>197</v>
      </c>
    </row>
    <row r="334" s="14" customFormat="1">
      <c r="A334" s="14"/>
      <c r="B334" s="253"/>
      <c r="C334" s="254"/>
      <c r="D334" s="224" t="s">
        <v>232</v>
      </c>
      <c r="E334" s="255" t="s">
        <v>35</v>
      </c>
      <c r="F334" s="256" t="s">
        <v>355</v>
      </c>
      <c r="G334" s="254"/>
      <c r="H334" s="257">
        <v>1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232</v>
      </c>
      <c r="AU334" s="263" t="s">
        <v>92</v>
      </c>
      <c r="AV334" s="14" t="s">
        <v>206</v>
      </c>
      <c r="AW334" s="14" t="s">
        <v>42</v>
      </c>
      <c r="AX334" s="14" t="s">
        <v>90</v>
      </c>
      <c r="AY334" s="263" t="s">
        <v>197</v>
      </c>
    </row>
    <row r="335" s="2" customFormat="1" ht="16.5" customHeight="1">
      <c r="A335" s="43"/>
      <c r="B335" s="44"/>
      <c r="C335" s="243" t="s">
        <v>563</v>
      </c>
      <c r="D335" s="243" t="s">
        <v>305</v>
      </c>
      <c r="E335" s="244" t="s">
        <v>2465</v>
      </c>
      <c r="F335" s="245" t="s">
        <v>2466</v>
      </c>
      <c r="G335" s="246" t="s">
        <v>215</v>
      </c>
      <c r="H335" s="247">
        <v>1</v>
      </c>
      <c r="I335" s="248"/>
      <c r="J335" s="249">
        <f>ROUND(I335*H335,2)</f>
        <v>0</v>
      </c>
      <c r="K335" s="245" t="s">
        <v>35</v>
      </c>
      <c r="L335" s="250"/>
      <c r="M335" s="251" t="s">
        <v>35</v>
      </c>
      <c r="N335" s="252" t="s">
        <v>53</v>
      </c>
      <c r="O335" s="89"/>
      <c r="P335" s="220">
        <f>O335*H335</f>
        <v>0</v>
      </c>
      <c r="Q335" s="220">
        <v>0</v>
      </c>
      <c r="R335" s="220">
        <f>Q335*H335</f>
        <v>0</v>
      </c>
      <c r="S335" s="220">
        <v>0</v>
      </c>
      <c r="T335" s="221">
        <f>S335*H335</f>
        <v>0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2" t="s">
        <v>253</v>
      </c>
      <c r="AT335" s="222" t="s">
        <v>305</v>
      </c>
      <c r="AU335" s="222" t="s">
        <v>92</v>
      </c>
      <c r="AY335" s="21" t="s">
        <v>197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21" t="s">
        <v>90</v>
      </c>
      <c r="BK335" s="223">
        <f>ROUND(I335*H335,2)</f>
        <v>0</v>
      </c>
      <c r="BL335" s="21" t="s">
        <v>206</v>
      </c>
      <c r="BM335" s="222" t="s">
        <v>777</v>
      </c>
    </row>
    <row r="336" s="2" customFormat="1">
      <c r="A336" s="43"/>
      <c r="B336" s="44"/>
      <c r="C336" s="45"/>
      <c r="D336" s="224" t="s">
        <v>209</v>
      </c>
      <c r="E336" s="45"/>
      <c r="F336" s="225" t="s">
        <v>2466</v>
      </c>
      <c r="G336" s="45"/>
      <c r="H336" s="45"/>
      <c r="I336" s="226"/>
      <c r="J336" s="45"/>
      <c r="K336" s="45"/>
      <c r="L336" s="49"/>
      <c r="M336" s="227"/>
      <c r="N336" s="228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209</v>
      </c>
      <c r="AU336" s="21" t="s">
        <v>92</v>
      </c>
    </row>
    <row r="337" s="2" customFormat="1">
      <c r="A337" s="43"/>
      <c r="B337" s="44"/>
      <c r="C337" s="45"/>
      <c r="D337" s="224" t="s">
        <v>219</v>
      </c>
      <c r="E337" s="45"/>
      <c r="F337" s="231" t="s">
        <v>2467</v>
      </c>
      <c r="G337" s="45"/>
      <c r="H337" s="45"/>
      <c r="I337" s="226"/>
      <c r="J337" s="45"/>
      <c r="K337" s="45"/>
      <c r="L337" s="49"/>
      <c r="M337" s="227"/>
      <c r="N337" s="228"/>
      <c r="O337" s="89"/>
      <c r="P337" s="89"/>
      <c r="Q337" s="89"/>
      <c r="R337" s="89"/>
      <c r="S337" s="89"/>
      <c r="T337" s="90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T337" s="21" t="s">
        <v>219</v>
      </c>
      <c r="AU337" s="21" t="s">
        <v>92</v>
      </c>
    </row>
    <row r="338" s="2" customFormat="1" ht="24.15" customHeight="1">
      <c r="A338" s="43"/>
      <c r="B338" s="44"/>
      <c r="C338" s="243" t="s">
        <v>569</v>
      </c>
      <c r="D338" s="243" t="s">
        <v>305</v>
      </c>
      <c r="E338" s="244" t="s">
        <v>2477</v>
      </c>
      <c r="F338" s="245" t="s">
        <v>2484</v>
      </c>
      <c r="G338" s="246" t="s">
        <v>215</v>
      </c>
      <c r="H338" s="247">
        <v>2</v>
      </c>
      <c r="I338" s="248"/>
      <c r="J338" s="249">
        <f>ROUND(I338*H338,2)</f>
        <v>0</v>
      </c>
      <c r="K338" s="245" t="s">
        <v>205</v>
      </c>
      <c r="L338" s="250"/>
      <c r="M338" s="251" t="s">
        <v>35</v>
      </c>
      <c r="N338" s="252" t="s">
        <v>53</v>
      </c>
      <c r="O338" s="89"/>
      <c r="P338" s="220">
        <f>O338*H338</f>
        <v>0</v>
      </c>
      <c r="Q338" s="220">
        <v>0.029999999999999999</v>
      </c>
      <c r="R338" s="220">
        <f>Q338*H338</f>
        <v>0.059999999999999998</v>
      </c>
      <c r="S338" s="220">
        <v>0</v>
      </c>
      <c r="T338" s="221">
        <f>S338*H338</f>
        <v>0</v>
      </c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R338" s="222" t="s">
        <v>253</v>
      </c>
      <c r="AT338" s="222" t="s">
        <v>305</v>
      </c>
      <c r="AU338" s="222" t="s">
        <v>92</v>
      </c>
      <c r="AY338" s="21" t="s">
        <v>197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21" t="s">
        <v>90</v>
      </c>
      <c r="BK338" s="223">
        <f>ROUND(I338*H338,2)</f>
        <v>0</v>
      </c>
      <c r="BL338" s="21" t="s">
        <v>206</v>
      </c>
      <c r="BM338" s="222" t="s">
        <v>2808</v>
      </c>
    </row>
    <row r="339" s="2" customFormat="1">
      <c r="A339" s="43"/>
      <c r="B339" s="44"/>
      <c r="C339" s="45"/>
      <c r="D339" s="224" t="s">
        <v>209</v>
      </c>
      <c r="E339" s="45"/>
      <c r="F339" s="225" t="s">
        <v>2480</v>
      </c>
      <c r="G339" s="45"/>
      <c r="H339" s="45"/>
      <c r="I339" s="226"/>
      <c r="J339" s="45"/>
      <c r="K339" s="45"/>
      <c r="L339" s="49"/>
      <c r="M339" s="227"/>
      <c r="N339" s="228"/>
      <c r="O339" s="89"/>
      <c r="P339" s="89"/>
      <c r="Q339" s="89"/>
      <c r="R339" s="89"/>
      <c r="S339" s="89"/>
      <c r="T339" s="90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T339" s="21" t="s">
        <v>209</v>
      </c>
      <c r="AU339" s="21" t="s">
        <v>92</v>
      </c>
    </row>
    <row r="340" s="2" customFormat="1">
      <c r="A340" s="43"/>
      <c r="B340" s="44"/>
      <c r="C340" s="45"/>
      <c r="D340" s="224" t="s">
        <v>219</v>
      </c>
      <c r="E340" s="45"/>
      <c r="F340" s="231" t="s">
        <v>2481</v>
      </c>
      <c r="G340" s="45"/>
      <c r="H340" s="45"/>
      <c r="I340" s="226"/>
      <c r="J340" s="45"/>
      <c r="K340" s="45"/>
      <c r="L340" s="49"/>
      <c r="M340" s="227"/>
      <c r="N340" s="228"/>
      <c r="O340" s="89"/>
      <c r="P340" s="89"/>
      <c r="Q340" s="89"/>
      <c r="R340" s="89"/>
      <c r="S340" s="89"/>
      <c r="T340" s="90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T340" s="21" t="s">
        <v>219</v>
      </c>
      <c r="AU340" s="21" t="s">
        <v>92</v>
      </c>
    </row>
    <row r="341" s="12" customFormat="1" ht="22.8" customHeight="1">
      <c r="A341" s="12"/>
      <c r="B341" s="195"/>
      <c r="C341" s="196"/>
      <c r="D341" s="197" t="s">
        <v>81</v>
      </c>
      <c r="E341" s="209" t="s">
        <v>1512</v>
      </c>
      <c r="F341" s="209" t="s">
        <v>1513</v>
      </c>
      <c r="G341" s="196"/>
      <c r="H341" s="196"/>
      <c r="I341" s="199"/>
      <c r="J341" s="210">
        <f>BK341</f>
        <v>0</v>
      </c>
      <c r="K341" s="196"/>
      <c r="L341" s="201"/>
      <c r="M341" s="202"/>
      <c r="N341" s="203"/>
      <c r="O341" s="203"/>
      <c r="P341" s="204">
        <f>SUM(P342:P343)</f>
        <v>0</v>
      </c>
      <c r="Q341" s="203"/>
      <c r="R341" s="204">
        <f>SUM(R342:R343)</f>
        <v>0</v>
      </c>
      <c r="S341" s="203"/>
      <c r="T341" s="205">
        <f>SUM(T342:T343)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6" t="s">
        <v>90</v>
      </c>
      <c r="AT341" s="207" t="s">
        <v>81</v>
      </c>
      <c r="AU341" s="207" t="s">
        <v>90</v>
      </c>
      <c r="AY341" s="206" t="s">
        <v>197</v>
      </c>
      <c r="BK341" s="208">
        <f>SUM(BK342:BK343)</f>
        <v>0</v>
      </c>
    </row>
    <row r="342" s="2" customFormat="1" ht="24.15" customHeight="1">
      <c r="A342" s="43"/>
      <c r="B342" s="44"/>
      <c r="C342" s="211" t="s">
        <v>580</v>
      </c>
      <c r="D342" s="211" t="s">
        <v>201</v>
      </c>
      <c r="E342" s="212" t="s">
        <v>2485</v>
      </c>
      <c r="F342" s="213" t="s">
        <v>2486</v>
      </c>
      <c r="G342" s="214" t="s">
        <v>269</v>
      </c>
      <c r="H342" s="215">
        <v>80.034999999999997</v>
      </c>
      <c r="I342" s="216"/>
      <c r="J342" s="217">
        <f>ROUND(I342*H342,2)</f>
        <v>0</v>
      </c>
      <c r="K342" s="213" t="s">
        <v>35</v>
      </c>
      <c r="L342" s="49"/>
      <c r="M342" s="218" t="s">
        <v>35</v>
      </c>
      <c r="N342" s="219" t="s">
        <v>53</v>
      </c>
      <c r="O342" s="89"/>
      <c r="P342" s="220">
        <f>O342*H342</f>
        <v>0</v>
      </c>
      <c r="Q342" s="220">
        <v>0</v>
      </c>
      <c r="R342" s="220">
        <f>Q342*H342</f>
        <v>0</v>
      </c>
      <c r="S342" s="220">
        <v>0</v>
      </c>
      <c r="T342" s="221">
        <f>S342*H342</f>
        <v>0</v>
      </c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R342" s="222" t="s">
        <v>206</v>
      </c>
      <c r="AT342" s="222" t="s">
        <v>201</v>
      </c>
      <c r="AU342" s="222" t="s">
        <v>92</v>
      </c>
      <c r="AY342" s="21" t="s">
        <v>197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21" t="s">
        <v>90</v>
      </c>
      <c r="BK342" s="223">
        <f>ROUND(I342*H342,2)</f>
        <v>0</v>
      </c>
      <c r="BL342" s="21" t="s">
        <v>206</v>
      </c>
      <c r="BM342" s="222" t="s">
        <v>789</v>
      </c>
    </row>
    <row r="343" s="2" customFormat="1">
      <c r="A343" s="43"/>
      <c r="B343" s="44"/>
      <c r="C343" s="45"/>
      <c r="D343" s="224" t="s">
        <v>209</v>
      </c>
      <c r="E343" s="45"/>
      <c r="F343" s="225" t="s">
        <v>2486</v>
      </c>
      <c r="G343" s="45"/>
      <c r="H343" s="45"/>
      <c r="I343" s="226"/>
      <c r="J343" s="45"/>
      <c r="K343" s="45"/>
      <c r="L343" s="49"/>
      <c r="M343" s="227"/>
      <c r="N343" s="228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T343" s="21" t="s">
        <v>209</v>
      </c>
      <c r="AU343" s="21" t="s">
        <v>92</v>
      </c>
    </row>
    <row r="344" s="12" customFormat="1" ht="22.8" customHeight="1">
      <c r="A344" s="12"/>
      <c r="B344" s="195"/>
      <c r="C344" s="196"/>
      <c r="D344" s="197" t="s">
        <v>81</v>
      </c>
      <c r="E344" s="209" t="s">
        <v>137</v>
      </c>
      <c r="F344" s="209" t="s">
        <v>2809</v>
      </c>
      <c r="G344" s="196"/>
      <c r="H344" s="196"/>
      <c r="I344" s="199"/>
      <c r="J344" s="210">
        <f>BK344</f>
        <v>0</v>
      </c>
      <c r="K344" s="196"/>
      <c r="L344" s="201"/>
      <c r="M344" s="202"/>
      <c r="N344" s="203"/>
      <c r="O344" s="203"/>
      <c r="P344" s="204">
        <f>SUM(P345:P381)</f>
        <v>0</v>
      </c>
      <c r="Q344" s="203"/>
      <c r="R344" s="204">
        <f>SUM(R345:R381)</f>
        <v>0.45967999999999998</v>
      </c>
      <c r="S344" s="203"/>
      <c r="T344" s="205">
        <f>SUM(T345:T381)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6" t="s">
        <v>234</v>
      </c>
      <c r="AT344" s="207" t="s">
        <v>81</v>
      </c>
      <c r="AU344" s="207" t="s">
        <v>90</v>
      </c>
      <c r="AY344" s="206" t="s">
        <v>197</v>
      </c>
      <c r="BK344" s="208">
        <f>SUM(BK345:BK381)</f>
        <v>0</v>
      </c>
    </row>
    <row r="345" s="2" customFormat="1" ht="21.75" customHeight="1">
      <c r="A345" s="43"/>
      <c r="B345" s="44"/>
      <c r="C345" s="211" t="s">
        <v>582</v>
      </c>
      <c r="D345" s="211" t="s">
        <v>201</v>
      </c>
      <c r="E345" s="212" t="s">
        <v>2488</v>
      </c>
      <c r="F345" s="213" t="s">
        <v>2489</v>
      </c>
      <c r="G345" s="214" t="s">
        <v>409</v>
      </c>
      <c r="H345" s="215">
        <v>53.030000000000001</v>
      </c>
      <c r="I345" s="216"/>
      <c r="J345" s="217">
        <f>ROUND(I345*H345,2)</f>
        <v>0</v>
      </c>
      <c r="K345" s="213" t="s">
        <v>35</v>
      </c>
      <c r="L345" s="49"/>
      <c r="M345" s="218" t="s">
        <v>35</v>
      </c>
      <c r="N345" s="219" t="s">
        <v>53</v>
      </c>
      <c r="O345" s="89"/>
      <c r="P345" s="220">
        <f>O345*H345</f>
        <v>0</v>
      </c>
      <c r="Q345" s="220">
        <v>0</v>
      </c>
      <c r="R345" s="220">
        <f>Q345*H345</f>
        <v>0</v>
      </c>
      <c r="S345" s="220">
        <v>0</v>
      </c>
      <c r="T345" s="221">
        <f>S345*H345</f>
        <v>0</v>
      </c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R345" s="222" t="s">
        <v>206</v>
      </c>
      <c r="AT345" s="222" t="s">
        <v>201</v>
      </c>
      <c r="AU345" s="222" t="s">
        <v>92</v>
      </c>
      <c r="AY345" s="21" t="s">
        <v>197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21" t="s">
        <v>90</v>
      </c>
      <c r="BK345" s="223">
        <f>ROUND(I345*H345,2)</f>
        <v>0</v>
      </c>
      <c r="BL345" s="21" t="s">
        <v>206</v>
      </c>
      <c r="BM345" s="222" t="s">
        <v>481</v>
      </c>
    </row>
    <row r="346" s="2" customFormat="1">
      <c r="A346" s="43"/>
      <c r="B346" s="44"/>
      <c r="C346" s="45"/>
      <c r="D346" s="224" t="s">
        <v>209</v>
      </c>
      <c r="E346" s="45"/>
      <c r="F346" s="225" t="s">
        <v>2489</v>
      </c>
      <c r="G346" s="45"/>
      <c r="H346" s="45"/>
      <c r="I346" s="226"/>
      <c r="J346" s="45"/>
      <c r="K346" s="45"/>
      <c r="L346" s="49"/>
      <c r="M346" s="227"/>
      <c r="N346" s="228"/>
      <c r="O346" s="89"/>
      <c r="P346" s="89"/>
      <c r="Q346" s="89"/>
      <c r="R346" s="89"/>
      <c r="S346" s="89"/>
      <c r="T346" s="90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T346" s="21" t="s">
        <v>209</v>
      </c>
      <c r="AU346" s="21" t="s">
        <v>92</v>
      </c>
    </row>
    <row r="347" s="13" customFormat="1">
      <c r="A347" s="13"/>
      <c r="B347" s="232"/>
      <c r="C347" s="233"/>
      <c r="D347" s="224" t="s">
        <v>232</v>
      </c>
      <c r="E347" s="242" t="s">
        <v>35</v>
      </c>
      <c r="F347" s="234" t="s">
        <v>2810</v>
      </c>
      <c r="G347" s="233"/>
      <c r="H347" s="235">
        <v>42.57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232</v>
      </c>
      <c r="AU347" s="241" t="s">
        <v>92</v>
      </c>
      <c r="AV347" s="13" t="s">
        <v>92</v>
      </c>
      <c r="AW347" s="13" t="s">
        <v>42</v>
      </c>
      <c r="AX347" s="13" t="s">
        <v>82</v>
      </c>
      <c r="AY347" s="241" t="s">
        <v>197</v>
      </c>
    </row>
    <row r="348" s="13" customFormat="1">
      <c r="A348" s="13"/>
      <c r="B348" s="232"/>
      <c r="C348" s="233"/>
      <c r="D348" s="224" t="s">
        <v>232</v>
      </c>
      <c r="E348" s="242" t="s">
        <v>35</v>
      </c>
      <c r="F348" s="234" t="s">
        <v>2811</v>
      </c>
      <c r="G348" s="233"/>
      <c r="H348" s="235">
        <v>10.460000000000001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232</v>
      </c>
      <c r="AU348" s="241" t="s">
        <v>92</v>
      </c>
      <c r="AV348" s="13" t="s">
        <v>92</v>
      </c>
      <c r="AW348" s="13" t="s">
        <v>42</v>
      </c>
      <c r="AX348" s="13" t="s">
        <v>82</v>
      </c>
      <c r="AY348" s="241" t="s">
        <v>197</v>
      </c>
    </row>
    <row r="349" s="14" customFormat="1">
      <c r="A349" s="14"/>
      <c r="B349" s="253"/>
      <c r="C349" s="254"/>
      <c r="D349" s="224" t="s">
        <v>232</v>
      </c>
      <c r="E349" s="255" t="s">
        <v>35</v>
      </c>
      <c r="F349" s="256" t="s">
        <v>355</v>
      </c>
      <c r="G349" s="254"/>
      <c r="H349" s="257">
        <v>53.030000000000001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232</v>
      </c>
      <c r="AU349" s="263" t="s">
        <v>92</v>
      </c>
      <c r="AV349" s="14" t="s">
        <v>206</v>
      </c>
      <c r="AW349" s="14" t="s">
        <v>42</v>
      </c>
      <c r="AX349" s="14" t="s">
        <v>90</v>
      </c>
      <c r="AY349" s="263" t="s">
        <v>197</v>
      </c>
    </row>
    <row r="350" s="2" customFormat="1" ht="24.15" customHeight="1">
      <c r="A350" s="43"/>
      <c r="B350" s="44"/>
      <c r="C350" s="211" t="s">
        <v>587</v>
      </c>
      <c r="D350" s="211" t="s">
        <v>201</v>
      </c>
      <c r="E350" s="212" t="s">
        <v>2493</v>
      </c>
      <c r="F350" s="213" t="s">
        <v>2666</v>
      </c>
      <c r="G350" s="214" t="s">
        <v>2495</v>
      </c>
      <c r="H350" s="215">
        <v>1</v>
      </c>
      <c r="I350" s="216"/>
      <c r="J350" s="217">
        <f>ROUND(I350*H350,2)</f>
        <v>0</v>
      </c>
      <c r="K350" s="213" t="s">
        <v>2496</v>
      </c>
      <c r="L350" s="49"/>
      <c r="M350" s="218" t="s">
        <v>35</v>
      </c>
      <c r="N350" s="219" t="s">
        <v>53</v>
      </c>
      <c r="O350" s="89"/>
      <c r="P350" s="220">
        <f>O350*H350</f>
        <v>0</v>
      </c>
      <c r="Q350" s="220">
        <v>0.00031</v>
      </c>
      <c r="R350" s="220">
        <f>Q350*H350</f>
        <v>0.00031</v>
      </c>
      <c r="S350" s="220">
        <v>0</v>
      </c>
      <c r="T350" s="221">
        <f>S350*H350</f>
        <v>0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R350" s="222" t="s">
        <v>206</v>
      </c>
      <c r="AT350" s="222" t="s">
        <v>201</v>
      </c>
      <c r="AU350" s="222" t="s">
        <v>92</v>
      </c>
      <c r="AY350" s="21" t="s">
        <v>197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21" t="s">
        <v>90</v>
      </c>
      <c r="BK350" s="223">
        <f>ROUND(I350*H350,2)</f>
        <v>0</v>
      </c>
      <c r="BL350" s="21" t="s">
        <v>206</v>
      </c>
      <c r="BM350" s="222" t="s">
        <v>2812</v>
      </c>
    </row>
    <row r="351" s="2" customFormat="1">
      <c r="A351" s="43"/>
      <c r="B351" s="44"/>
      <c r="C351" s="45"/>
      <c r="D351" s="224" t="s">
        <v>209</v>
      </c>
      <c r="E351" s="45"/>
      <c r="F351" s="225" t="s">
        <v>2813</v>
      </c>
      <c r="G351" s="45"/>
      <c r="H351" s="45"/>
      <c r="I351" s="226"/>
      <c r="J351" s="45"/>
      <c r="K351" s="45"/>
      <c r="L351" s="49"/>
      <c r="M351" s="227"/>
      <c r="N351" s="228"/>
      <c r="O351" s="89"/>
      <c r="P351" s="89"/>
      <c r="Q351" s="89"/>
      <c r="R351" s="89"/>
      <c r="S351" s="89"/>
      <c r="T351" s="90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T351" s="21" t="s">
        <v>209</v>
      </c>
      <c r="AU351" s="21" t="s">
        <v>92</v>
      </c>
    </row>
    <row r="352" s="2" customFormat="1">
      <c r="A352" s="43"/>
      <c r="B352" s="44"/>
      <c r="C352" s="45"/>
      <c r="D352" s="229" t="s">
        <v>211</v>
      </c>
      <c r="E352" s="45"/>
      <c r="F352" s="230" t="s">
        <v>2499</v>
      </c>
      <c r="G352" s="45"/>
      <c r="H352" s="45"/>
      <c r="I352" s="226"/>
      <c r="J352" s="45"/>
      <c r="K352" s="45"/>
      <c r="L352" s="49"/>
      <c r="M352" s="227"/>
      <c r="N352" s="228"/>
      <c r="O352" s="89"/>
      <c r="P352" s="89"/>
      <c r="Q352" s="89"/>
      <c r="R352" s="89"/>
      <c r="S352" s="89"/>
      <c r="T352" s="90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T352" s="21" t="s">
        <v>211</v>
      </c>
      <c r="AU352" s="21" t="s">
        <v>92</v>
      </c>
    </row>
    <row r="353" s="2" customFormat="1">
      <c r="A353" s="43"/>
      <c r="B353" s="44"/>
      <c r="C353" s="45"/>
      <c r="D353" s="224" t="s">
        <v>2500</v>
      </c>
      <c r="E353" s="45"/>
      <c r="F353" s="231" t="s">
        <v>2501</v>
      </c>
      <c r="G353" s="45"/>
      <c r="H353" s="45"/>
      <c r="I353" s="226"/>
      <c r="J353" s="45"/>
      <c r="K353" s="45"/>
      <c r="L353" s="49"/>
      <c r="M353" s="227"/>
      <c r="N353" s="228"/>
      <c r="O353" s="89"/>
      <c r="P353" s="89"/>
      <c r="Q353" s="89"/>
      <c r="R353" s="89"/>
      <c r="S353" s="89"/>
      <c r="T353" s="90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T353" s="21" t="s">
        <v>2500</v>
      </c>
      <c r="AU353" s="21" t="s">
        <v>92</v>
      </c>
    </row>
    <row r="354" s="2" customFormat="1" ht="24.15" customHeight="1">
      <c r="A354" s="43"/>
      <c r="B354" s="44"/>
      <c r="C354" s="211" t="s">
        <v>590</v>
      </c>
      <c r="D354" s="211" t="s">
        <v>201</v>
      </c>
      <c r="E354" s="212" t="s">
        <v>2507</v>
      </c>
      <c r="F354" s="213" t="s">
        <v>2508</v>
      </c>
      <c r="G354" s="214" t="s">
        <v>2495</v>
      </c>
      <c r="H354" s="215">
        <v>1</v>
      </c>
      <c r="I354" s="216"/>
      <c r="J354" s="217">
        <f>ROUND(I354*H354,2)</f>
        <v>0</v>
      </c>
      <c r="K354" s="213" t="s">
        <v>2496</v>
      </c>
      <c r="L354" s="49"/>
      <c r="M354" s="218" t="s">
        <v>35</v>
      </c>
      <c r="N354" s="219" t="s">
        <v>53</v>
      </c>
      <c r="O354" s="89"/>
      <c r="P354" s="220">
        <f>O354*H354</f>
        <v>0</v>
      </c>
      <c r="Q354" s="220">
        <v>0.45937</v>
      </c>
      <c r="R354" s="220">
        <f>Q354*H354</f>
        <v>0.45937</v>
      </c>
      <c r="S354" s="220">
        <v>0</v>
      </c>
      <c r="T354" s="221">
        <f>S354*H354</f>
        <v>0</v>
      </c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R354" s="222" t="s">
        <v>206</v>
      </c>
      <c r="AT354" s="222" t="s">
        <v>201</v>
      </c>
      <c r="AU354" s="222" t="s">
        <v>92</v>
      </c>
      <c r="AY354" s="21" t="s">
        <v>197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21" t="s">
        <v>90</v>
      </c>
      <c r="BK354" s="223">
        <f>ROUND(I354*H354,2)</f>
        <v>0</v>
      </c>
      <c r="BL354" s="21" t="s">
        <v>206</v>
      </c>
      <c r="BM354" s="222" t="s">
        <v>2814</v>
      </c>
    </row>
    <row r="355" s="2" customFormat="1">
      <c r="A355" s="43"/>
      <c r="B355" s="44"/>
      <c r="C355" s="45"/>
      <c r="D355" s="224" t="s">
        <v>209</v>
      </c>
      <c r="E355" s="45"/>
      <c r="F355" s="225" t="s">
        <v>2815</v>
      </c>
      <c r="G355" s="45"/>
      <c r="H355" s="45"/>
      <c r="I355" s="226"/>
      <c r="J355" s="45"/>
      <c r="K355" s="45"/>
      <c r="L355" s="49"/>
      <c r="M355" s="227"/>
      <c r="N355" s="228"/>
      <c r="O355" s="89"/>
      <c r="P355" s="89"/>
      <c r="Q355" s="89"/>
      <c r="R355" s="89"/>
      <c r="S355" s="89"/>
      <c r="T355" s="90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T355" s="21" t="s">
        <v>209</v>
      </c>
      <c r="AU355" s="21" t="s">
        <v>92</v>
      </c>
    </row>
    <row r="356" s="2" customFormat="1">
      <c r="A356" s="43"/>
      <c r="B356" s="44"/>
      <c r="C356" s="45"/>
      <c r="D356" s="229" t="s">
        <v>211</v>
      </c>
      <c r="E356" s="45"/>
      <c r="F356" s="230" t="s">
        <v>2511</v>
      </c>
      <c r="G356" s="45"/>
      <c r="H356" s="45"/>
      <c r="I356" s="226"/>
      <c r="J356" s="45"/>
      <c r="K356" s="45"/>
      <c r="L356" s="49"/>
      <c r="M356" s="227"/>
      <c r="N356" s="228"/>
      <c r="O356" s="89"/>
      <c r="P356" s="89"/>
      <c r="Q356" s="89"/>
      <c r="R356" s="89"/>
      <c r="S356" s="89"/>
      <c r="T356" s="90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T356" s="21" t="s">
        <v>211</v>
      </c>
      <c r="AU356" s="21" t="s">
        <v>92</v>
      </c>
    </row>
    <row r="357" s="2" customFormat="1">
      <c r="A357" s="43"/>
      <c r="B357" s="44"/>
      <c r="C357" s="45"/>
      <c r="D357" s="224" t="s">
        <v>2500</v>
      </c>
      <c r="E357" s="45"/>
      <c r="F357" s="231" t="s">
        <v>2512</v>
      </c>
      <c r="G357" s="45"/>
      <c r="H357" s="45"/>
      <c r="I357" s="226"/>
      <c r="J357" s="45"/>
      <c r="K357" s="45"/>
      <c r="L357" s="49"/>
      <c r="M357" s="227"/>
      <c r="N357" s="228"/>
      <c r="O357" s="89"/>
      <c r="P357" s="89"/>
      <c r="Q357" s="89"/>
      <c r="R357" s="89"/>
      <c r="S357" s="89"/>
      <c r="T357" s="90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T357" s="21" t="s">
        <v>2500</v>
      </c>
      <c r="AU357" s="21" t="s">
        <v>92</v>
      </c>
    </row>
    <row r="358" s="2" customFormat="1">
      <c r="A358" s="43"/>
      <c r="B358" s="44"/>
      <c r="C358" s="45"/>
      <c r="D358" s="224" t="s">
        <v>219</v>
      </c>
      <c r="E358" s="45"/>
      <c r="F358" s="231" t="s">
        <v>2513</v>
      </c>
      <c r="G358" s="45"/>
      <c r="H358" s="45"/>
      <c r="I358" s="226"/>
      <c r="J358" s="45"/>
      <c r="K358" s="45"/>
      <c r="L358" s="49"/>
      <c r="M358" s="227"/>
      <c r="N358" s="228"/>
      <c r="O358" s="89"/>
      <c r="P358" s="89"/>
      <c r="Q358" s="89"/>
      <c r="R358" s="89"/>
      <c r="S358" s="89"/>
      <c r="T358" s="90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T358" s="21" t="s">
        <v>219</v>
      </c>
      <c r="AU358" s="21" t="s">
        <v>92</v>
      </c>
    </row>
    <row r="359" s="2" customFormat="1" ht="16.5" customHeight="1">
      <c r="A359" s="43"/>
      <c r="B359" s="44"/>
      <c r="C359" s="211" t="s">
        <v>593</v>
      </c>
      <c r="D359" s="211" t="s">
        <v>201</v>
      </c>
      <c r="E359" s="212" t="s">
        <v>2671</v>
      </c>
      <c r="F359" s="213" t="s">
        <v>2672</v>
      </c>
      <c r="G359" s="214" t="s">
        <v>2495</v>
      </c>
      <c r="H359" s="215">
        <v>1</v>
      </c>
      <c r="I359" s="216"/>
      <c r="J359" s="217">
        <f>ROUND(I359*H359,2)</f>
        <v>0</v>
      </c>
      <c r="K359" s="213" t="s">
        <v>2496</v>
      </c>
      <c r="L359" s="49"/>
      <c r="M359" s="218" t="s">
        <v>35</v>
      </c>
      <c r="N359" s="219" t="s">
        <v>53</v>
      </c>
      <c r="O359" s="89"/>
      <c r="P359" s="220">
        <f>O359*H359</f>
        <v>0</v>
      </c>
      <c r="Q359" s="220">
        <v>0</v>
      </c>
      <c r="R359" s="220">
        <f>Q359*H359</f>
        <v>0</v>
      </c>
      <c r="S359" s="220">
        <v>0</v>
      </c>
      <c r="T359" s="221">
        <f>S359*H359</f>
        <v>0</v>
      </c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R359" s="222" t="s">
        <v>206</v>
      </c>
      <c r="AT359" s="222" t="s">
        <v>201</v>
      </c>
      <c r="AU359" s="222" t="s">
        <v>92</v>
      </c>
      <c r="AY359" s="21" t="s">
        <v>197</v>
      </c>
      <c r="BE359" s="223">
        <f>IF(N359="základní",J359,0)</f>
        <v>0</v>
      </c>
      <c r="BF359" s="223">
        <f>IF(N359="snížená",J359,0)</f>
        <v>0</v>
      </c>
      <c r="BG359" s="223">
        <f>IF(N359="zákl. přenesená",J359,0)</f>
        <v>0</v>
      </c>
      <c r="BH359" s="223">
        <f>IF(N359="sníž. přenesená",J359,0)</f>
        <v>0</v>
      </c>
      <c r="BI359" s="223">
        <f>IF(N359="nulová",J359,0)</f>
        <v>0</v>
      </c>
      <c r="BJ359" s="21" t="s">
        <v>90</v>
      </c>
      <c r="BK359" s="223">
        <f>ROUND(I359*H359,2)</f>
        <v>0</v>
      </c>
      <c r="BL359" s="21" t="s">
        <v>206</v>
      </c>
      <c r="BM359" s="222" t="s">
        <v>2816</v>
      </c>
    </row>
    <row r="360" s="2" customFormat="1">
      <c r="A360" s="43"/>
      <c r="B360" s="44"/>
      <c r="C360" s="45"/>
      <c r="D360" s="224" t="s">
        <v>209</v>
      </c>
      <c r="E360" s="45"/>
      <c r="F360" s="225" t="s">
        <v>2817</v>
      </c>
      <c r="G360" s="45"/>
      <c r="H360" s="45"/>
      <c r="I360" s="226"/>
      <c r="J360" s="45"/>
      <c r="K360" s="45"/>
      <c r="L360" s="49"/>
      <c r="M360" s="227"/>
      <c r="N360" s="228"/>
      <c r="O360" s="89"/>
      <c r="P360" s="89"/>
      <c r="Q360" s="89"/>
      <c r="R360" s="89"/>
      <c r="S360" s="89"/>
      <c r="T360" s="90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T360" s="21" t="s">
        <v>209</v>
      </c>
      <c r="AU360" s="21" t="s">
        <v>92</v>
      </c>
    </row>
    <row r="361" s="2" customFormat="1">
      <c r="A361" s="43"/>
      <c r="B361" s="44"/>
      <c r="C361" s="45"/>
      <c r="D361" s="229" t="s">
        <v>211</v>
      </c>
      <c r="E361" s="45"/>
      <c r="F361" s="230" t="s">
        <v>2675</v>
      </c>
      <c r="G361" s="45"/>
      <c r="H361" s="45"/>
      <c r="I361" s="226"/>
      <c r="J361" s="45"/>
      <c r="K361" s="45"/>
      <c r="L361" s="49"/>
      <c r="M361" s="227"/>
      <c r="N361" s="228"/>
      <c r="O361" s="89"/>
      <c r="P361" s="89"/>
      <c r="Q361" s="89"/>
      <c r="R361" s="89"/>
      <c r="S361" s="89"/>
      <c r="T361" s="90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T361" s="21" t="s">
        <v>211</v>
      </c>
      <c r="AU361" s="21" t="s">
        <v>92</v>
      </c>
    </row>
    <row r="362" s="2" customFormat="1">
      <c r="A362" s="43"/>
      <c r="B362" s="44"/>
      <c r="C362" s="45"/>
      <c r="D362" s="224" t="s">
        <v>2500</v>
      </c>
      <c r="E362" s="45"/>
      <c r="F362" s="231" t="s">
        <v>2512</v>
      </c>
      <c r="G362" s="45"/>
      <c r="H362" s="45"/>
      <c r="I362" s="226"/>
      <c r="J362" s="45"/>
      <c r="K362" s="45"/>
      <c r="L362" s="49"/>
      <c r="M362" s="227"/>
      <c r="N362" s="228"/>
      <c r="O362" s="89"/>
      <c r="P362" s="89"/>
      <c r="Q362" s="89"/>
      <c r="R362" s="89"/>
      <c r="S362" s="89"/>
      <c r="T362" s="90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T362" s="21" t="s">
        <v>2500</v>
      </c>
      <c r="AU362" s="21" t="s">
        <v>92</v>
      </c>
    </row>
    <row r="363" s="2" customFormat="1">
      <c r="A363" s="43"/>
      <c r="B363" s="44"/>
      <c r="C363" s="45"/>
      <c r="D363" s="224" t="s">
        <v>219</v>
      </c>
      <c r="E363" s="45"/>
      <c r="F363" s="231" t="s">
        <v>2519</v>
      </c>
      <c r="G363" s="45"/>
      <c r="H363" s="45"/>
      <c r="I363" s="226"/>
      <c r="J363" s="45"/>
      <c r="K363" s="45"/>
      <c r="L363" s="49"/>
      <c r="M363" s="227"/>
      <c r="N363" s="228"/>
      <c r="O363" s="89"/>
      <c r="P363" s="89"/>
      <c r="Q363" s="89"/>
      <c r="R363" s="89"/>
      <c r="S363" s="89"/>
      <c r="T363" s="90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T363" s="21" t="s">
        <v>219</v>
      </c>
      <c r="AU363" s="21" t="s">
        <v>92</v>
      </c>
    </row>
    <row r="364" s="2" customFormat="1" ht="16.5" customHeight="1">
      <c r="A364" s="43"/>
      <c r="B364" s="44"/>
      <c r="C364" s="211" t="s">
        <v>597</v>
      </c>
      <c r="D364" s="211" t="s">
        <v>201</v>
      </c>
      <c r="E364" s="212" t="s">
        <v>2520</v>
      </c>
      <c r="F364" s="213" t="s">
        <v>2521</v>
      </c>
      <c r="G364" s="214" t="s">
        <v>2495</v>
      </c>
      <c r="H364" s="215">
        <v>1</v>
      </c>
      <c r="I364" s="216"/>
      <c r="J364" s="217">
        <f>ROUND(I364*H364,2)</f>
        <v>0</v>
      </c>
      <c r="K364" s="213" t="s">
        <v>35</v>
      </c>
      <c r="L364" s="49"/>
      <c r="M364" s="218" t="s">
        <v>35</v>
      </c>
      <c r="N364" s="219" t="s">
        <v>53</v>
      </c>
      <c r="O364" s="89"/>
      <c r="P364" s="220">
        <f>O364*H364</f>
        <v>0</v>
      </c>
      <c r="Q364" s="220">
        <v>0</v>
      </c>
      <c r="R364" s="220">
        <f>Q364*H364</f>
        <v>0</v>
      </c>
      <c r="S364" s="220">
        <v>0</v>
      </c>
      <c r="T364" s="221">
        <f>S364*H364</f>
        <v>0</v>
      </c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R364" s="222" t="s">
        <v>2522</v>
      </c>
      <c r="AT364" s="222" t="s">
        <v>201</v>
      </c>
      <c r="AU364" s="222" t="s">
        <v>92</v>
      </c>
      <c r="AY364" s="21" t="s">
        <v>197</v>
      </c>
      <c r="BE364" s="223">
        <f>IF(N364="základní",J364,0)</f>
        <v>0</v>
      </c>
      <c r="BF364" s="223">
        <f>IF(N364="snížená",J364,0)</f>
        <v>0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21" t="s">
        <v>90</v>
      </c>
      <c r="BK364" s="223">
        <f>ROUND(I364*H364,2)</f>
        <v>0</v>
      </c>
      <c r="BL364" s="21" t="s">
        <v>2522</v>
      </c>
      <c r="BM364" s="222" t="s">
        <v>2818</v>
      </c>
    </row>
    <row r="365" s="2" customFormat="1">
      <c r="A365" s="43"/>
      <c r="B365" s="44"/>
      <c r="C365" s="45"/>
      <c r="D365" s="224" t="s">
        <v>209</v>
      </c>
      <c r="E365" s="45"/>
      <c r="F365" s="225" t="s">
        <v>2521</v>
      </c>
      <c r="G365" s="45"/>
      <c r="H365" s="45"/>
      <c r="I365" s="226"/>
      <c r="J365" s="45"/>
      <c r="K365" s="45"/>
      <c r="L365" s="49"/>
      <c r="M365" s="227"/>
      <c r="N365" s="228"/>
      <c r="O365" s="89"/>
      <c r="P365" s="89"/>
      <c r="Q365" s="89"/>
      <c r="R365" s="89"/>
      <c r="S365" s="89"/>
      <c r="T365" s="90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T365" s="21" t="s">
        <v>209</v>
      </c>
      <c r="AU365" s="21" t="s">
        <v>92</v>
      </c>
    </row>
    <row r="366" s="2" customFormat="1">
      <c r="A366" s="43"/>
      <c r="B366" s="44"/>
      <c r="C366" s="45"/>
      <c r="D366" s="224" t="s">
        <v>219</v>
      </c>
      <c r="E366" s="45"/>
      <c r="F366" s="231" t="s">
        <v>2524</v>
      </c>
      <c r="G366" s="45"/>
      <c r="H366" s="45"/>
      <c r="I366" s="226"/>
      <c r="J366" s="45"/>
      <c r="K366" s="45"/>
      <c r="L366" s="49"/>
      <c r="M366" s="227"/>
      <c r="N366" s="228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T366" s="21" t="s">
        <v>219</v>
      </c>
      <c r="AU366" s="21" t="s">
        <v>92</v>
      </c>
    </row>
    <row r="367" s="2" customFormat="1" ht="16.5" customHeight="1">
      <c r="A367" s="43"/>
      <c r="B367" s="44"/>
      <c r="C367" s="211" t="s">
        <v>607</v>
      </c>
      <c r="D367" s="211" t="s">
        <v>201</v>
      </c>
      <c r="E367" s="212" t="s">
        <v>2525</v>
      </c>
      <c r="F367" s="213" t="s">
        <v>2526</v>
      </c>
      <c r="G367" s="214" t="s">
        <v>2495</v>
      </c>
      <c r="H367" s="215">
        <v>1</v>
      </c>
      <c r="I367" s="216"/>
      <c r="J367" s="217">
        <f>ROUND(I367*H367,2)</f>
        <v>0</v>
      </c>
      <c r="K367" s="213" t="s">
        <v>35</v>
      </c>
      <c r="L367" s="49"/>
      <c r="M367" s="218" t="s">
        <v>35</v>
      </c>
      <c r="N367" s="219" t="s">
        <v>53</v>
      </c>
      <c r="O367" s="89"/>
      <c r="P367" s="220">
        <f>O367*H367</f>
        <v>0</v>
      </c>
      <c r="Q367" s="220">
        <v>0</v>
      </c>
      <c r="R367" s="220">
        <f>Q367*H367</f>
        <v>0</v>
      </c>
      <c r="S367" s="220">
        <v>0</v>
      </c>
      <c r="T367" s="221">
        <f>S367*H367</f>
        <v>0</v>
      </c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R367" s="222" t="s">
        <v>2522</v>
      </c>
      <c r="AT367" s="222" t="s">
        <v>201</v>
      </c>
      <c r="AU367" s="222" t="s">
        <v>92</v>
      </c>
      <c r="AY367" s="21" t="s">
        <v>197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21" t="s">
        <v>90</v>
      </c>
      <c r="BK367" s="223">
        <f>ROUND(I367*H367,2)</f>
        <v>0</v>
      </c>
      <c r="BL367" s="21" t="s">
        <v>2522</v>
      </c>
      <c r="BM367" s="222" t="s">
        <v>2819</v>
      </c>
    </row>
    <row r="368" s="2" customFormat="1">
      <c r="A368" s="43"/>
      <c r="B368" s="44"/>
      <c r="C368" s="45"/>
      <c r="D368" s="224" t="s">
        <v>209</v>
      </c>
      <c r="E368" s="45"/>
      <c r="F368" s="225" t="s">
        <v>2526</v>
      </c>
      <c r="G368" s="45"/>
      <c r="H368" s="45"/>
      <c r="I368" s="226"/>
      <c r="J368" s="45"/>
      <c r="K368" s="45"/>
      <c r="L368" s="49"/>
      <c r="M368" s="227"/>
      <c r="N368" s="228"/>
      <c r="O368" s="89"/>
      <c r="P368" s="89"/>
      <c r="Q368" s="89"/>
      <c r="R368" s="89"/>
      <c r="S368" s="89"/>
      <c r="T368" s="90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T368" s="21" t="s">
        <v>209</v>
      </c>
      <c r="AU368" s="21" t="s">
        <v>92</v>
      </c>
    </row>
    <row r="369" s="2" customFormat="1">
      <c r="A369" s="43"/>
      <c r="B369" s="44"/>
      <c r="C369" s="45"/>
      <c r="D369" s="224" t="s">
        <v>219</v>
      </c>
      <c r="E369" s="45"/>
      <c r="F369" s="231" t="s">
        <v>2528</v>
      </c>
      <c r="G369" s="45"/>
      <c r="H369" s="45"/>
      <c r="I369" s="226"/>
      <c r="J369" s="45"/>
      <c r="K369" s="45"/>
      <c r="L369" s="49"/>
      <c r="M369" s="227"/>
      <c r="N369" s="228"/>
      <c r="O369" s="89"/>
      <c r="P369" s="89"/>
      <c r="Q369" s="89"/>
      <c r="R369" s="89"/>
      <c r="S369" s="89"/>
      <c r="T369" s="90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T369" s="21" t="s">
        <v>219</v>
      </c>
      <c r="AU369" s="21" t="s">
        <v>92</v>
      </c>
    </row>
    <row r="370" s="2" customFormat="1" ht="16.5" customHeight="1">
      <c r="A370" s="43"/>
      <c r="B370" s="44"/>
      <c r="C370" s="211" t="s">
        <v>610</v>
      </c>
      <c r="D370" s="211" t="s">
        <v>201</v>
      </c>
      <c r="E370" s="212" t="s">
        <v>2820</v>
      </c>
      <c r="F370" s="213" t="s">
        <v>2821</v>
      </c>
      <c r="G370" s="214" t="s">
        <v>2495</v>
      </c>
      <c r="H370" s="215">
        <v>1</v>
      </c>
      <c r="I370" s="216"/>
      <c r="J370" s="217">
        <f>ROUND(I370*H370,2)</f>
        <v>0</v>
      </c>
      <c r="K370" s="213" t="s">
        <v>35</v>
      </c>
      <c r="L370" s="49"/>
      <c r="M370" s="218" t="s">
        <v>35</v>
      </c>
      <c r="N370" s="219" t="s">
        <v>53</v>
      </c>
      <c r="O370" s="89"/>
      <c r="P370" s="220">
        <f>O370*H370</f>
        <v>0</v>
      </c>
      <c r="Q370" s="220">
        <v>0</v>
      </c>
      <c r="R370" s="220">
        <f>Q370*H370</f>
        <v>0</v>
      </c>
      <c r="S370" s="220">
        <v>0</v>
      </c>
      <c r="T370" s="221">
        <f>S370*H370</f>
        <v>0</v>
      </c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R370" s="222" t="s">
        <v>2522</v>
      </c>
      <c r="AT370" s="222" t="s">
        <v>201</v>
      </c>
      <c r="AU370" s="222" t="s">
        <v>92</v>
      </c>
      <c r="AY370" s="21" t="s">
        <v>197</v>
      </c>
      <c r="BE370" s="223">
        <f>IF(N370="základní",J370,0)</f>
        <v>0</v>
      </c>
      <c r="BF370" s="223">
        <f>IF(N370="snížená",J370,0)</f>
        <v>0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21" t="s">
        <v>90</v>
      </c>
      <c r="BK370" s="223">
        <f>ROUND(I370*H370,2)</f>
        <v>0</v>
      </c>
      <c r="BL370" s="21" t="s">
        <v>2522</v>
      </c>
      <c r="BM370" s="222" t="s">
        <v>2822</v>
      </c>
    </row>
    <row r="371" s="2" customFormat="1">
      <c r="A371" s="43"/>
      <c r="B371" s="44"/>
      <c r="C371" s="45"/>
      <c r="D371" s="224" t="s">
        <v>209</v>
      </c>
      <c r="E371" s="45"/>
      <c r="F371" s="225" t="s">
        <v>2526</v>
      </c>
      <c r="G371" s="45"/>
      <c r="H371" s="45"/>
      <c r="I371" s="226"/>
      <c r="J371" s="45"/>
      <c r="K371" s="45"/>
      <c r="L371" s="49"/>
      <c r="M371" s="227"/>
      <c r="N371" s="228"/>
      <c r="O371" s="89"/>
      <c r="P371" s="89"/>
      <c r="Q371" s="89"/>
      <c r="R371" s="89"/>
      <c r="S371" s="89"/>
      <c r="T371" s="90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T371" s="21" t="s">
        <v>209</v>
      </c>
      <c r="AU371" s="21" t="s">
        <v>92</v>
      </c>
    </row>
    <row r="372" s="2" customFormat="1">
      <c r="A372" s="43"/>
      <c r="B372" s="44"/>
      <c r="C372" s="45"/>
      <c r="D372" s="224" t="s">
        <v>219</v>
      </c>
      <c r="E372" s="45"/>
      <c r="F372" s="231" t="s">
        <v>2528</v>
      </c>
      <c r="G372" s="45"/>
      <c r="H372" s="45"/>
      <c r="I372" s="226"/>
      <c r="J372" s="45"/>
      <c r="K372" s="45"/>
      <c r="L372" s="49"/>
      <c r="M372" s="227"/>
      <c r="N372" s="228"/>
      <c r="O372" s="89"/>
      <c r="P372" s="89"/>
      <c r="Q372" s="89"/>
      <c r="R372" s="89"/>
      <c r="S372" s="89"/>
      <c r="T372" s="90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T372" s="21" t="s">
        <v>219</v>
      </c>
      <c r="AU372" s="21" t="s">
        <v>92</v>
      </c>
    </row>
    <row r="373" s="2" customFormat="1" ht="24.15" customHeight="1">
      <c r="A373" s="43"/>
      <c r="B373" s="44"/>
      <c r="C373" s="211" t="s">
        <v>613</v>
      </c>
      <c r="D373" s="211" t="s">
        <v>201</v>
      </c>
      <c r="E373" s="212" t="s">
        <v>2529</v>
      </c>
      <c r="F373" s="213" t="s">
        <v>2530</v>
      </c>
      <c r="G373" s="214" t="s">
        <v>2495</v>
      </c>
      <c r="H373" s="215">
        <v>1</v>
      </c>
      <c r="I373" s="216"/>
      <c r="J373" s="217">
        <f>ROUND(I373*H373,2)</f>
        <v>0</v>
      </c>
      <c r="K373" s="213" t="s">
        <v>35</v>
      </c>
      <c r="L373" s="49"/>
      <c r="M373" s="218" t="s">
        <v>35</v>
      </c>
      <c r="N373" s="219" t="s">
        <v>53</v>
      </c>
      <c r="O373" s="89"/>
      <c r="P373" s="220">
        <f>O373*H373</f>
        <v>0</v>
      </c>
      <c r="Q373" s="220">
        <v>0</v>
      </c>
      <c r="R373" s="220">
        <f>Q373*H373</f>
        <v>0</v>
      </c>
      <c r="S373" s="220">
        <v>0</v>
      </c>
      <c r="T373" s="221">
        <f>S373*H373</f>
        <v>0</v>
      </c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R373" s="222" t="s">
        <v>206</v>
      </c>
      <c r="AT373" s="222" t="s">
        <v>201</v>
      </c>
      <c r="AU373" s="222" t="s">
        <v>92</v>
      </c>
      <c r="AY373" s="21" t="s">
        <v>197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21" t="s">
        <v>90</v>
      </c>
      <c r="BK373" s="223">
        <f>ROUND(I373*H373,2)</f>
        <v>0</v>
      </c>
      <c r="BL373" s="21" t="s">
        <v>206</v>
      </c>
      <c r="BM373" s="222" t="s">
        <v>2823</v>
      </c>
    </row>
    <row r="374" s="2" customFormat="1">
      <c r="A374" s="43"/>
      <c r="B374" s="44"/>
      <c r="C374" s="45"/>
      <c r="D374" s="224" t="s">
        <v>209</v>
      </c>
      <c r="E374" s="45"/>
      <c r="F374" s="225" t="s">
        <v>2532</v>
      </c>
      <c r="G374" s="45"/>
      <c r="H374" s="45"/>
      <c r="I374" s="226"/>
      <c r="J374" s="45"/>
      <c r="K374" s="45"/>
      <c r="L374" s="49"/>
      <c r="M374" s="227"/>
      <c r="N374" s="228"/>
      <c r="O374" s="89"/>
      <c r="P374" s="89"/>
      <c r="Q374" s="89"/>
      <c r="R374" s="89"/>
      <c r="S374" s="89"/>
      <c r="T374" s="90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T374" s="21" t="s">
        <v>209</v>
      </c>
      <c r="AU374" s="21" t="s">
        <v>92</v>
      </c>
    </row>
    <row r="375" s="2" customFormat="1">
      <c r="A375" s="43"/>
      <c r="B375" s="44"/>
      <c r="C375" s="45"/>
      <c r="D375" s="224" t="s">
        <v>219</v>
      </c>
      <c r="E375" s="45"/>
      <c r="F375" s="231" t="s">
        <v>2533</v>
      </c>
      <c r="G375" s="45"/>
      <c r="H375" s="45"/>
      <c r="I375" s="226"/>
      <c r="J375" s="45"/>
      <c r="K375" s="45"/>
      <c r="L375" s="49"/>
      <c r="M375" s="227"/>
      <c r="N375" s="228"/>
      <c r="O375" s="89"/>
      <c r="P375" s="89"/>
      <c r="Q375" s="89"/>
      <c r="R375" s="89"/>
      <c r="S375" s="89"/>
      <c r="T375" s="90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T375" s="21" t="s">
        <v>219</v>
      </c>
      <c r="AU375" s="21" t="s">
        <v>92</v>
      </c>
    </row>
    <row r="376" s="2" customFormat="1" ht="24.15" customHeight="1">
      <c r="A376" s="43"/>
      <c r="B376" s="44"/>
      <c r="C376" s="211" t="s">
        <v>617</v>
      </c>
      <c r="D376" s="211" t="s">
        <v>201</v>
      </c>
      <c r="E376" s="212" t="s">
        <v>2534</v>
      </c>
      <c r="F376" s="213" t="s">
        <v>2535</v>
      </c>
      <c r="G376" s="214" t="s">
        <v>409</v>
      </c>
      <c r="H376" s="215">
        <v>10</v>
      </c>
      <c r="I376" s="216"/>
      <c r="J376" s="217">
        <f>ROUND(I376*H376,2)</f>
        <v>0</v>
      </c>
      <c r="K376" s="213" t="s">
        <v>35</v>
      </c>
      <c r="L376" s="49"/>
      <c r="M376" s="218" t="s">
        <v>35</v>
      </c>
      <c r="N376" s="219" t="s">
        <v>53</v>
      </c>
      <c r="O376" s="89"/>
      <c r="P376" s="220">
        <f>O376*H376</f>
        <v>0</v>
      </c>
      <c r="Q376" s="220">
        <v>0</v>
      </c>
      <c r="R376" s="220">
        <f>Q376*H376</f>
        <v>0</v>
      </c>
      <c r="S376" s="220">
        <v>0</v>
      </c>
      <c r="T376" s="221">
        <f>S376*H376</f>
        <v>0</v>
      </c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R376" s="222" t="s">
        <v>206</v>
      </c>
      <c r="AT376" s="222" t="s">
        <v>201</v>
      </c>
      <c r="AU376" s="222" t="s">
        <v>92</v>
      </c>
      <c r="AY376" s="21" t="s">
        <v>197</v>
      </c>
      <c r="BE376" s="223">
        <f>IF(N376="základní",J376,0)</f>
        <v>0</v>
      </c>
      <c r="BF376" s="223">
        <f>IF(N376="snížená",J376,0)</f>
        <v>0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21" t="s">
        <v>90</v>
      </c>
      <c r="BK376" s="223">
        <f>ROUND(I376*H376,2)</f>
        <v>0</v>
      </c>
      <c r="BL376" s="21" t="s">
        <v>206</v>
      </c>
      <c r="BM376" s="222" t="s">
        <v>2824</v>
      </c>
    </row>
    <row r="377" s="2" customFormat="1">
      <c r="A377" s="43"/>
      <c r="B377" s="44"/>
      <c r="C377" s="45"/>
      <c r="D377" s="224" t="s">
        <v>209</v>
      </c>
      <c r="E377" s="45"/>
      <c r="F377" s="225" t="s">
        <v>2537</v>
      </c>
      <c r="G377" s="45"/>
      <c r="H377" s="45"/>
      <c r="I377" s="226"/>
      <c r="J377" s="45"/>
      <c r="K377" s="45"/>
      <c r="L377" s="49"/>
      <c r="M377" s="227"/>
      <c r="N377" s="228"/>
      <c r="O377" s="89"/>
      <c r="P377" s="89"/>
      <c r="Q377" s="89"/>
      <c r="R377" s="89"/>
      <c r="S377" s="89"/>
      <c r="T377" s="90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T377" s="21" t="s">
        <v>209</v>
      </c>
      <c r="AU377" s="21" t="s">
        <v>92</v>
      </c>
    </row>
    <row r="378" s="2" customFormat="1">
      <c r="A378" s="43"/>
      <c r="B378" s="44"/>
      <c r="C378" s="45"/>
      <c r="D378" s="224" t="s">
        <v>219</v>
      </c>
      <c r="E378" s="45"/>
      <c r="F378" s="231" t="s">
        <v>2825</v>
      </c>
      <c r="G378" s="45"/>
      <c r="H378" s="45"/>
      <c r="I378" s="226"/>
      <c r="J378" s="45"/>
      <c r="K378" s="45"/>
      <c r="L378" s="49"/>
      <c r="M378" s="227"/>
      <c r="N378" s="228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T378" s="21" t="s">
        <v>219</v>
      </c>
      <c r="AU378" s="21" t="s">
        <v>92</v>
      </c>
    </row>
    <row r="379" s="2" customFormat="1" ht="24.15" customHeight="1">
      <c r="A379" s="43"/>
      <c r="B379" s="44"/>
      <c r="C379" s="211" t="s">
        <v>621</v>
      </c>
      <c r="D379" s="211" t="s">
        <v>201</v>
      </c>
      <c r="E379" s="212" t="s">
        <v>2539</v>
      </c>
      <c r="F379" s="213" t="s">
        <v>2540</v>
      </c>
      <c r="G379" s="214" t="s">
        <v>2541</v>
      </c>
      <c r="H379" s="215">
        <v>1</v>
      </c>
      <c r="I379" s="216"/>
      <c r="J379" s="217">
        <f>ROUND(I379*H379,2)</f>
        <v>0</v>
      </c>
      <c r="K379" s="213" t="s">
        <v>35</v>
      </c>
      <c r="L379" s="49"/>
      <c r="M379" s="218" t="s">
        <v>35</v>
      </c>
      <c r="N379" s="219" t="s">
        <v>53</v>
      </c>
      <c r="O379" s="89"/>
      <c r="P379" s="220">
        <f>O379*H379</f>
        <v>0</v>
      </c>
      <c r="Q379" s="220">
        <v>0</v>
      </c>
      <c r="R379" s="220">
        <f>Q379*H379</f>
        <v>0</v>
      </c>
      <c r="S379" s="220">
        <v>0</v>
      </c>
      <c r="T379" s="221">
        <f>S379*H379</f>
        <v>0</v>
      </c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R379" s="222" t="s">
        <v>206</v>
      </c>
      <c r="AT379" s="222" t="s">
        <v>201</v>
      </c>
      <c r="AU379" s="222" t="s">
        <v>92</v>
      </c>
      <c r="AY379" s="21" t="s">
        <v>197</v>
      </c>
      <c r="BE379" s="223">
        <f>IF(N379="základní",J379,0)</f>
        <v>0</v>
      </c>
      <c r="BF379" s="223">
        <f>IF(N379="snížená",J379,0)</f>
        <v>0</v>
      </c>
      <c r="BG379" s="223">
        <f>IF(N379="zákl. přenesená",J379,0)</f>
        <v>0</v>
      </c>
      <c r="BH379" s="223">
        <f>IF(N379="sníž. přenesená",J379,0)</f>
        <v>0</v>
      </c>
      <c r="BI379" s="223">
        <f>IF(N379="nulová",J379,0)</f>
        <v>0</v>
      </c>
      <c r="BJ379" s="21" t="s">
        <v>90</v>
      </c>
      <c r="BK379" s="223">
        <f>ROUND(I379*H379,2)</f>
        <v>0</v>
      </c>
      <c r="BL379" s="21" t="s">
        <v>206</v>
      </c>
      <c r="BM379" s="222" t="s">
        <v>2826</v>
      </c>
    </row>
    <row r="380" s="2" customFormat="1">
      <c r="A380" s="43"/>
      <c r="B380" s="44"/>
      <c r="C380" s="45"/>
      <c r="D380" s="224" t="s">
        <v>209</v>
      </c>
      <c r="E380" s="45"/>
      <c r="F380" s="225" t="s">
        <v>2540</v>
      </c>
      <c r="G380" s="45"/>
      <c r="H380" s="45"/>
      <c r="I380" s="226"/>
      <c r="J380" s="45"/>
      <c r="K380" s="45"/>
      <c r="L380" s="49"/>
      <c r="M380" s="227"/>
      <c r="N380" s="228"/>
      <c r="O380" s="89"/>
      <c r="P380" s="89"/>
      <c r="Q380" s="89"/>
      <c r="R380" s="89"/>
      <c r="S380" s="89"/>
      <c r="T380" s="90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T380" s="21" t="s">
        <v>209</v>
      </c>
      <c r="AU380" s="21" t="s">
        <v>92</v>
      </c>
    </row>
    <row r="381" s="2" customFormat="1">
      <c r="A381" s="43"/>
      <c r="B381" s="44"/>
      <c r="C381" s="45"/>
      <c r="D381" s="224" t="s">
        <v>219</v>
      </c>
      <c r="E381" s="45"/>
      <c r="F381" s="231" t="s">
        <v>2543</v>
      </c>
      <c r="G381" s="45"/>
      <c r="H381" s="45"/>
      <c r="I381" s="226"/>
      <c r="J381" s="45"/>
      <c r="K381" s="45"/>
      <c r="L381" s="49"/>
      <c r="M381" s="291"/>
      <c r="N381" s="292"/>
      <c r="O381" s="293"/>
      <c r="P381" s="293"/>
      <c r="Q381" s="293"/>
      <c r="R381" s="293"/>
      <c r="S381" s="293"/>
      <c r="T381" s="294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T381" s="21" t="s">
        <v>219</v>
      </c>
      <c r="AU381" s="21" t="s">
        <v>92</v>
      </c>
    </row>
    <row r="382" s="2" customFormat="1" ht="6.96" customHeight="1">
      <c r="A382" s="43"/>
      <c r="B382" s="64"/>
      <c r="C382" s="65"/>
      <c r="D382" s="65"/>
      <c r="E382" s="65"/>
      <c r="F382" s="65"/>
      <c r="G382" s="65"/>
      <c r="H382" s="65"/>
      <c r="I382" s="65"/>
      <c r="J382" s="65"/>
      <c r="K382" s="65"/>
      <c r="L382" s="49"/>
      <c r="M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</row>
  </sheetData>
  <sheetProtection sheet="1" autoFilter="0" formatColumns="0" formatRows="0" objects="1" scenarios="1" spinCount="100000" saltValue="tWR9w+6zdMLBF96mlLkFxRgEQigmgTF7AuTsj2P0UkygFzAbeutQu9tScZIzLQrn0p4upKxGrOWif3R+xT1x9A==" hashValue="HaNFEQi4r39zA5zd2aV76a6fz5EjIwpTKPbzLKZDxWO0HJo6hYCkNFJkiNL1TA2I69Gndn1jV35PKfp3oZrYmQ==" algorithmName="SHA-512" password="CC35"/>
  <autoFilter ref="C84:K3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212" r:id="rId1" display="https://podminky.urs.cz/item/CS_URS_2024_02/181951114"/>
    <hyperlink ref="F272" r:id="rId2" display="https://podminky.urs.cz/item/CS_URS_2024_02/894411121"/>
    <hyperlink ref="F352" r:id="rId3" display="https://podminky.urs.cz/item/CS_URS_2021_01/892362121"/>
    <hyperlink ref="F356" r:id="rId4" display="https://podminky.urs.cz/item/CS_URS_2021_01/892372111"/>
    <hyperlink ref="F361" r:id="rId5" display="https://podminky.urs.cz/item/CS_URS_2021_01/8923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2827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112</v>
      </c>
      <c r="G11" s="43"/>
      <c r="H11" s="43"/>
      <c r="I11" s="137" t="s">
        <v>20</v>
      </c>
      <c r="J11" s="141" t="s">
        <v>2264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2265</v>
      </c>
      <c r="G13" s="43"/>
      <c r="H13" s="43"/>
      <c r="I13" s="143" t="s">
        <v>28</v>
      </c>
      <c r="J13" s="144" t="s">
        <v>2266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ROUND(J88,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ROUND((SUM(BE88:BE488)),  2)</f>
        <v>0</v>
      </c>
      <c r="G33" s="43"/>
      <c r="H33" s="43"/>
      <c r="I33" s="155">
        <v>0.20999999999999999</v>
      </c>
      <c r="J33" s="154">
        <f>ROUND(((SUM(BE88:BE488))*I33),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ROUND((SUM(BF88:BF488)),  2)</f>
        <v>0</v>
      </c>
      <c r="G34" s="43"/>
      <c r="H34" s="43"/>
      <c r="I34" s="155">
        <v>0.12</v>
      </c>
      <c r="J34" s="154">
        <f>ROUND(((SUM(BF88:BF488))*I34),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ROUND((SUM(BG88:BG488)),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ROUND((SUM(BH88:BH488)),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ROUND((SUM(BI88:BI488)),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305 - Dešťová kanalizace ulice Kamenná x Smetanova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J88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150</v>
      </c>
      <c r="E60" s="175"/>
      <c r="F60" s="175"/>
      <c r="G60" s="175"/>
      <c r="H60" s="175"/>
      <c r="I60" s="175"/>
      <c r="J60" s="176">
        <f>J89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1904</v>
      </c>
      <c r="E61" s="181"/>
      <c r="F61" s="181"/>
      <c r="G61" s="181"/>
      <c r="H61" s="181"/>
      <c r="I61" s="181"/>
      <c r="J61" s="182">
        <f>J90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1023</v>
      </c>
      <c r="E62" s="181"/>
      <c r="F62" s="181"/>
      <c r="G62" s="181"/>
      <c r="H62" s="181"/>
      <c r="I62" s="181"/>
      <c r="J62" s="182">
        <f>J259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1025</v>
      </c>
      <c r="E63" s="181"/>
      <c r="F63" s="181"/>
      <c r="G63" s="181"/>
      <c r="H63" s="181"/>
      <c r="I63" s="181"/>
      <c r="J63" s="182">
        <f>J276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2267</v>
      </c>
      <c r="E64" s="181"/>
      <c r="F64" s="181"/>
      <c r="G64" s="181"/>
      <c r="H64" s="181"/>
      <c r="I64" s="181"/>
      <c r="J64" s="182">
        <f>J283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1036</v>
      </c>
      <c r="E65" s="181"/>
      <c r="F65" s="181"/>
      <c r="G65" s="181"/>
      <c r="H65" s="181"/>
      <c r="I65" s="181"/>
      <c r="J65" s="182">
        <f>J290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1037</v>
      </c>
      <c r="E66" s="181"/>
      <c r="F66" s="181"/>
      <c r="G66" s="181"/>
      <c r="H66" s="181"/>
      <c r="I66" s="181"/>
      <c r="J66" s="182">
        <f>J441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79"/>
      <c r="D67" s="180" t="s">
        <v>1039</v>
      </c>
      <c r="E67" s="181"/>
      <c r="F67" s="181"/>
      <c r="G67" s="181"/>
      <c r="H67" s="181"/>
      <c r="I67" s="181"/>
      <c r="J67" s="182">
        <f>J446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2828</v>
      </c>
      <c r="E68" s="181"/>
      <c r="F68" s="181"/>
      <c r="G68" s="181"/>
      <c r="H68" s="181"/>
      <c r="I68" s="181"/>
      <c r="J68" s="182">
        <f>J453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3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39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="2" customFormat="1" ht="6.96" customHeight="1">
      <c r="A70" s="43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4" s="2" customFormat="1" ht="6.96" customHeight="1">
      <c r="A74" s="43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13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4.96" customHeight="1">
      <c r="A75" s="43"/>
      <c r="B75" s="44"/>
      <c r="C75" s="27" t="s">
        <v>182</v>
      </c>
      <c r="D75" s="45"/>
      <c r="E75" s="45"/>
      <c r="F75" s="45"/>
      <c r="G75" s="45"/>
      <c r="H75" s="45"/>
      <c r="I75" s="45"/>
      <c r="J75" s="45"/>
      <c r="K75" s="45"/>
      <c r="L75" s="13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13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2" customHeight="1">
      <c r="A77" s="43"/>
      <c r="B77" s="44"/>
      <c r="C77" s="36" t="s">
        <v>16</v>
      </c>
      <c r="D77" s="45"/>
      <c r="E77" s="45"/>
      <c r="F77" s="45"/>
      <c r="G77" s="45"/>
      <c r="H77" s="45"/>
      <c r="I77" s="45"/>
      <c r="J77" s="45"/>
      <c r="K77" s="45"/>
      <c r="L77" s="13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16.5" customHeight="1">
      <c r="A78" s="43"/>
      <c r="B78" s="44"/>
      <c r="C78" s="45"/>
      <c r="D78" s="45"/>
      <c r="E78" s="167" t="str">
        <f>E7</f>
        <v>Cheb, rekonstrukce ulice Kamenná</v>
      </c>
      <c r="F78" s="36"/>
      <c r="G78" s="36"/>
      <c r="H78" s="36"/>
      <c r="I78" s="45"/>
      <c r="J78" s="45"/>
      <c r="K78" s="45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142</v>
      </c>
      <c r="D79" s="45"/>
      <c r="E79" s="45"/>
      <c r="F79" s="45"/>
      <c r="G79" s="45"/>
      <c r="H79" s="45"/>
      <c r="I79" s="45"/>
      <c r="J79" s="45"/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16.5" customHeight="1">
      <c r="A80" s="43"/>
      <c r="B80" s="44"/>
      <c r="C80" s="45"/>
      <c r="D80" s="45"/>
      <c r="E80" s="74" t="str">
        <f>E9</f>
        <v>SO 305 - Dešťová kanalizace ulice Kamenná x Smetanova</v>
      </c>
      <c r="F80" s="45"/>
      <c r="G80" s="45"/>
      <c r="H80" s="45"/>
      <c r="I80" s="45"/>
      <c r="J80" s="45"/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6.96" customHeight="1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2" customHeight="1">
      <c r="A82" s="43"/>
      <c r="B82" s="44"/>
      <c r="C82" s="36" t="s">
        <v>22</v>
      </c>
      <c r="D82" s="45"/>
      <c r="E82" s="45"/>
      <c r="F82" s="31" t="str">
        <f>F12</f>
        <v>Cheb</v>
      </c>
      <c r="G82" s="45"/>
      <c r="H82" s="45"/>
      <c r="I82" s="36" t="s">
        <v>24</v>
      </c>
      <c r="J82" s="77" t="str">
        <f>IF(J12="","",J12)</f>
        <v>21. 10. 2024</v>
      </c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40.05" customHeight="1">
      <c r="A84" s="43"/>
      <c r="B84" s="44"/>
      <c r="C84" s="36" t="s">
        <v>30</v>
      </c>
      <c r="D84" s="45"/>
      <c r="E84" s="45"/>
      <c r="F84" s="31" t="str">
        <f>E15</f>
        <v>Město Cheb</v>
      </c>
      <c r="G84" s="45"/>
      <c r="H84" s="45"/>
      <c r="I84" s="36" t="s">
        <v>38</v>
      </c>
      <c r="J84" s="41" t="str">
        <f>E21</f>
        <v>Dopravní stavby a venkovní architektura s.r.o.</v>
      </c>
      <c r="K84" s="45"/>
      <c r="L84" s="13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40.05" customHeight="1">
      <c r="A85" s="43"/>
      <c r="B85" s="44"/>
      <c r="C85" s="36" t="s">
        <v>36</v>
      </c>
      <c r="D85" s="45"/>
      <c r="E85" s="45"/>
      <c r="F85" s="31" t="str">
        <f>IF(E18="","",E18)</f>
        <v>Vyplň údaj</v>
      </c>
      <c r="G85" s="45"/>
      <c r="H85" s="45"/>
      <c r="I85" s="36" t="s">
        <v>43</v>
      </c>
      <c r="J85" s="41" t="str">
        <f>E24</f>
        <v>DSVA - Ing. J. Ševčík, J. Turza, J. Heřmanová</v>
      </c>
      <c r="K85" s="45"/>
      <c r="L85" s="13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0.32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3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11" customFormat="1" ht="29.28" customHeight="1">
      <c r="A87" s="184"/>
      <c r="B87" s="185"/>
      <c r="C87" s="186" t="s">
        <v>183</v>
      </c>
      <c r="D87" s="187" t="s">
        <v>67</v>
      </c>
      <c r="E87" s="187" t="s">
        <v>63</v>
      </c>
      <c r="F87" s="187" t="s">
        <v>64</v>
      </c>
      <c r="G87" s="187" t="s">
        <v>184</v>
      </c>
      <c r="H87" s="187" t="s">
        <v>185</v>
      </c>
      <c r="I87" s="187" t="s">
        <v>186</v>
      </c>
      <c r="J87" s="187" t="s">
        <v>148</v>
      </c>
      <c r="K87" s="188" t="s">
        <v>187</v>
      </c>
      <c r="L87" s="189"/>
      <c r="M87" s="97" t="s">
        <v>35</v>
      </c>
      <c r="N87" s="98" t="s">
        <v>52</v>
      </c>
      <c r="O87" s="98" t="s">
        <v>188</v>
      </c>
      <c r="P87" s="98" t="s">
        <v>189</v>
      </c>
      <c r="Q87" s="98" t="s">
        <v>190</v>
      </c>
      <c r="R87" s="98" t="s">
        <v>191</v>
      </c>
      <c r="S87" s="98" t="s">
        <v>192</v>
      </c>
      <c r="T87" s="99" t="s">
        <v>193</v>
      </c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</row>
    <row r="88" s="2" customFormat="1" ht="22.8" customHeight="1">
      <c r="A88" s="43"/>
      <c r="B88" s="44"/>
      <c r="C88" s="104" t="s">
        <v>194</v>
      </c>
      <c r="D88" s="45"/>
      <c r="E88" s="45"/>
      <c r="F88" s="45"/>
      <c r="G88" s="45"/>
      <c r="H88" s="45"/>
      <c r="I88" s="45"/>
      <c r="J88" s="190">
        <f>BK88</f>
        <v>0</v>
      </c>
      <c r="K88" s="45"/>
      <c r="L88" s="49"/>
      <c r="M88" s="100"/>
      <c r="N88" s="191"/>
      <c r="O88" s="101"/>
      <c r="P88" s="192">
        <f>P89</f>
        <v>0</v>
      </c>
      <c r="Q88" s="101"/>
      <c r="R88" s="192">
        <f>R89</f>
        <v>0.69967999999999997</v>
      </c>
      <c r="S88" s="101"/>
      <c r="T88" s="193">
        <f>T89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T88" s="21" t="s">
        <v>81</v>
      </c>
      <c r="AU88" s="21" t="s">
        <v>149</v>
      </c>
      <c r="BK88" s="194">
        <f>BK89</f>
        <v>0</v>
      </c>
    </row>
    <row r="89" s="12" customFormat="1" ht="25.92" customHeight="1">
      <c r="A89" s="12"/>
      <c r="B89" s="195"/>
      <c r="C89" s="196"/>
      <c r="D89" s="197" t="s">
        <v>81</v>
      </c>
      <c r="E89" s="198" t="s">
        <v>195</v>
      </c>
      <c r="F89" s="198" t="s">
        <v>196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P90+P259+P276+P283+P290+P441+P446+P453</f>
        <v>0</v>
      </c>
      <c r="Q89" s="203"/>
      <c r="R89" s="204">
        <f>R90+R259+R276+R283+R290+R441+R446+R453</f>
        <v>0.69967999999999997</v>
      </c>
      <c r="S89" s="203"/>
      <c r="T89" s="205">
        <f>T90+T259+T276+T283+T290+T441+T446+T453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6" t="s">
        <v>90</v>
      </c>
      <c r="AT89" s="207" t="s">
        <v>81</v>
      </c>
      <c r="AU89" s="207" t="s">
        <v>82</v>
      </c>
      <c r="AY89" s="206" t="s">
        <v>197</v>
      </c>
      <c r="BK89" s="208">
        <f>BK90+BK259+BK276+BK283+BK290+BK441+BK446+BK453</f>
        <v>0</v>
      </c>
    </row>
    <row r="90" s="12" customFormat="1" ht="22.8" customHeight="1">
      <c r="A90" s="12"/>
      <c r="B90" s="195"/>
      <c r="C90" s="196"/>
      <c r="D90" s="197" t="s">
        <v>81</v>
      </c>
      <c r="E90" s="209" t="s">
        <v>90</v>
      </c>
      <c r="F90" s="209" t="s">
        <v>200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SUM(P91:P258)</f>
        <v>0</v>
      </c>
      <c r="Q90" s="203"/>
      <c r="R90" s="204">
        <f>SUM(R91:R258)</f>
        <v>0</v>
      </c>
      <c r="S90" s="203"/>
      <c r="T90" s="205">
        <f>SUM(T91:T258)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6" t="s">
        <v>90</v>
      </c>
      <c r="AT90" s="207" t="s">
        <v>81</v>
      </c>
      <c r="AU90" s="207" t="s">
        <v>90</v>
      </c>
      <c r="AY90" s="206" t="s">
        <v>197</v>
      </c>
      <c r="BK90" s="208">
        <f>SUM(BK91:BK258)</f>
        <v>0</v>
      </c>
    </row>
    <row r="91" s="2" customFormat="1" ht="24.15" customHeight="1">
      <c r="A91" s="43"/>
      <c r="B91" s="44"/>
      <c r="C91" s="211" t="s">
        <v>90</v>
      </c>
      <c r="D91" s="211" t="s">
        <v>201</v>
      </c>
      <c r="E91" s="212" t="s">
        <v>2269</v>
      </c>
      <c r="F91" s="213" t="s">
        <v>2270</v>
      </c>
      <c r="G91" s="214" t="s">
        <v>409</v>
      </c>
      <c r="H91" s="215">
        <v>6</v>
      </c>
      <c r="I91" s="216"/>
      <c r="J91" s="217">
        <f>ROUND(I91*H91,2)</f>
        <v>0</v>
      </c>
      <c r="K91" s="213" t="s">
        <v>35</v>
      </c>
      <c r="L91" s="49"/>
      <c r="M91" s="218" t="s">
        <v>35</v>
      </c>
      <c r="N91" s="219" t="s">
        <v>53</v>
      </c>
      <c r="O91" s="89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R91" s="222" t="s">
        <v>206</v>
      </c>
      <c r="AT91" s="222" t="s">
        <v>201</v>
      </c>
      <c r="AU91" s="222" t="s">
        <v>92</v>
      </c>
      <c r="AY91" s="21" t="s">
        <v>197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21" t="s">
        <v>90</v>
      </c>
      <c r="BK91" s="223">
        <f>ROUND(I91*H91,2)</f>
        <v>0</v>
      </c>
      <c r="BL91" s="21" t="s">
        <v>206</v>
      </c>
      <c r="BM91" s="222" t="s">
        <v>92</v>
      </c>
    </row>
    <row r="92" s="2" customFormat="1">
      <c r="A92" s="43"/>
      <c r="B92" s="44"/>
      <c r="C92" s="45"/>
      <c r="D92" s="224" t="s">
        <v>209</v>
      </c>
      <c r="E92" s="45"/>
      <c r="F92" s="225" t="s">
        <v>2270</v>
      </c>
      <c r="G92" s="45"/>
      <c r="H92" s="45"/>
      <c r="I92" s="226"/>
      <c r="J92" s="45"/>
      <c r="K92" s="45"/>
      <c r="L92" s="49"/>
      <c r="M92" s="227"/>
      <c r="N92" s="228"/>
      <c r="O92" s="89"/>
      <c r="P92" s="89"/>
      <c r="Q92" s="89"/>
      <c r="R92" s="89"/>
      <c r="S92" s="89"/>
      <c r="T92" s="90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209</v>
      </c>
      <c r="AU92" s="21" t="s">
        <v>92</v>
      </c>
    </row>
    <row r="93" s="13" customFormat="1">
      <c r="A93" s="13"/>
      <c r="B93" s="232"/>
      <c r="C93" s="233"/>
      <c r="D93" s="224" t="s">
        <v>232</v>
      </c>
      <c r="E93" s="242" t="s">
        <v>35</v>
      </c>
      <c r="F93" s="234" t="s">
        <v>2829</v>
      </c>
      <c r="G93" s="233"/>
      <c r="H93" s="235">
        <v>2.3999999999999999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232</v>
      </c>
      <c r="AU93" s="241" t="s">
        <v>92</v>
      </c>
      <c r="AV93" s="13" t="s">
        <v>92</v>
      </c>
      <c r="AW93" s="13" t="s">
        <v>42</v>
      </c>
      <c r="AX93" s="13" t="s">
        <v>82</v>
      </c>
      <c r="AY93" s="241" t="s">
        <v>197</v>
      </c>
    </row>
    <row r="94" s="13" customFormat="1">
      <c r="A94" s="13"/>
      <c r="B94" s="232"/>
      <c r="C94" s="233"/>
      <c r="D94" s="224" t="s">
        <v>232</v>
      </c>
      <c r="E94" s="242" t="s">
        <v>35</v>
      </c>
      <c r="F94" s="234" t="s">
        <v>2547</v>
      </c>
      <c r="G94" s="233"/>
      <c r="H94" s="235">
        <v>3.6000000000000001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232</v>
      </c>
      <c r="AU94" s="241" t="s">
        <v>92</v>
      </c>
      <c r="AV94" s="13" t="s">
        <v>92</v>
      </c>
      <c r="AW94" s="13" t="s">
        <v>42</v>
      </c>
      <c r="AX94" s="13" t="s">
        <v>82</v>
      </c>
      <c r="AY94" s="241" t="s">
        <v>197</v>
      </c>
    </row>
    <row r="95" s="14" customFormat="1">
      <c r="A95" s="14"/>
      <c r="B95" s="253"/>
      <c r="C95" s="254"/>
      <c r="D95" s="224" t="s">
        <v>232</v>
      </c>
      <c r="E95" s="255" t="s">
        <v>35</v>
      </c>
      <c r="F95" s="256" t="s">
        <v>355</v>
      </c>
      <c r="G95" s="254"/>
      <c r="H95" s="257">
        <v>6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3" t="s">
        <v>232</v>
      </c>
      <c r="AU95" s="263" t="s">
        <v>92</v>
      </c>
      <c r="AV95" s="14" t="s">
        <v>206</v>
      </c>
      <c r="AW95" s="14" t="s">
        <v>42</v>
      </c>
      <c r="AX95" s="14" t="s">
        <v>90</v>
      </c>
      <c r="AY95" s="263" t="s">
        <v>197</v>
      </c>
    </row>
    <row r="96" s="2" customFormat="1" ht="24.15" customHeight="1">
      <c r="A96" s="43"/>
      <c r="B96" s="44"/>
      <c r="C96" s="211" t="s">
        <v>92</v>
      </c>
      <c r="D96" s="211" t="s">
        <v>201</v>
      </c>
      <c r="E96" s="212" t="s">
        <v>2276</v>
      </c>
      <c r="F96" s="213" t="s">
        <v>2277</v>
      </c>
      <c r="G96" s="214" t="s">
        <v>409</v>
      </c>
      <c r="H96" s="215">
        <v>10.800000000000001</v>
      </c>
      <c r="I96" s="216"/>
      <c r="J96" s="217">
        <f>ROUND(I96*H96,2)</f>
        <v>0</v>
      </c>
      <c r="K96" s="213" t="s">
        <v>35</v>
      </c>
      <c r="L96" s="49"/>
      <c r="M96" s="218" t="s">
        <v>35</v>
      </c>
      <c r="N96" s="219" t="s">
        <v>53</v>
      </c>
      <c r="O96" s="89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2" t="s">
        <v>206</v>
      </c>
      <c r="AT96" s="222" t="s">
        <v>201</v>
      </c>
      <c r="AU96" s="222" t="s">
        <v>92</v>
      </c>
      <c r="AY96" s="21" t="s">
        <v>197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1" t="s">
        <v>90</v>
      </c>
      <c r="BK96" s="223">
        <f>ROUND(I96*H96,2)</f>
        <v>0</v>
      </c>
      <c r="BL96" s="21" t="s">
        <v>206</v>
      </c>
      <c r="BM96" s="222" t="s">
        <v>206</v>
      </c>
    </row>
    <row r="97" s="2" customFormat="1">
      <c r="A97" s="43"/>
      <c r="B97" s="44"/>
      <c r="C97" s="45"/>
      <c r="D97" s="224" t="s">
        <v>209</v>
      </c>
      <c r="E97" s="45"/>
      <c r="F97" s="225" t="s">
        <v>2277</v>
      </c>
      <c r="G97" s="45"/>
      <c r="H97" s="45"/>
      <c r="I97" s="226"/>
      <c r="J97" s="45"/>
      <c r="K97" s="45"/>
      <c r="L97" s="49"/>
      <c r="M97" s="227"/>
      <c r="N97" s="228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209</v>
      </c>
      <c r="AU97" s="21" t="s">
        <v>92</v>
      </c>
    </row>
    <row r="98" s="13" customFormat="1">
      <c r="A98" s="13"/>
      <c r="B98" s="232"/>
      <c r="C98" s="233"/>
      <c r="D98" s="224" t="s">
        <v>232</v>
      </c>
      <c r="E98" s="242" t="s">
        <v>35</v>
      </c>
      <c r="F98" s="234" t="s">
        <v>2278</v>
      </c>
      <c r="G98" s="233"/>
      <c r="H98" s="235">
        <v>6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232</v>
      </c>
      <c r="AU98" s="241" t="s">
        <v>92</v>
      </c>
      <c r="AV98" s="13" t="s">
        <v>92</v>
      </c>
      <c r="AW98" s="13" t="s">
        <v>42</v>
      </c>
      <c r="AX98" s="13" t="s">
        <v>82</v>
      </c>
      <c r="AY98" s="241" t="s">
        <v>197</v>
      </c>
    </row>
    <row r="99" s="13" customFormat="1">
      <c r="A99" s="13"/>
      <c r="B99" s="232"/>
      <c r="C99" s="233"/>
      <c r="D99" s="224" t="s">
        <v>232</v>
      </c>
      <c r="E99" s="242" t="s">
        <v>35</v>
      </c>
      <c r="F99" s="234" t="s">
        <v>2548</v>
      </c>
      <c r="G99" s="233"/>
      <c r="H99" s="235">
        <v>2.3999999999999999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232</v>
      </c>
      <c r="AU99" s="241" t="s">
        <v>92</v>
      </c>
      <c r="AV99" s="13" t="s">
        <v>92</v>
      </c>
      <c r="AW99" s="13" t="s">
        <v>42</v>
      </c>
      <c r="AX99" s="13" t="s">
        <v>82</v>
      </c>
      <c r="AY99" s="241" t="s">
        <v>197</v>
      </c>
    </row>
    <row r="100" s="13" customFormat="1">
      <c r="A100" s="13"/>
      <c r="B100" s="232"/>
      <c r="C100" s="233"/>
      <c r="D100" s="224" t="s">
        <v>232</v>
      </c>
      <c r="E100" s="242" t="s">
        <v>35</v>
      </c>
      <c r="F100" s="234" t="s">
        <v>2280</v>
      </c>
      <c r="G100" s="233"/>
      <c r="H100" s="235">
        <v>2.3999999999999999</v>
      </c>
      <c r="I100" s="236"/>
      <c r="J100" s="233"/>
      <c r="K100" s="233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232</v>
      </c>
      <c r="AU100" s="241" t="s">
        <v>92</v>
      </c>
      <c r="AV100" s="13" t="s">
        <v>92</v>
      </c>
      <c r="AW100" s="13" t="s">
        <v>42</v>
      </c>
      <c r="AX100" s="13" t="s">
        <v>82</v>
      </c>
      <c r="AY100" s="241" t="s">
        <v>197</v>
      </c>
    </row>
    <row r="101" s="14" customFormat="1">
      <c r="A101" s="14"/>
      <c r="B101" s="253"/>
      <c r="C101" s="254"/>
      <c r="D101" s="224" t="s">
        <v>232</v>
      </c>
      <c r="E101" s="255" t="s">
        <v>35</v>
      </c>
      <c r="F101" s="256" t="s">
        <v>355</v>
      </c>
      <c r="G101" s="254"/>
      <c r="H101" s="257">
        <v>10.800000000000001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3" t="s">
        <v>232</v>
      </c>
      <c r="AU101" s="263" t="s">
        <v>92</v>
      </c>
      <c r="AV101" s="14" t="s">
        <v>206</v>
      </c>
      <c r="AW101" s="14" t="s">
        <v>42</v>
      </c>
      <c r="AX101" s="14" t="s">
        <v>90</v>
      </c>
      <c r="AY101" s="263" t="s">
        <v>197</v>
      </c>
    </row>
    <row r="102" s="2" customFormat="1" ht="33" customHeight="1">
      <c r="A102" s="43"/>
      <c r="B102" s="44"/>
      <c r="C102" s="211" t="s">
        <v>207</v>
      </c>
      <c r="D102" s="211" t="s">
        <v>201</v>
      </c>
      <c r="E102" s="212" t="s">
        <v>2830</v>
      </c>
      <c r="F102" s="213" t="s">
        <v>2831</v>
      </c>
      <c r="G102" s="214" t="s">
        <v>320</v>
      </c>
      <c r="H102" s="215">
        <v>441</v>
      </c>
      <c r="I102" s="216"/>
      <c r="J102" s="217">
        <f>ROUND(I102*H102,2)</f>
        <v>0</v>
      </c>
      <c r="K102" s="213" t="s">
        <v>35</v>
      </c>
      <c r="L102" s="49"/>
      <c r="M102" s="218" t="s">
        <v>35</v>
      </c>
      <c r="N102" s="219" t="s">
        <v>53</v>
      </c>
      <c r="O102" s="89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2" t="s">
        <v>206</v>
      </c>
      <c r="AT102" s="222" t="s">
        <v>201</v>
      </c>
      <c r="AU102" s="222" t="s">
        <v>92</v>
      </c>
      <c r="AY102" s="21" t="s">
        <v>197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1" t="s">
        <v>90</v>
      </c>
      <c r="BK102" s="223">
        <f>ROUND(I102*H102,2)</f>
        <v>0</v>
      </c>
      <c r="BL102" s="21" t="s">
        <v>206</v>
      </c>
      <c r="BM102" s="222" t="s">
        <v>241</v>
      </c>
    </row>
    <row r="103" s="2" customFormat="1">
      <c r="A103" s="43"/>
      <c r="B103" s="44"/>
      <c r="C103" s="45"/>
      <c r="D103" s="224" t="s">
        <v>209</v>
      </c>
      <c r="E103" s="45"/>
      <c r="F103" s="225" t="s">
        <v>2831</v>
      </c>
      <c r="G103" s="45"/>
      <c r="H103" s="45"/>
      <c r="I103" s="226"/>
      <c r="J103" s="45"/>
      <c r="K103" s="45"/>
      <c r="L103" s="49"/>
      <c r="M103" s="227"/>
      <c r="N103" s="228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209</v>
      </c>
      <c r="AU103" s="21" t="s">
        <v>92</v>
      </c>
    </row>
    <row r="104" s="13" customFormat="1">
      <c r="A104" s="13"/>
      <c r="B104" s="232"/>
      <c r="C104" s="233"/>
      <c r="D104" s="224" t="s">
        <v>232</v>
      </c>
      <c r="E104" s="242" t="s">
        <v>35</v>
      </c>
      <c r="F104" s="234" t="s">
        <v>2832</v>
      </c>
      <c r="G104" s="233"/>
      <c r="H104" s="235">
        <v>441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232</v>
      </c>
      <c r="AU104" s="241" t="s">
        <v>92</v>
      </c>
      <c r="AV104" s="13" t="s">
        <v>92</v>
      </c>
      <c r="AW104" s="13" t="s">
        <v>42</v>
      </c>
      <c r="AX104" s="13" t="s">
        <v>82</v>
      </c>
      <c r="AY104" s="241" t="s">
        <v>197</v>
      </c>
    </row>
    <row r="105" s="14" customFormat="1">
      <c r="A105" s="14"/>
      <c r="B105" s="253"/>
      <c r="C105" s="254"/>
      <c r="D105" s="224" t="s">
        <v>232</v>
      </c>
      <c r="E105" s="255" t="s">
        <v>35</v>
      </c>
      <c r="F105" s="256" t="s">
        <v>355</v>
      </c>
      <c r="G105" s="254"/>
      <c r="H105" s="257">
        <v>441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3" t="s">
        <v>232</v>
      </c>
      <c r="AU105" s="263" t="s">
        <v>92</v>
      </c>
      <c r="AV105" s="14" t="s">
        <v>206</v>
      </c>
      <c r="AW105" s="14" t="s">
        <v>42</v>
      </c>
      <c r="AX105" s="14" t="s">
        <v>90</v>
      </c>
      <c r="AY105" s="263" t="s">
        <v>197</v>
      </c>
    </row>
    <row r="106" s="2" customFormat="1" ht="33" customHeight="1">
      <c r="A106" s="43"/>
      <c r="B106" s="44"/>
      <c r="C106" s="211" t="s">
        <v>206</v>
      </c>
      <c r="D106" s="211" t="s">
        <v>201</v>
      </c>
      <c r="E106" s="212" t="s">
        <v>2833</v>
      </c>
      <c r="F106" s="213" t="s">
        <v>2834</v>
      </c>
      <c r="G106" s="214" t="s">
        <v>320</v>
      </c>
      <c r="H106" s="215">
        <v>441</v>
      </c>
      <c r="I106" s="216"/>
      <c r="J106" s="217">
        <f>ROUND(I106*H106,2)</f>
        <v>0</v>
      </c>
      <c r="K106" s="213" t="s">
        <v>35</v>
      </c>
      <c r="L106" s="49"/>
      <c r="M106" s="218" t="s">
        <v>35</v>
      </c>
      <c r="N106" s="219" t="s">
        <v>53</v>
      </c>
      <c r="O106" s="89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2" t="s">
        <v>206</v>
      </c>
      <c r="AT106" s="222" t="s">
        <v>201</v>
      </c>
      <c r="AU106" s="222" t="s">
        <v>92</v>
      </c>
      <c r="AY106" s="21" t="s">
        <v>197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1" t="s">
        <v>90</v>
      </c>
      <c r="BK106" s="223">
        <f>ROUND(I106*H106,2)</f>
        <v>0</v>
      </c>
      <c r="BL106" s="21" t="s">
        <v>206</v>
      </c>
      <c r="BM106" s="222" t="s">
        <v>253</v>
      </c>
    </row>
    <row r="107" s="2" customFormat="1">
      <c r="A107" s="43"/>
      <c r="B107" s="44"/>
      <c r="C107" s="45"/>
      <c r="D107" s="224" t="s">
        <v>209</v>
      </c>
      <c r="E107" s="45"/>
      <c r="F107" s="225" t="s">
        <v>2834</v>
      </c>
      <c r="G107" s="45"/>
      <c r="H107" s="45"/>
      <c r="I107" s="226"/>
      <c r="J107" s="45"/>
      <c r="K107" s="45"/>
      <c r="L107" s="49"/>
      <c r="M107" s="227"/>
      <c r="N107" s="228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209</v>
      </c>
      <c r="AU107" s="21" t="s">
        <v>92</v>
      </c>
    </row>
    <row r="108" s="13" customFormat="1">
      <c r="A108" s="13"/>
      <c r="B108" s="232"/>
      <c r="C108" s="233"/>
      <c r="D108" s="224" t="s">
        <v>232</v>
      </c>
      <c r="E108" s="242" t="s">
        <v>35</v>
      </c>
      <c r="F108" s="234" t="s">
        <v>2832</v>
      </c>
      <c r="G108" s="233"/>
      <c r="H108" s="235">
        <v>441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232</v>
      </c>
      <c r="AU108" s="241" t="s">
        <v>92</v>
      </c>
      <c r="AV108" s="13" t="s">
        <v>92</v>
      </c>
      <c r="AW108" s="13" t="s">
        <v>42</v>
      </c>
      <c r="AX108" s="13" t="s">
        <v>82</v>
      </c>
      <c r="AY108" s="241" t="s">
        <v>197</v>
      </c>
    </row>
    <row r="109" s="14" customFormat="1">
      <c r="A109" s="14"/>
      <c r="B109" s="253"/>
      <c r="C109" s="254"/>
      <c r="D109" s="224" t="s">
        <v>232</v>
      </c>
      <c r="E109" s="255" t="s">
        <v>35</v>
      </c>
      <c r="F109" s="256" t="s">
        <v>355</v>
      </c>
      <c r="G109" s="254"/>
      <c r="H109" s="257">
        <v>441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3" t="s">
        <v>232</v>
      </c>
      <c r="AU109" s="263" t="s">
        <v>92</v>
      </c>
      <c r="AV109" s="14" t="s">
        <v>206</v>
      </c>
      <c r="AW109" s="14" t="s">
        <v>42</v>
      </c>
      <c r="AX109" s="14" t="s">
        <v>90</v>
      </c>
      <c r="AY109" s="263" t="s">
        <v>197</v>
      </c>
    </row>
    <row r="110" s="2" customFormat="1" ht="33" customHeight="1">
      <c r="A110" s="43"/>
      <c r="B110" s="44"/>
      <c r="C110" s="211" t="s">
        <v>234</v>
      </c>
      <c r="D110" s="211" t="s">
        <v>201</v>
      </c>
      <c r="E110" s="212" t="s">
        <v>2281</v>
      </c>
      <c r="F110" s="213" t="s">
        <v>2282</v>
      </c>
      <c r="G110" s="214" t="s">
        <v>320</v>
      </c>
      <c r="H110" s="215">
        <v>37.603000000000002</v>
      </c>
      <c r="I110" s="216"/>
      <c r="J110" s="217">
        <f>ROUND(I110*H110,2)</f>
        <v>0</v>
      </c>
      <c r="K110" s="213" t="s">
        <v>35</v>
      </c>
      <c r="L110" s="49"/>
      <c r="M110" s="218" t="s">
        <v>35</v>
      </c>
      <c r="N110" s="219" t="s">
        <v>53</v>
      </c>
      <c r="O110" s="89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2" t="s">
        <v>206</v>
      </c>
      <c r="AT110" s="222" t="s">
        <v>201</v>
      </c>
      <c r="AU110" s="222" t="s">
        <v>92</v>
      </c>
      <c r="AY110" s="21" t="s">
        <v>197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1" t="s">
        <v>90</v>
      </c>
      <c r="BK110" s="223">
        <f>ROUND(I110*H110,2)</f>
        <v>0</v>
      </c>
      <c r="BL110" s="21" t="s">
        <v>206</v>
      </c>
      <c r="BM110" s="222" t="s">
        <v>266</v>
      </c>
    </row>
    <row r="111" s="2" customFormat="1">
      <c r="A111" s="43"/>
      <c r="B111" s="44"/>
      <c r="C111" s="45"/>
      <c r="D111" s="224" t="s">
        <v>209</v>
      </c>
      <c r="E111" s="45"/>
      <c r="F111" s="225" t="s">
        <v>2282</v>
      </c>
      <c r="G111" s="45"/>
      <c r="H111" s="45"/>
      <c r="I111" s="226"/>
      <c r="J111" s="45"/>
      <c r="K111" s="45"/>
      <c r="L111" s="49"/>
      <c r="M111" s="227"/>
      <c r="N111" s="228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209</v>
      </c>
      <c r="AU111" s="21" t="s">
        <v>92</v>
      </c>
    </row>
    <row r="112" s="13" customFormat="1">
      <c r="A112" s="13"/>
      <c r="B112" s="232"/>
      <c r="C112" s="233"/>
      <c r="D112" s="224" t="s">
        <v>232</v>
      </c>
      <c r="E112" s="242" t="s">
        <v>35</v>
      </c>
      <c r="F112" s="234" t="s">
        <v>2835</v>
      </c>
      <c r="G112" s="233"/>
      <c r="H112" s="235">
        <v>19.048999999999999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232</v>
      </c>
      <c r="AU112" s="241" t="s">
        <v>92</v>
      </c>
      <c r="AV112" s="13" t="s">
        <v>92</v>
      </c>
      <c r="AW112" s="13" t="s">
        <v>42</v>
      </c>
      <c r="AX112" s="13" t="s">
        <v>82</v>
      </c>
      <c r="AY112" s="241" t="s">
        <v>197</v>
      </c>
    </row>
    <row r="113" s="13" customFormat="1">
      <c r="A113" s="13"/>
      <c r="B113" s="232"/>
      <c r="C113" s="233"/>
      <c r="D113" s="224" t="s">
        <v>232</v>
      </c>
      <c r="E113" s="242" t="s">
        <v>35</v>
      </c>
      <c r="F113" s="234" t="s">
        <v>2836</v>
      </c>
      <c r="G113" s="233"/>
      <c r="H113" s="235">
        <v>10.146000000000001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232</v>
      </c>
      <c r="AU113" s="241" t="s">
        <v>92</v>
      </c>
      <c r="AV113" s="13" t="s">
        <v>92</v>
      </c>
      <c r="AW113" s="13" t="s">
        <v>42</v>
      </c>
      <c r="AX113" s="13" t="s">
        <v>82</v>
      </c>
      <c r="AY113" s="241" t="s">
        <v>197</v>
      </c>
    </row>
    <row r="114" s="13" customFormat="1">
      <c r="A114" s="13"/>
      <c r="B114" s="232"/>
      <c r="C114" s="233"/>
      <c r="D114" s="224" t="s">
        <v>232</v>
      </c>
      <c r="E114" s="242" t="s">
        <v>35</v>
      </c>
      <c r="F114" s="234" t="s">
        <v>2837</v>
      </c>
      <c r="G114" s="233"/>
      <c r="H114" s="235">
        <v>8.4079999999999995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232</v>
      </c>
      <c r="AU114" s="241" t="s">
        <v>92</v>
      </c>
      <c r="AV114" s="13" t="s">
        <v>92</v>
      </c>
      <c r="AW114" s="13" t="s">
        <v>42</v>
      </c>
      <c r="AX114" s="13" t="s">
        <v>82</v>
      </c>
      <c r="AY114" s="241" t="s">
        <v>197</v>
      </c>
    </row>
    <row r="115" s="14" customFormat="1">
      <c r="A115" s="14"/>
      <c r="B115" s="253"/>
      <c r="C115" s="254"/>
      <c r="D115" s="224" t="s">
        <v>232</v>
      </c>
      <c r="E115" s="255" t="s">
        <v>35</v>
      </c>
      <c r="F115" s="256" t="s">
        <v>355</v>
      </c>
      <c r="G115" s="254"/>
      <c r="H115" s="257">
        <v>37.603000000000002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3" t="s">
        <v>232</v>
      </c>
      <c r="AU115" s="263" t="s">
        <v>92</v>
      </c>
      <c r="AV115" s="14" t="s">
        <v>206</v>
      </c>
      <c r="AW115" s="14" t="s">
        <v>42</v>
      </c>
      <c r="AX115" s="14" t="s">
        <v>90</v>
      </c>
      <c r="AY115" s="263" t="s">
        <v>197</v>
      </c>
    </row>
    <row r="116" s="2" customFormat="1" ht="33" customHeight="1">
      <c r="A116" s="43"/>
      <c r="B116" s="44"/>
      <c r="C116" s="211" t="s">
        <v>241</v>
      </c>
      <c r="D116" s="211" t="s">
        <v>201</v>
      </c>
      <c r="E116" s="212" t="s">
        <v>2554</v>
      </c>
      <c r="F116" s="213" t="s">
        <v>2555</v>
      </c>
      <c r="G116" s="214" t="s">
        <v>320</v>
      </c>
      <c r="H116" s="215">
        <v>190.62600000000001</v>
      </c>
      <c r="I116" s="216"/>
      <c r="J116" s="217">
        <f>ROUND(I116*H116,2)</f>
        <v>0</v>
      </c>
      <c r="K116" s="213" t="s">
        <v>35</v>
      </c>
      <c r="L116" s="49"/>
      <c r="M116" s="218" t="s">
        <v>35</v>
      </c>
      <c r="N116" s="219" t="s">
        <v>53</v>
      </c>
      <c r="O116" s="89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2" t="s">
        <v>206</v>
      </c>
      <c r="AT116" s="222" t="s">
        <v>201</v>
      </c>
      <c r="AU116" s="222" t="s">
        <v>92</v>
      </c>
      <c r="AY116" s="21" t="s">
        <v>197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1" t="s">
        <v>90</v>
      </c>
      <c r="BK116" s="223">
        <f>ROUND(I116*H116,2)</f>
        <v>0</v>
      </c>
      <c r="BL116" s="21" t="s">
        <v>206</v>
      </c>
      <c r="BM116" s="222" t="s">
        <v>8</v>
      </c>
    </row>
    <row r="117" s="2" customFormat="1">
      <c r="A117" s="43"/>
      <c r="B117" s="44"/>
      <c r="C117" s="45"/>
      <c r="D117" s="224" t="s">
        <v>209</v>
      </c>
      <c r="E117" s="45"/>
      <c r="F117" s="225" t="s">
        <v>2555</v>
      </c>
      <c r="G117" s="45"/>
      <c r="H117" s="45"/>
      <c r="I117" s="226"/>
      <c r="J117" s="45"/>
      <c r="K117" s="45"/>
      <c r="L117" s="49"/>
      <c r="M117" s="227"/>
      <c r="N117" s="228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209</v>
      </c>
      <c r="AU117" s="21" t="s">
        <v>92</v>
      </c>
    </row>
    <row r="118" s="13" customFormat="1">
      <c r="A118" s="13"/>
      <c r="B118" s="232"/>
      <c r="C118" s="233"/>
      <c r="D118" s="224" t="s">
        <v>232</v>
      </c>
      <c r="E118" s="242" t="s">
        <v>35</v>
      </c>
      <c r="F118" s="234" t="s">
        <v>2838</v>
      </c>
      <c r="G118" s="233"/>
      <c r="H118" s="235">
        <v>76.194999999999993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232</v>
      </c>
      <c r="AU118" s="241" t="s">
        <v>92</v>
      </c>
      <c r="AV118" s="13" t="s">
        <v>92</v>
      </c>
      <c r="AW118" s="13" t="s">
        <v>42</v>
      </c>
      <c r="AX118" s="13" t="s">
        <v>82</v>
      </c>
      <c r="AY118" s="241" t="s">
        <v>197</v>
      </c>
    </row>
    <row r="119" s="13" customFormat="1">
      <c r="A119" s="13"/>
      <c r="B119" s="232"/>
      <c r="C119" s="233"/>
      <c r="D119" s="224" t="s">
        <v>232</v>
      </c>
      <c r="E119" s="242" t="s">
        <v>35</v>
      </c>
      <c r="F119" s="234" t="s">
        <v>2839</v>
      </c>
      <c r="G119" s="233"/>
      <c r="H119" s="235">
        <v>40.582000000000001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232</v>
      </c>
      <c r="AU119" s="241" t="s">
        <v>92</v>
      </c>
      <c r="AV119" s="13" t="s">
        <v>92</v>
      </c>
      <c r="AW119" s="13" t="s">
        <v>42</v>
      </c>
      <c r="AX119" s="13" t="s">
        <v>82</v>
      </c>
      <c r="AY119" s="241" t="s">
        <v>197</v>
      </c>
    </row>
    <row r="120" s="13" customFormat="1">
      <c r="A120" s="13"/>
      <c r="B120" s="232"/>
      <c r="C120" s="233"/>
      <c r="D120" s="224" t="s">
        <v>232</v>
      </c>
      <c r="E120" s="242" t="s">
        <v>35</v>
      </c>
      <c r="F120" s="234" t="s">
        <v>2840</v>
      </c>
      <c r="G120" s="233"/>
      <c r="H120" s="235">
        <v>33.631999999999998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232</v>
      </c>
      <c r="AU120" s="241" t="s">
        <v>92</v>
      </c>
      <c r="AV120" s="13" t="s">
        <v>92</v>
      </c>
      <c r="AW120" s="13" t="s">
        <v>42</v>
      </c>
      <c r="AX120" s="13" t="s">
        <v>82</v>
      </c>
      <c r="AY120" s="241" t="s">
        <v>197</v>
      </c>
    </row>
    <row r="121" s="16" customFormat="1">
      <c r="A121" s="16"/>
      <c r="B121" s="280"/>
      <c r="C121" s="281"/>
      <c r="D121" s="224" t="s">
        <v>232</v>
      </c>
      <c r="E121" s="282" t="s">
        <v>35</v>
      </c>
      <c r="F121" s="283" t="s">
        <v>2291</v>
      </c>
      <c r="G121" s="281"/>
      <c r="H121" s="284">
        <v>150.40899999999999</v>
      </c>
      <c r="I121" s="285"/>
      <c r="J121" s="281"/>
      <c r="K121" s="281"/>
      <c r="L121" s="286"/>
      <c r="M121" s="287"/>
      <c r="N121" s="288"/>
      <c r="O121" s="288"/>
      <c r="P121" s="288"/>
      <c r="Q121" s="288"/>
      <c r="R121" s="288"/>
      <c r="S121" s="288"/>
      <c r="T121" s="289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90" t="s">
        <v>232</v>
      </c>
      <c r="AU121" s="290" t="s">
        <v>92</v>
      </c>
      <c r="AV121" s="16" t="s">
        <v>207</v>
      </c>
      <c r="AW121" s="16" t="s">
        <v>42</v>
      </c>
      <c r="AX121" s="16" t="s">
        <v>82</v>
      </c>
      <c r="AY121" s="290" t="s">
        <v>197</v>
      </c>
    </row>
    <row r="122" s="13" customFormat="1">
      <c r="A122" s="13"/>
      <c r="B122" s="232"/>
      <c r="C122" s="233"/>
      <c r="D122" s="224" t="s">
        <v>232</v>
      </c>
      <c r="E122" s="242" t="s">
        <v>35</v>
      </c>
      <c r="F122" s="234" t="s">
        <v>2841</v>
      </c>
      <c r="G122" s="233"/>
      <c r="H122" s="235">
        <v>-27.212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232</v>
      </c>
      <c r="AU122" s="241" t="s">
        <v>92</v>
      </c>
      <c r="AV122" s="13" t="s">
        <v>92</v>
      </c>
      <c r="AW122" s="13" t="s">
        <v>42</v>
      </c>
      <c r="AX122" s="13" t="s">
        <v>82</v>
      </c>
      <c r="AY122" s="241" t="s">
        <v>197</v>
      </c>
    </row>
    <row r="123" s="13" customFormat="1">
      <c r="A123" s="13"/>
      <c r="B123" s="232"/>
      <c r="C123" s="233"/>
      <c r="D123" s="224" t="s">
        <v>232</v>
      </c>
      <c r="E123" s="242" t="s">
        <v>35</v>
      </c>
      <c r="F123" s="234" t="s">
        <v>2842</v>
      </c>
      <c r="G123" s="233"/>
      <c r="H123" s="235">
        <v>-14.494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232</v>
      </c>
      <c r="AU123" s="241" t="s">
        <v>92</v>
      </c>
      <c r="AV123" s="13" t="s">
        <v>92</v>
      </c>
      <c r="AW123" s="13" t="s">
        <v>42</v>
      </c>
      <c r="AX123" s="13" t="s">
        <v>82</v>
      </c>
      <c r="AY123" s="241" t="s">
        <v>197</v>
      </c>
    </row>
    <row r="124" s="13" customFormat="1">
      <c r="A124" s="13"/>
      <c r="B124" s="232"/>
      <c r="C124" s="233"/>
      <c r="D124" s="224" t="s">
        <v>232</v>
      </c>
      <c r="E124" s="242" t="s">
        <v>35</v>
      </c>
      <c r="F124" s="234" t="s">
        <v>2843</v>
      </c>
      <c r="G124" s="233"/>
      <c r="H124" s="235">
        <v>-12.612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232</v>
      </c>
      <c r="AU124" s="241" t="s">
        <v>92</v>
      </c>
      <c r="AV124" s="13" t="s">
        <v>92</v>
      </c>
      <c r="AW124" s="13" t="s">
        <v>42</v>
      </c>
      <c r="AX124" s="13" t="s">
        <v>82</v>
      </c>
      <c r="AY124" s="241" t="s">
        <v>197</v>
      </c>
    </row>
    <row r="125" s="16" customFormat="1">
      <c r="A125" s="16"/>
      <c r="B125" s="280"/>
      <c r="C125" s="281"/>
      <c r="D125" s="224" t="s">
        <v>232</v>
      </c>
      <c r="E125" s="282" t="s">
        <v>35</v>
      </c>
      <c r="F125" s="283" t="s">
        <v>2291</v>
      </c>
      <c r="G125" s="281"/>
      <c r="H125" s="284">
        <v>-54.318000000000005</v>
      </c>
      <c r="I125" s="285"/>
      <c r="J125" s="281"/>
      <c r="K125" s="281"/>
      <c r="L125" s="286"/>
      <c r="M125" s="287"/>
      <c r="N125" s="288"/>
      <c r="O125" s="288"/>
      <c r="P125" s="288"/>
      <c r="Q125" s="288"/>
      <c r="R125" s="288"/>
      <c r="S125" s="288"/>
      <c r="T125" s="289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90" t="s">
        <v>232</v>
      </c>
      <c r="AU125" s="290" t="s">
        <v>92</v>
      </c>
      <c r="AV125" s="16" t="s">
        <v>207</v>
      </c>
      <c r="AW125" s="16" t="s">
        <v>42</v>
      </c>
      <c r="AX125" s="16" t="s">
        <v>82</v>
      </c>
      <c r="AY125" s="290" t="s">
        <v>197</v>
      </c>
    </row>
    <row r="126" s="13" customFormat="1">
      <c r="A126" s="13"/>
      <c r="B126" s="232"/>
      <c r="C126" s="233"/>
      <c r="D126" s="224" t="s">
        <v>232</v>
      </c>
      <c r="E126" s="242" t="s">
        <v>35</v>
      </c>
      <c r="F126" s="234" t="s">
        <v>2564</v>
      </c>
      <c r="G126" s="233"/>
      <c r="H126" s="235">
        <v>-5.4649999999999999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232</v>
      </c>
      <c r="AU126" s="241" t="s">
        <v>92</v>
      </c>
      <c r="AV126" s="13" t="s">
        <v>92</v>
      </c>
      <c r="AW126" s="13" t="s">
        <v>42</v>
      </c>
      <c r="AX126" s="13" t="s">
        <v>82</v>
      </c>
      <c r="AY126" s="241" t="s">
        <v>197</v>
      </c>
    </row>
    <row r="127" s="16" customFormat="1">
      <c r="A127" s="16"/>
      <c r="B127" s="280"/>
      <c r="C127" s="281"/>
      <c r="D127" s="224" t="s">
        <v>232</v>
      </c>
      <c r="E127" s="282" t="s">
        <v>35</v>
      </c>
      <c r="F127" s="283" t="s">
        <v>2291</v>
      </c>
      <c r="G127" s="281"/>
      <c r="H127" s="284">
        <v>-5.4649999999999999</v>
      </c>
      <c r="I127" s="285"/>
      <c r="J127" s="281"/>
      <c r="K127" s="281"/>
      <c r="L127" s="286"/>
      <c r="M127" s="287"/>
      <c r="N127" s="288"/>
      <c r="O127" s="288"/>
      <c r="P127" s="288"/>
      <c r="Q127" s="288"/>
      <c r="R127" s="288"/>
      <c r="S127" s="288"/>
      <c r="T127" s="289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90" t="s">
        <v>232</v>
      </c>
      <c r="AU127" s="290" t="s">
        <v>92</v>
      </c>
      <c r="AV127" s="16" t="s">
        <v>207</v>
      </c>
      <c r="AW127" s="16" t="s">
        <v>42</v>
      </c>
      <c r="AX127" s="16" t="s">
        <v>82</v>
      </c>
      <c r="AY127" s="290" t="s">
        <v>197</v>
      </c>
    </row>
    <row r="128" s="13" customFormat="1">
      <c r="A128" s="13"/>
      <c r="B128" s="232"/>
      <c r="C128" s="233"/>
      <c r="D128" s="224" t="s">
        <v>232</v>
      </c>
      <c r="E128" s="242" t="s">
        <v>35</v>
      </c>
      <c r="F128" s="234" t="s">
        <v>2348</v>
      </c>
      <c r="G128" s="233"/>
      <c r="H128" s="235">
        <v>100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232</v>
      </c>
      <c r="AU128" s="241" t="s">
        <v>92</v>
      </c>
      <c r="AV128" s="13" t="s">
        <v>92</v>
      </c>
      <c r="AW128" s="13" t="s">
        <v>42</v>
      </c>
      <c r="AX128" s="13" t="s">
        <v>82</v>
      </c>
      <c r="AY128" s="241" t="s">
        <v>197</v>
      </c>
    </row>
    <row r="129" s="14" customFormat="1">
      <c r="A129" s="14"/>
      <c r="B129" s="253"/>
      <c r="C129" s="254"/>
      <c r="D129" s="224" t="s">
        <v>232</v>
      </c>
      <c r="E129" s="255" t="s">
        <v>35</v>
      </c>
      <c r="F129" s="256" t="s">
        <v>355</v>
      </c>
      <c r="G129" s="254"/>
      <c r="H129" s="257">
        <v>190.62599999999998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232</v>
      </c>
      <c r="AU129" s="263" t="s">
        <v>92</v>
      </c>
      <c r="AV129" s="14" t="s">
        <v>206</v>
      </c>
      <c r="AW129" s="14" t="s">
        <v>42</v>
      </c>
      <c r="AX129" s="14" t="s">
        <v>90</v>
      </c>
      <c r="AY129" s="263" t="s">
        <v>197</v>
      </c>
    </row>
    <row r="130" s="2" customFormat="1" ht="37.8" customHeight="1">
      <c r="A130" s="43"/>
      <c r="B130" s="44"/>
      <c r="C130" s="211" t="s">
        <v>247</v>
      </c>
      <c r="D130" s="211" t="s">
        <v>201</v>
      </c>
      <c r="E130" s="212" t="s">
        <v>2297</v>
      </c>
      <c r="F130" s="213" t="s">
        <v>2298</v>
      </c>
      <c r="G130" s="214" t="s">
        <v>320</v>
      </c>
      <c r="H130" s="215">
        <v>37.603000000000002</v>
      </c>
      <c r="I130" s="216"/>
      <c r="J130" s="217">
        <f>ROUND(I130*H130,2)</f>
        <v>0</v>
      </c>
      <c r="K130" s="213" t="s">
        <v>35</v>
      </c>
      <c r="L130" s="49"/>
      <c r="M130" s="218" t="s">
        <v>35</v>
      </c>
      <c r="N130" s="219" t="s">
        <v>53</v>
      </c>
      <c r="O130" s="89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2" t="s">
        <v>206</v>
      </c>
      <c r="AT130" s="222" t="s">
        <v>201</v>
      </c>
      <c r="AU130" s="222" t="s">
        <v>92</v>
      </c>
      <c r="AY130" s="21" t="s">
        <v>197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1" t="s">
        <v>90</v>
      </c>
      <c r="BK130" s="223">
        <f>ROUND(I130*H130,2)</f>
        <v>0</v>
      </c>
      <c r="BL130" s="21" t="s">
        <v>206</v>
      </c>
      <c r="BM130" s="222" t="s">
        <v>292</v>
      </c>
    </row>
    <row r="131" s="2" customFormat="1">
      <c r="A131" s="43"/>
      <c r="B131" s="44"/>
      <c r="C131" s="45"/>
      <c r="D131" s="224" t="s">
        <v>209</v>
      </c>
      <c r="E131" s="45"/>
      <c r="F131" s="225" t="s">
        <v>2298</v>
      </c>
      <c r="G131" s="45"/>
      <c r="H131" s="45"/>
      <c r="I131" s="226"/>
      <c r="J131" s="45"/>
      <c r="K131" s="45"/>
      <c r="L131" s="49"/>
      <c r="M131" s="227"/>
      <c r="N131" s="228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209</v>
      </c>
      <c r="AU131" s="21" t="s">
        <v>92</v>
      </c>
    </row>
    <row r="132" s="13" customFormat="1">
      <c r="A132" s="13"/>
      <c r="B132" s="232"/>
      <c r="C132" s="233"/>
      <c r="D132" s="224" t="s">
        <v>232</v>
      </c>
      <c r="E132" s="242" t="s">
        <v>35</v>
      </c>
      <c r="F132" s="234" t="s">
        <v>2835</v>
      </c>
      <c r="G132" s="233"/>
      <c r="H132" s="235">
        <v>19.048999999999999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232</v>
      </c>
      <c r="AU132" s="241" t="s">
        <v>92</v>
      </c>
      <c r="AV132" s="13" t="s">
        <v>92</v>
      </c>
      <c r="AW132" s="13" t="s">
        <v>42</v>
      </c>
      <c r="AX132" s="13" t="s">
        <v>82</v>
      </c>
      <c r="AY132" s="241" t="s">
        <v>197</v>
      </c>
    </row>
    <row r="133" s="13" customFormat="1">
      <c r="A133" s="13"/>
      <c r="B133" s="232"/>
      <c r="C133" s="233"/>
      <c r="D133" s="224" t="s">
        <v>232</v>
      </c>
      <c r="E133" s="242" t="s">
        <v>35</v>
      </c>
      <c r="F133" s="234" t="s">
        <v>2836</v>
      </c>
      <c r="G133" s="233"/>
      <c r="H133" s="235">
        <v>10.146000000000001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232</v>
      </c>
      <c r="AU133" s="241" t="s">
        <v>92</v>
      </c>
      <c r="AV133" s="13" t="s">
        <v>92</v>
      </c>
      <c r="AW133" s="13" t="s">
        <v>42</v>
      </c>
      <c r="AX133" s="13" t="s">
        <v>82</v>
      </c>
      <c r="AY133" s="241" t="s">
        <v>197</v>
      </c>
    </row>
    <row r="134" s="13" customFormat="1">
      <c r="A134" s="13"/>
      <c r="B134" s="232"/>
      <c r="C134" s="233"/>
      <c r="D134" s="224" t="s">
        <v>232</v>
      </c>
      <c r="E134" s="242" t="s">
        <v>35</v>
      </c>
      <c r="F134" s="234" t="s">
        <v>2837</v>
      </c>
      <c r="G134" s="233"/>
      <c r="H134" s="235">
        <v>8.4079999999999995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232</v>
      </c>
      <c r="AU134" s="241" t="s">
        <v>92</v>
      </c>
      <c r="AV134" s="13" t="s">
        <v>92</v>
      </c>
      <c r="AW134" s="13" t="s">
        <v>42</v>
      </c>
      <c r="AX134" s="13" t="s">
        <v>82</v>
      </c>
      <c r="AY134" s="241" t="s">
        <v>197</v>
      </c>
    </row>
    <row r="135" s="14" customFormat="1">
      <c r="A135" s="14"/>
      <c r="B135" s="253"/>
      <c r="C135" s="254"/>
      <c r="D135" s="224" t="s">
        <v>232</v>
      </c>
      <c r="E135" s="255" t="s">
        <v>35</v>
      </c>
      <c r="F135" s="256" t="s">
        <v>355</v>
      </c>
      <c r="G135" s="254"/>
      <c r="H135" s="257">
        <v>37.603000000000002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232</v>
      </c>
      <c r="AU135" s="263" t="s">
        <v>92</v>
      </c>
      <c r="AV135" s="14" t="s">
        <v>206</v>
      </c>
      <c r="AW135" s="14" t="s">
        <v>42</v>
      </c>
      <c r="AX135" s="14" t="s">
        <v>90</v>
      </c>
      <c r="AY135" s="263" t="s">
        <v>197</v>
      </c>
    </row>
    <row r="136" s="2" customFormat="1" ht="33" customHeight="1">
      <c r="A136" s="43"/>
      <c r="B136" s="44"/>
      <c r="C136" s="211" t="s">
        <v>253</v>
      </c>
      <c r="D136" s="211" t="s">
        <v>201</v>
      </c>
      <c r="E136" s="212" t="s">
        <v>2565</v>
      </c>
      <c r="F136" s="213" t="s">
        <v>2566</v>
      </c>
      <c r="G136" s="214" t="s">
        <v>320</v>
      </c>
      <c r="H136" s="215">
        <v>90.626000000000005</v>
      </c>
      <c r="I136" s="216"/>
      <c r="J136" s="217">
        <f>ROUND(I136*H136,2)</f>
        <v>0</v>
      </c>
      <c r="K136" s="213" t="s">
        <v>35</v>
      </c>
      <c r="L136" s="49"/>
      <c r="M136" s="218" t="s">
        <v>35</v>
      </c>
      <c r="N136" s="219" t="s">
        <v>53</v>
      </c>
      <c r="O136" s="89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2" t="s">
        <v>206</v>
      </c>
      <c r="AT136" s="222" t="s">
        <v>201</v>
      </c>
      <c r="AU136" s="222" t="s">
        <v>92</v>
      </c>
      <c r="AY136" s="21" t="s">
        <v>197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1" t="s">
        <v>90</v>
      </c>
      <c r="BK136" s="223">
        <f>ROUND(I136*H136,2)</f>
        <v>0</v>
      </c>
      <c r="BL136" s="21" t="s">
        <v>206</v>
      </c>
      <c r="BM136" s="222" t="s">
        <v>304</v>
      </c>
    </row>
    <row r="137" s="2" customFormat="1">
      <c r="A137" s="43"/>
      <c r="B137" s="44"/>
      <c r="C137" s="45"/>
      <c r="D137" s="224" t="s">
        <v>209</v>
      </c>
      <c r="E137" s="45"/>
      <c r="F137" s="225" t="s">
        <v>2566</v>
      </c>
      <c r="G137" s="45"/>
      <c r="H137" s="45"/>
      <c r="I137" s="226"/>
      <c r="J137" s="45"/>
      <c r="K137" s="45"/>
      <c r="L137" s="49"/>
      <c r="M137" s="227"/>
      <c r="N137" s="228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209</v>
      </c>
      <c r="AU137" s="21" t="s">
        <v>92</v>
      </c>
    </row>
    <row r="138" s="13" customFormat="1">
      <c r="A138" s="13"/>
      <c r="B138" s="232"/>
      <c r="C138" s="233"/>
      <c r="D138" s="224" t="s">
        <v>232</v>
      </c>
      <c r="E138" s="242" t="s">
        <v>35</v>
      </c>
      <c r="F138" s="234" t="s">
        <v>2838</v>
      </c>
      <c r="G138" s="233"/>
      <c r="H138" s="235">
        <v>76.194999999999993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232</v>
      </c>
      <c r="AU138" s="241" t="s">
        <v>92</v>
      </c>
      <c r="AV138" s="13" t="s">
        <v>92</v>
      </c>
      <c r="AW138" s="13" t="s">
        <v>42</v>
      </c>
      <c r="AX138" s="13" t="s">
        <v>82</v>
      </c>
      <c r="AY138" s="241" t="s">
        <v>197</v>
      </c>
    </row>
    <row r="139" s="13" customFormat="1">
      <c r="A139" s="13"/>
      <c r="B139" s="232"/>
      <c r="C139" s="233"/>
      <c r="D139" s="224" t="s">
        <v>232</v>
      </c>
      <c r="E139" s="242" t="s">
        <v>35</v>
      </c>
      <c r="F139" s="234" t="s">
        <v>2839</v>
      </c>
      <c r="G139" s="233"/>
      <c r="H139" s="235">
        <v>40.582000000000001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232</v>
      </c>
      <c r="AU139" s="241" t="s">
        <v>92</v>
      </c>
      <c r="AV139" s="13" t="s">
        <v>92</v>
      </c>
      <c r="AW139" s="13" t="s">
        <v>42</v>
      </c>
      <c r="AX139" s="13" t="s">
        <v>82</v>
      </c>
      <c r="AY139" s="241" t="s">
        <v>197</v>
      </c>
    </row>
    <row r="140" s="13" customFormat="1">
      <c r="A140" s="13"/>
      <c r="B140" s="232"/>
      <c r="C140" s="233"/>
      <c r="D140" s="224" t="s">
        <v>232</v>
      </c>
      <c r="E140" s="242" t="s">
        <v>35</v>
      </c>
      <c r="F140" s="234" t="s">
        <v>2840</v>
      </c>
      <c r="G140" s="233"/>
      <c r="H140" s="235">
        <v>33.631999999999998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232</v>
      </c>
      <c r="AU140" s="241" t="s">
        <v>92</v>
      </c>
      <c r="AV140" s="13" t="s">
        <v>92</v>
      </c>
      <c r="AW140" s="13" t="s">
        <v>42</v>
      </c>
      <c r="AX140" s="13" t="s">
        <v>82</v>
      </c>
      <c r="AY140" s="241" t="s">
        <v>197</v>
      </c>
    </row>
    <row r="141" s="16" customFormat="1">
      <c r="A141" s="16"/>
      <c r="B141" s="280"/>
      <c r="C141" s="281"/>
      <c r="D141" s="224" t="s">
        <v>232</v>
      </c>
      <c r="E141" s="282" t="s">
        <v>35</v>
      </c>
      <c r="F141" s="283" t="s">
        <v>2291</v>
      </c>
      <c r="G141" s="281"/>
      <c r="H141" s="284">
        <v>150.40899999999999</v>
      </c>
      <c r="I141" s="285"/>
      <c r="J141" s="281"/>
      <c r="K141" s="281"/>
      <c r="L141" s="286"/>
      <c r="M141" s="287"/>
      <c r="N141" s="288"/>
      <c r="O141" s="288"/>
      <c r="P141" s="288"/>
      <c r="Q141" s="288"/>
      <c r="R141" s="288"/>
      <c r="S141" s="288"/>
      <c r="T141" s="289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90" t="s">
        <v>232</v>
      </c>
      <c r="AU141" s="290" t="s">
        <v>92</v>
      </c>
      <c r="AV141" s="16" t="s">
        <v>207</v>
      </c>
      <c r="AW141" s="16" t="s">
        <v>42</v>
      </c>
      <c r="AX141" s="16" t="s">
        <v>82</v>
      </c>
      <c r="AY141" s="290" t="s">
        <v>197</v>
      </c>
    </row>
    <row r="142" s="13" customFormat="1">
      <c r="A142" s="13"/>
      <c r="B142" s="232"/>
      <c r="C142" s="233"/>
      <c r="D142" s="224" t="s">
        <v>232</v>
      </c>
      <c r="E142" s="242" t="s">
        <v>35</v>
      </c>
      <c r="F142" s="234" t="s">
        <v>2841</v>
      </c>
      <c r="G142" s="233"/>
      <c r="H142" s="235">
        <v>-27.212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232</v>
      </c>
      <c r="AU142" s="241" t="s">
        <v>92</v>
      </c>
      <c r="AV142" s="13" t="s">
        <v>92</v>
      </c>
      <c r="AW142" s="13" t="s">
        <v>42</v>
      </c>
      <c r="AX142" s="13" t="s">
        <v>82</v>
      </c>
      <c r="AY142" s="241" t="s">
        <v>197</v>
      </c>
    </row>
    <row r="143" s="13" customFormat="1">
      <c r="A143" s="13"/>
      <c r="B143" s="232"/>
      <c r="C143" s="233"/>
      <c r="D143" s="224" t="s">
        <v>232</v>
      </c>
      <c r="E143" s="242" t="s">
        <v>35</v>
      </c>
      <c r="F143" s="234" t="s">
        <v>2842</v>
      </c>
      <c r="G143" s="233"/>
      <c r="H143" s="235">
        <v>-14.494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232</v>
      </c>
      <c r="AU143" s="241" t="s">
        <v>92</v>
      </c>
      <c r="AV143" s="13" t="s">
        <v>92</v>
      </c>
      <c r="AW143" s="13" t="s">
        <v>42</v>
      </c>
      <c r="AX143" s="13" t="s">
        <v>82</v>
      </c>
      <c r="AY143" s="241" t="s">
        <v>197</v>
      </c>
    </row>
    <row r="144" s="13" customFormat="1">
      <c r="A144" s="13"/>
      <c r="B144" s="232"/>
      <c r="C144" s="233"/>
      <c r="D144" s="224" t="s">
        <v>232</v>
      </c>
      <c r="E144" s="242" t="s">
        <v>35</v>
      </c>
      <c r="F144" s="234" t="s">
        <v>2843</v>
      </c>
      <c r="G144" s="233"/>
      <c r="H144" s="235">
        <v>-12.612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232</v>
      </c>
      <c r="AU144" s="241" t="s">
        <v>92</v>
      </c>
      <c r="AV144" s="13" t="s">
        <v>92</v>
      </c>
      <c r="AW144" s="13" t="s">
        <v>42</v>
      </c>
      <c r="AX144" s="13" t="s">
        <v>82</v>
      </c>
      <c r="AY144" s="241" t="s">
        <v>197</v>
      </c>
    </row>
    <row r="145" s="16" customFormat="1">
      <c r="A145" s="16"/>
      <c r="B145" s="280"/>
      <c r="C145" s="281"/>
      <c r="D145" s="224" t="s">
        <v>232</v>
      </c>
      <c r="E145" s="282" t="s">
        <v>35</v>
      </c>
      <c r="F145" s="283" t="s">
        <v>2291</v>
      </c>
      <c r="G145" s="281"/>
      <c r="H145" s="284">
        <v>-54.318000000000005</v>
      </c>
      <c r="I145" s="285"/>
      <c r="J145" s="281"/>
      <c r="K145" s="281"/>
      <c r="L145" s="286"/>
      <c r="M145" s="287"/>
      <c r="N145" s="288"/>
      <c r="O145" s="288"/>
      <c r="P145" s="288"/>
      <c r="Q145" s="288"/>
      <c r="R145" s="288"/>
      <c r="S145" s="288"/>
      <c r="T145" s="289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0" t="s">
        <v>232</v>
      </c>
      <c r="AU145" s="290" t="s">
        <v>92</v>
      </c>
      <c r="AV145" s="16" t="s">
        <v>207</v>
      </c>
      <c r="AW145" s="16" t="s">
        <v>42</v>
      </c>
      <c r="AX145" s="16" t="s">
        <v>82</v>
      </c>
      <c r="AY145" s="290" t="s">
        <v>197</v>
      </c>
    </row>
    <row r="146" s="13" customFormat="1">
      <c r="A146" s="13"/>
      <c r="B146" s="232"/>
      <c r="C146" s="233"/>
      <c r="D146" s="224" t="s">
        <v>232</v>
      </c>
      <c r="E146" s="242" t="s">
        <v>35</v>
      </c>
      <c r="F146" s="234" t="s">
        <v>2564</v>
      </c>
      <c r="G146" s="233"/>
      <c r="H146" s="235">
        <v>-5.4649999999999999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232</v>
      </c>
      <c r="AU146" s="241" t="s">
        <v>92</v>
      </c>
      <c r="AV146" s="13" t="s">
        <v>92</v>
      </c>
      <c r="AW146" s="13" t="s">
        <v>42</v>
      </c>
      <c r="AX146" s="13" t="s">
        <v>82</v>
      </c>
      <c r="AY146" s="241" t="s">
        <v>197</v>
      </c>
    </row>
    <row r="147" s="16" customFormat="1">
      <c r="A147" s="16"/>
      <c r="B147" s="280"/>
      <c r="C147" s="281"/>
      <c r="D147" s="224" t="s">
        <v>232</v>
      </c>
      <c r="E147" s="282" t="s">
        <v>35</v>
      </c>
      <c r="F147" s="283" t="s">
        <v>2291</v>
      </c>
      <c r="G147" s="281"/>
      <c r="H147" s="284">
        <v>-5.4649999999999999</v>
      </c>
      <c r="I147" s="285"/>
      <c r="J147" s="281"/>
      <c r="K147" s="281"/>
      <c r="L147" s="286"/>
      <c r="M147" s="287"/>
      <c r="N147" s="288"/>
      <c r="O147" s="288"/>
      <c r="P147" s="288"/>
      <c r="Q147" s="288"/>
      <c r="R147" s="288"/>
      <c r="S147" s="288"/>
      <c r="T147" s="289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90" t="s">
        <v>232</v>
      </c>
      <c r="AU147" s="290" t="s">
        <v>92</v>
      </c>
      <c r="AV147" s="16" t="s">
        <v>207</v>
      </c>
      <c r="AW147" s="16" t="s">
        <v>42</v>
      </c>
      <c r="AX147" s="16" t="s">
        <v>82</v>
      </c>
      <c r="AY147" s="290" t="s">
        <v>197</v>
      </c>
    </row>
    <row r="148" s="14" customFormat="1">
      <c r="A148" s="14"/>
      <c r="B148" s="253"/>
      <c r="C148" s="254"/>
      <c r="D148" s="224" t="s">
        <v>232</v>
      </c>
      <c r="E148" s="255" t="s">
        <v>35</v>
      </c>
      <c r="F148" s="256" t="s">
        <v>355</v>
      </c>
      <c r="G148" s="254"/>
      <c r="H148" s="257">
        <v>90.625999999999991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232</v>
      </c>
      <c r="AU148" s="263" t="s">
        <v>92</v>
      </c>
      <c r="AV148" s="14" t="s">
        <v>206</v>
      </c>
      <c r="AW148" s="14" t="s">
        <v>42</v>
      </c>
      <c r="AX148" s="14" t="s">
        <v>90</v>
      </c>
      <c r="AY148" s="263" t="s">
        <v>197</v>
      </c>
    </row>
    <row r="149" s="2" customFormat="1" ht="24.15" customHeight="1">
      <c r="A149" s="43"/>
      <c r="B149" s="44"/>
      <c r="C149" s="211" t="s">
        <v>260</v>
      </c>
      <c r="D149" s="211" t="s">
        <v>201</v>
      </c>
      <c r="E149" s="212" t="s">
        <v>2567</v>
      </c>
      <c r="F149" s="213" t="s">
        <v>2568</v>
      </c>
      <c r="G149" s="214" t="s">
        <v>320</v>
      </c>
      <c r="H149" s="215">
        <v>11.58</v>
      </c>
      <c r="I149" s="216"/>
      <c r="J149" s="217">
        <f>ROUND(I149*H149,2)</f>
        <v>0</v>
      </c>
      <c r="K149" s="213" t="s">
        <v>35</v>
      </c>
      <c r="L149" s="49"/>
      <c r="M149" s="218" t="s">
        <v>35</v>
      </c>
      <c r="N149" s="219" t="s">
        <v>53</v>
      </c>
      <c r="O149" s="89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2" t="s">
        <v>206</v>
      </c>
      <c r="AT149" s="222" t="s">
        <v>201</v>
      </c>
      <c r="AU149" s="222" t="s">
        <v>92</v>
      </c>
      <c r="AY149" s="21" t="s">
        <v>197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1" t="s">
        <v>90</v>
      </c>
      <c r="BK149" s="223">
        <f>ROUND(I149*H149,2)</f>
        <v>0</v>
      </c>
      <c r="BL149" s="21" t="s">
        <v>206</v>
      </c>
      <c r="BM149" s="222" t="s">
        <v>317</v>
      </c>
    </row>
    <row r="150" s="2" customFormat="1">
      <c r="A150" s="43"/>
      <c r="B150" s="44"/>
      <c r="C150" s="45"/>
      <c r="D150" s="224" t="s">
        <v>209</v>
      </c>
      <c r="E150" s="45"/>
      <c r="F150" s="225" t="s">
        <v>2568</v>
      </c>
      <c r="G150" s="45"/>
      <c r="H150" s="45"/>
      <c r="I150" s="226"/>
      <c r="J150" s="45"/>
      <c r="K150" s="45"/>
      <c r="L150" s="49"/>
      <c r="M150" s="227"/>
      <c r="N150" s="228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209</v>
      </c>
      <c r="AU150" s="21" t="s">
        <v>92</v>
      </c>
    </row>
    <row r="151" s="13" customFormat="1">
      <c r="A151" s="13"/>
      <c r="B151" s="232"/>
      <c r="C151" s="233"/>
      <c r="D151" s="224" t="s">
        <v>232</v>
      </c>
      <c r="E151" s="242" t="s">
        <v>35</v>
      </c>
      <c r="F151" s="234" t="s">
        <v>2844</v>
      </c>
      <c r="G151" s="233"/>
      <c r="H151" s="235">
        <v>15.18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232</v>
      </c>
      <c r="AU151" s="241" t="s">
        <v>92</v>
      </c>
      <c r="AV151" s="13" t="s">
        <v>92</v>
      </c>
      <c r="AW151" s="13" t="s">
        <v>42</v>
      </c>
      <c r="AX151" s="13" t="s">
        <v>82</v>
      </c>
      <c r="AY151" s="241" t="s">
        <v>197</v>
      </c>
    </row>
    <row r="152" s="13" customFormat="1">
      <c r="A152" s="13"/>
      <c r="B152" s="232"/>
      <c r="C152" s="233"/>
      <c r="D152" s="224" t="s">
        <v>232</v>
      </c>
      <c r="E152" s="242" t="s">
        <v>35</v>
      </c>
      <c r="F152" s="234" t="s">
        <v>2845</v>
      </c>
      <c r="G152" s="233"/>
      <c r="H152" s="235">
        <v>-3.6000000000000001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232</v>
      </c>
      <c r="AU152" s="241" t="s">
        <v>92</v>
      </c>
      <c r="AV152" s="13" t="s">
        <v>92</v>
      </c>
      <c r="AW152" s="13" t="s">
        <v>42</v>
      </c>
      <c r="AX152" s="13" t="s">
        <v>82</v>
      </c>
      <c r="AY152" s="241" t="s">
        <v>197</v>
      </c>
    </row>
    <row r="153" s="14" customFormat="1">
      <c r="A153" s="14"/>
      <c r="B153" s="253"/>
      <c r="C153" s="254"/>
      <c r="D153" s="224" t="s">
        <v>232</v>
      </c>
      <c r="E153" s="255" t="s">
        <v>35</v>
      </c>
      <c r="F153" s="256" t="s">
        <v>355</v>
      </c>
      <c r="G153" s="254"/>
      <c r="H153" s="257">
        <v>11.58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232</v>
      </c>
      <c r="AU153" s="263" t="s">
        <v>92</v>
      </c>
      <c r="AV153" s="14" t="s">
        <v>206</v>
      </c>
      <c r="AW153" s="14" t="s">
        <v>42</v>
      </c>
      <c r="AX153" s="14" t="s">
        <v>90</v>
      </c>
      <c r="AY153" s="263" t="s">
        <v>197</v>
      </c>
    </row>
    <row r="154" s="2" customFormat="1" ht="24.15" customHeight="1">
      <c r="A154" s="43"/>
      <c r="B154" s="44"/>
      <c r="C154" s="211" t="s">
        <v>266</v>
      </c>
      <c r="D154" s="211" t="s">
        <v>201</v>
      </c>
      <c r="E154" s="212" t="s">
        <v>2571</v>
      </c>
      <c r="F154" s="213" t="s">
        <v>2572</v>
      </c>
      <c r="G154" s="214" t="s">
        <v>320</v>
      </c>
      <c r="H154" s="215">
        <v>11.58</v>
      </c>
      <c r="I154" s="216"/>
      <c r="J154" s="217">
        <f>ROUND(I154*H154,2)</f>
        <v>0</v>
      </c>
      <c r="K154" s="213" t="s">
        <v>35</v>
      </c>
      <c r="L154" s="49"/>
      <c r="M154" s="218" t="s">
        <v>35</v>
      </c>
      <c r="N154" s="219" t="s">
        <v>53</v>
      </c>
      <c r="O154" s="89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2" t="s">
        <v>206</v>
      </c>
      <c r="AT154" s="222" t="s">
        <v>201</v>
      </c>
      <c r="AU154" s="222" t="s">
        <v>92</v>
      </c>
      <c r="AY154" s="21" t="s">
        <v>197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1" t="s">
        <v>90</v>
      </c>
      <c r="BK154" s="223">
        <f>ROUND(I154*H154,2)</f>
        <v>0</v>
      </c>
      <c r="BL154" s="21" t="s">
        <v>206</v>
      </c>
      <c r="BM154" s="222" t="s">
        <v>333</v>
      </c>
    </row>
    <row r="155" s="2" customFormat="1">
      <c r="A155" s="43"/>
      <c r="B155" s="44"/>
      <c r="C155" s="45"/>
      <c r="D155" s="224" t="s">
        <v>209</v>
      </c>
      <c r="E155" s="45"/>
      <c r="F155" s="225" t="s">
        <v>2572</v>
      </c>
      <c r="G155" s="45"/>
      <c r="H155" s="45"/>
      <c r="I155" s="226"/>
      <c r="J155" s="45"/>
      <c r="K155" s="45"/>
      <c r="L155" s="49"/>
      <c r="M155" s="227"/>
      <c r="N155" s="228"/>
      <c r="O155" s="89"/>
      <c r="P155" s="89"/>
      <c r="Q155" s="89"/>
      <c r="R155" s="89"/>
      <c r="S155" s="89"/>
      <c r="T155" s="90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T155" s="21" t="s">
        <v>209</v>
      </c>
      <c r="AU155" s="21" t="s">
        <v>92</v>
      </c>
    </row>
    <row r="156" s="13" customFormat="1">
      <c r="A156" s="13"/>
      <c r="B156" s="232"/>
      <c r="C156" s="233"/>
      <c r="D156" s="224" t="s">
        <v>232</v>
      </c>
      <c r="E156" s="242" t="s">
        <v>35</v>
      </c>
      <c r="F156" s="234" t="s">
        <v>2844</v>
      </c>
      <c r="G156" s="233"/>
      <c r="H156" s="235">
        <v>15.18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232</v>
      </c>
      <c r="AU156" s="241" t="s">
        <v>92</v>
      </c>
      <c r="AV156" s="13" t="s">
        <v>92</v>
      </c>
      <c r="AW156" s="13" t="s">
        <v>42</v>
      </c>
      <c r="AX156" s="13" t="s">
        <v>82</v>
      </c>
      <c r="AY156" s="241" t="s">
        <v>197</v>
      </c>
    </row>
    <row r="157" s="13" customFormat="1">
      <c r="A157" s="13"/>
      <c r="B157" s="232"/>
      <c r="C157" s="233"/>
      <c r="D157" s="224" t="s">
        <v>232</v>
      </c>
      <c r="E157" s="242" t="s">
        <v>35</v>
      </c>
      <c r="F157" s="234" t="s">
        <v>2845</v>
      </c>
      <c r="G157" s="233"/>
      <c r="H157" s="235">
        <v>-3.6000000000000001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232</v>
      </c>
      <c r="AU157" s="241" t="s">
        <v>92</v>
      </c>
      <c r="AV157" s="13" t="s">
        <v>92</v>
      </c>
      <c r="AW157" s="13" t="s">
        <v>42</v>
      </c>
      <c r="AX157" s="13" t="s">
        <v>82</v>
      </c>
      <c r="AY157" s="241" t="s">
        <v>197</v>
      </c>
    </row>
    <row r="158" s="14" customFormat="1">
      <c r="A158" s="14"/>
      <c r="B158" s="253"/>
      <c r="C158" s="254"/>
      <c r="D158" s="224" t="s">
        <v>232</v>
      </c>
      <c r="E158" s="255" t="s">
        <v>35</v>
      </c>
      <c r="F158" s="256" t="s">
        <v>355</v>
      </c>
      <c r="G158" s="254"/>
      <c r="H158" s="257">
        <v>11.58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232</v>
      </c>
      <c r="AU158" s="263" t="s">
        <v>92</v>
      </c>
      <c r="AV158" s="14" t="s">
        <v>206</v>
      </c>
      <c r="AW158" s="14" t="s">
        <v>42</v>
      </c>
      <c r="AX158" s="14" t="s">
        <v>90</v>
      </c>
      <c r="AY158" s="263" t="s">
        <v>197</v>
      </c>
    </row>
    <row r="159" s="2" customFormat="1" ht="24.15" customHeight="1">
      <c r="A159" s="43"/>
      <c r="B159" s="44"/>
      <c r="C159" s="211" t="s">
        <v>274</v>
      </c>
      <c r="D159" s="211" t="s">
        <v>201</v>
      </c>
      <c r="E159" s="212" t="s">
        <v>2307</v>
      </c>
      <c r="F159" s="213" t="s">
        <v>2308</v>
      </c>
      <c r="G159" s="214" t="s">
        <v>320</v>
      </c>
      <c r="H159" s="215">
        <v>37.603000000000002</v>
      </c>
      <c r="I159" s="216"/>
      <c r="J159" s="217">
        <f>ROUND(I159*H159,2)</f>
        <v>0</v>
      </c>
      <c r="K159" s="213" t="s">
        <v>35</v>
      </c>
      <c r="L159" s="49"/>
      <c r="M159" s="218" t="s">
        <v>35</v>
      </c>
      <c r="N159" s="219" t="s">
        <v>53</v>
      </c>
      <c r="O159" s="89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2" t="s">
        <v>206</v>
      </c>
      <c r="AT159" s="222" t="s">
        <v>201</v>
      </c>
      <c r="AU159" s="222" t="s">
        <v>92</v>
      </c>
      <c r="AY159" s="21" t="s">
        <v>197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21" t="s">
        <v>90</v>
      </c>
      <c r="BK159" s="223">
        <f>ROUND(I159*H159,2)</f>
        <v>0</v>
      </c>
      <c r="BL159" s="21" t="s">
        <v>206</v>
      </c>
      <c r="BM159" s="222" t="s">
        <v>346</v>
      </c>
    </row>
    <row r="160" s="2" customFormat="1">
      <c r="A160" s="43"/>
      <c r="B160" s="44"/>
      <c r="C160" s="45"/>
      <c r="D160" s="224" t="s">
        <v>209</v>
      </c>
      <c r="E160" s="45"/>
      <c r="F160" s="225" t="s">
        <v>2308</v>
      </c>
      <c r="G160" s="45"/>
      <c r="H160" s="45"/>
      <c r="I160" s="226"/>
      <c r="J160" s="45"/>
      <c r="K160" s="45"/>
      <c r="L160" s="49"/>
      <c r="M160" s="227"/>
      <c r="N160" s="228"/>
      <c r="O160" s="89"/>
      <c r="P160" s="89"/>
      <c r="Q160" s="89"/>
      <c r="R160" s="89"/>
      <c r="S160" s="89"/>
      <c r="T160" s="90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T160" s="21" t="s">
        <v>209</v>
      </c>
      <c r="AU160" s="21" t="s">
        <v>92</v>
      </c>
    </row>
    <row r="161" s="13" customFormat="1">
      <c r="A161" s="13"/>
      <c r="B161" s="232"/>
      <c r="C161" s="233"/>
      <c r="D161" s="224" t="s">
        <v>232</v>
      </c>
      <c r="E161" s="242" t="s">
        <v>35</v>
      </c>
      <c r="F161" s="234" t="s">
        <v>2835</v>
      </c>
      <c r="G161" s="233"/>
      <c r="H161" s="235">
        <v>19.048999999999999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232</v>
      </c>
      <c r="AU161" s="241" t="s">
        <v>92</v>
      </c>
      <c r="AV161" s="13" t="s">
        <v>92</v>
      </c>
      <c r="AW161" s="13" t="s">
        <v>42</v>
      </c>
      <c r="AX161" s="13" t="s">
        <v>82</v>
      </c>
      <c r="AY161" s="241" t="s">
        <v>197</v>
      </c>
    </row>
    <row r="162" s="13" customFormat="1">
      <c r="A162" s="13"/>
      <c r="B162" s="232"/>
      <c r="C162" s="233"/>
      <c r="D162" s="224" t="s">
        <v>232</v>
      </c>
      <c r="E162" s="242" t="s">
        <v>35</v>
      </c>
      <c r="F162" s="234" t="s">
        <v>2836</v>
      </c>
      <c r="G162" s="233"/>
      <c r="H162" s="235">
        <v>10.146000000000001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232</v>
      </c>
      <c r="AU162" s="241" t="s">
        <v>92</v>
      </c>
      <c r="AV162" s="13" t="s">
        <v>92</v>
      </c>
      <c r="AW162" s="13" t="s">
        <v>42</v>
      </c>
      <c r="AX162" s="13" t="s">
        <v>82</v>
      </c>
      <c r="AY162" s="241" t="s">
        <v>197</v>
      </c>
    </row>
    <row r="163" s="13" customFormat="1">
      <c r="A163" s="13"/>
      <c r="B163" s="232"/>
      <c r="C163" s="233"/>
      <c r="D163" s="224" t="s">
        <v>232</v>
      </c>
      <c r="E163" s="242" t="s">
        <v>35</v>
      </c>
      <c r="F163" s="234" t="s">
        <v>2837</v>
      </c>
      <c r="G163" s="233"/>
      <c r="H163" s="235">
        <v>8.4079999999999995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232</v>
      </c>
      <c r="AU163" s="241" t="s">
        <v>92</v>
      </c>
      <c r="AV163" s="13" t="s">
        <v>92</v>
      </c>
      <c r="AW163" s="13" t="s">
        <v>42</v>
      </c>
      <c r="AX163" s="13" t="s">
        <v>82</v>
      </c>
      <c r="AY163" s="241" t="s">
        <v>197</v>
      </c>
    </row>
    <row r="164" s="14" customFormat="1">
      <c r="A164" s="14"/>
      <c r="B164" s="253"/>
      <c r="C164" s="254"/>
      <c r="D164" s="224" t="s">
        <v>232</v>
      </c>
      <c r="E164" s="255" t="s">
        <v>35</v>
      </c>
      <c r="F164" s="256" t="s">
        <v>355</v>
      </c>
      <c r="G164" s="254"/>
      <c r="H164" s="257">
        <v>37.603000000000002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232</v>
      </c>
      <c r="AU164" s="263" t="s">
        <v>92</v>
      </c>
      <c r="AV164" s="14" t="s">
        <v>206</v>
      </c>
      <c r="AW164" s="14" t="s">
        <v>42</v>
      </c>
      <c r="AX164" s="14" t="s">
        <v>90</v>
      </c>
      <c r="AY164" s="263" t="s">
        <v>197</v>
      </c>
    </row>
    <row r="165" s="2" customFormat="1" ht="21.75" customHeight="1">
      <c r="A165" s="43"/>
      <c r="B165" s="44"/>
      <c r="C165" s="211" t="s">
        <v>8</v>
      </c>
      <c r="D165" s="211" t="s">
        <v>201</v>
      </c>
      <c r="E165" s="212" t="s">
        <v>2310</v>
      </c>
      <c r="F165" s="213" t="s">
        <v>2311</v>
      </c>
      <c r="G165" s="214" t="s">
        <v>204</v>
      </c>
      <c r="H165" s="215">
        <v>685.44000000000005</v>
      </c>
      <c r="I165" s="216"/>
      <c r="J165" s="217">
        <f>ROUND(I165*H165,2)</f>
        <v>0</v>
      </c>
      <c r="K165" s="213" t="s">
        <v>35</v>
      </c>
      <c r="L165" s="49"/>
      <c r="M165" s="218" t="s">
        <v>35</v>
      </c>
      <c r="N165" s="219" t="s">
        <v>53</v>
      </c>
      <c r="O165" s="89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2" t="s">
        <v>206</v>
      </c>
      <c r="AT165" s="222" t="s">
        <v>201</v>
      </c>
      <c r="AU165" s="222" t="s">
        <v>92</v>
      </c>
      <c r="AY165" s="21" t="s">
        <v>197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1" t="s">
        <v>90</v>
      </c>
      <c r="BK165" s="223">
        <f>ROUND(I165*H165,2)</f>
        <v>0</v>
      </c>
      <c r="BL165" s="21" t="s">
        <v>206</v>
      </c>
      <c r="BM165" s="222" t="s">
        <v>363</v>
      </c>
    </row>
    <row r="166" s="2" customFormat="1">
      <c r="A166" s="43"/>
      <c r="B166" s="44"/>
      <c r="C166" s="45"/>
      <c r="D166" s="224" t="s">
        <v>209</v>
      </c>
      <c r="E166" s="45"/>
      <c r="F166" s="225" t="s">
        <v>2311</v>
      </c>
      <c r="G166" s="45"/>
      <c r="H166" s="45"/>
      <c r="I166" s="226"/>
      <c r="J166" s="45"/>
      <c r="K166" s="45"/>
      <c r="L166" s="49"/>
      <c r="M166" s="227"/>
      <c r="N166" s="228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209</v>
      </c>
      <c r="AU166" s="21" t="s">
        <v>92</v>
      </c>
    </row>
    <row r="167" s="13" customFormat="1">
      <c r="A167" s="13"/>
      <c r="B167" s="232"/>
      <c r="C167" s="233"/>
      <c r="D167" s="224" t="s">
        <v>232</v>
      </c>
      <c r="E167" s="242" t="s">
        <v>35</v>
      </c>
      <c r="F167" s="234" t="s">
        <v>2846</v>
      </c>
      <c r="G167" s="233"/>
      <c r="H167" s="235">
        <v>302.36000000000001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232</v>
      </c>
      <c r="AU167" s="241" t="s">
        <v>92</v>
      </c>
      <c r="AV167" s="13" t="s">
        <v>92</v>
      </c>
      <c r="AW167" s="13" t="s">
        <v>42</v>
      </c>
      <c r="AX167" s="13" t="s">
        <v>82</v>
      </c>
      <c r="AY167" s="241" t="s">
        <v>197</v>
      </c>
    </row>
    <row r="168" s="13" customFormat="1">
      <c r="A168" s="13"/>
      <c r="B168" s="232"/>
      <c r="C168" s="233"/>
      <c r="D168" s="224" t="s">
        <v>232</v>
      </c>
      <c r="E168" s="242" t="s">
        <v>35</v>
      </c>
      <c r="F168" s="234" t="s">
        <v>2847</v>
      </c>
      <c r="G168" s="233"/>
      <c r="H168" s="235">
        <v>161.03999999999999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232</v>
      </c>
      <c r="AU168" s="241" t="s">
        <v>92</v>
      </c>
      <c r="AV168" s="13" t="s">
        <v>92</v>
      </c>
      <c r="AW168" s="13" t="s">
        <v>42</v>
      </c>
      <c r="AX168" s="13" t="s">
        <v>82</v>
      </c>
      <c r="AY168" s="241" t="s">
        <v>197</v>
      </c>
    </row>
    <row r="169" s="13" customFormat="1">
      <c r="A169" s="13"/>
      <c r="B169" s="232"/>
      <c r="C169" s="233"/>
      <c r="D169" s="224" t="s">
        <v>232</v>
      </c>
      <c r="E169" s="242" t="s">
        <v>35</v>
      </c>
      <c r="F169" s="234" t="s">
        <v>2848</v>
      </c>
      <c r="G169" s="233"/>
      <c r="H169" s="235">
        <v>222.03999999999999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232</v>
      </c>
      <c r="AU169" s="241" t="s">
        <v>92</v>
      </c>
      <c r="AV169" s="13" t="s">
        <v>92</v>
      </c>
      <c r="AW169" s="13" t="s">
        <v>42</v>
      </c>
      <c r="AX169" s="13" t="s">
        <v>82</v>
      </c>
      <c r="AY169" s="241" t="s">
        <v>197</v>
      </c>
    </row>
    <row r="170" s="14" customFormat="1">
      <c r="A170" s="14"/>
      <c r="B170" s="253"/>
      <c r="C170" s="254"/>
      <c r="D170" s="224" t="s">
        <v>232</v>
      </c>
      <c r="E170" s="255" t="s">
        <v>35</v>
      </c>
      <c r="F170" s="256" t="s">
        <v>355</v>
      </c>
      <c r="G170" s="254"/>
      <c r="H170" s="257">
        <v>685.43999999999994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232</v>
      </c>
      <c r="AU170" s="263" t="s">
        <v>92</v>
      </c>
      <c r="AV170" s="14" t="s">
        <v>206</v>
      </c>
      <c r="AW170" s="14" t="s">
        <v>42</v>
      </c>
      <c r="AX170" s="14" t="s">
        <v>90</v>
      </c>
      <c r="AY170" s="263" t="s">
        <v>197</v>
      </c>
    </row>
    <row r="171" s="2" customFormat="1" ht="24.15" customHeight="1">
      <c r="A171" s="43"/>
      <c r="B171" s="44"/>
      <c r="C171" s="211" t="s">
        <v>286</v>
      </c>
      <c r="D171" s="211" t="s">
        <v>201</v>
      </c>
      <c r="E171" s="212" t="s">
        <v>2315</v>
      </c>
      <c r="F171" s="213" t="s">
        <v>2316</v>
      </c>
      <c r="G171" s="214" t="s">
        <v>204</v>
      </c>
      <c r="H171" s="215">
        <v>685.44000000000005</v>
      </c>
      <c r="I171" s="216"/>
      <c r="J171" s="217">
        <f>ROUND(I171*H171,2)</f>
        <v>0</v>
      </c>
      <c r="K171" s="213" t="s">
        <v>35</v>
      </c>
      <c r="L171" s="49"/>
      <c r="M171" s="218" t="s">
        <v>35</v>
      </c>
      <c r="N171" s="219" t="s">
        <v>53</v>
      </c>
      <c r="O171" s="89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2" t="s">
        <v>206</v>
      </c>
      <c r="AT171" s="222" t="s">
        <v>201</v>
      </c>
      <c r="AU171" s="222" t="s">
        <v>92</v>
      </c>
      <c r="AY171" s="21" t="s">
        <v>197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21" t="s">
        <v>90</v>
      </c>
      <c r="BK171" s="223">
        <f>ROUND(I171*H171,2)</f>
        <v>0</v>
      </c>
      <c r="BL171" s="21" t="s">
        <v>206</v>
      </c>
      <c r="BM171" s="222" t="s">
        <v>378</v>
      </c>
    </row>
    <row r="172" s="2" customFormat="1">
      <c r="A172" s="43"/>
      <c r="B172" s="44"/>
      <c r="C172" s="45"/>
      <c r="D172" s="224" t="s">
        <v>209</v>
      </c>
      <c r="E172" s="45"/>
      <c r="F172" s="225" t="s">
        <v>2316</v>
      </c>
      <c r="G172" s="45"/>
      <c r="H172" s="45"/>
      <c r="I172" s="226"/>
      <c r="J172" s="45"/>
      <c r="K172" s="45"/>
      <c r="L172" s="49"/>
      <c r="M172" s="227"/>
      <c r="N172" s="228"/>
      <c r="O172" s="89"/>
      <c r="P172" s="89"/>
      <c r="Q172" s="89"/>
      <c r="R172" s="89"/>
      <c r="S172" s="89"/>
      <c r="T172" s="90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T172" s="21" t="s">
        <v>209</v>
      </c>
      <c r="AU172" s="21" t="s">
        <v>92</v>
      </c>
    </row>
    <row r="173" s="13" customFormat="1">
      <c r="A173" s="13"/>
      <c r="B173" s="232"/>
      <c r="C173" s="233"/>
      <c r="D173" s="224" t="s">
        <v>232</v>
      </c>
      <c r="E173" s="242" t="s">
        <v>35</v>
      </c>
      <c r="F173" s="234" t="s">
        <v>2846</v>
      </c>
      <c r="G173" s="233"/>
      <c r="H173" s="235">
        <v>302.36000000000001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232</v>
      </c>
      <c r="AU173" s="241" t="s">
        <v>92</v>
      </c>
      <c r="AV173" s="13" t="s">
        <v>92</v>
      </c>
      <c r="AW173" s="13" t="s">
        <v>42</v>
      </c>
      <c r="AX173" s="13" t="s">
        <v>82</v>
      </c>
      <c r="AY173" s="241" t="s">
        <v>197</v>
      </c>
    </row>
    <row r="174" s="13" customFormat="1">
      <c r="A174" s="13"/>
      <c r="B174" s="232"/>
      <c r="C174" s="233"/>
      <c r="D174" s="224" t="s">
        <v>232</v>
      </c>
      <c r="E174" s="242" t="s">
        <v>35</v>
      </c>
      <c r="F174" s="234" t="s">
        <v>2847</v>
      </c>
      <c r="G174" s="233"/>
      <c r="H174" s="235">
        <v>161.03999999999999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232</v>
      </c>
      <c r="AU174" s="241" t="s">
        <v>92</v>
      </c>
      <c r="AV174" s="13" t="s">
        <v>92</v>
      </c>
      <c r="AW174" s="13" t="s">
        <v>42</v>
      </c>
      <c r="AX174" s="13" t="s">
        <v>82</v>
      </c>
      <c r="AY174" s="241" t="s">
        <v>197</v>
      </c>
    </row>
    <row r="175" s="13" customFormat="1">
      <c r="A175" s="13"/>
      <c r="B175" s="232"/>
      <c r="C175" s="233"/>
      <c r="D175" s="224" t="s">
        <v>232</v>
      </c>
      <c r="E175" s="242" t="s">
        <v>35</v>
      </c>
      <c r="F175" s="234" t="s">
        <v>2848</v>
      </c>
      <c r="G175" s="233"/>
      <c r="H175" s="235">
        <v>222.03999999999999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232</v>
      </c>
      <c r="AU175" s="241" t="s">
        <v>92</v>
      </c>
      <c r="AV175" s="13" t="s">
        <v>92</v>
      </c>
      <c r="AW175" s="13" t="s">
        <v>42</v>
      </c>
      <c r="AX175" s="13" t="s">
        <v>82</v>
      </c>
      <c r="AY175" s="241" t="s">
        <v>197</v>
      </c>
    </row>
    <row r="176" s="14" customFormat="1">
      <c r="A176" s="14"/>
      <c r="B176" s="253"/>
      <c r="C176" s="254"/>
      <c r="D176" s="224" t="s">
        <v>232</v>
      </c>
      <c r="E176" s="255" t="s">
        <v>35</v>
      </c>
      <c r="F176" s="256" t="s">
        <v>355</v>
      </c>
      <c r="G176" s="254"/>
      <c r="H176" s="257">
        <v>685.43999999999994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232</v>
      </c>
      <c r="AU176" s="263" t="s">
        <v>92</v>
      </c>
      <c r="AV176" s="14" t="s">
        <v>206</v>
      </c>
      <c r="AW176" s="14" t="s">
        <v>42</v>
      </c>
      <c r="AX176" s="14" t="s">
        <v>90</v>
      </c>
      <c r="AY176" s="263" t="s">
        <v>197</v>
      </c>
    </row>
    <row r="177" s="2" customFormat="1" ht="24.15" customHeight="1">
      <c r="A177" s="43"/>
      <c r="B177" s="44"/>
      <c r="C177" s="211" t="s">
        <v>292</v>
      </c>
      <c r="D177" s="211" t="s">
        <v>201</v>
      </c>
      <c r="E177" s="212" t="s">
        <v>2849</v>
      </c>
      <c r="F177" s="213" t="s">
        <v>2850</v>
      </c>
      <c r="G177" s="214" t="s">
        <v>204</v>
      </c>
      <c r="H177" s="215">
        <v>256</v>
      </c>
      <c r="I177" s="216"/>
      <c r="J177" s="217">
        <f>ROUND(I177*H177,2)</f>
        <v>0</v>
      </c>
      <c r="K177" s="213" t="s">
        <v>35</v>
      </c>
      <c r="L177" s="49"/>
      <c r="M177" s="218" t="s">
        <v>35</v>
      </c>
      <c r="N177" s="219" t="s">
        <v>53</v>
      </c>
      <c r="O177" s="89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2" t="s">
        <v>206</v>
      </c>
      <c r="AT177" s="222" t="s">
        <v>201</v>
      </c>
      <c r="AU177" s="222" t="s">
        <v>92</v>
      </c>
      <c r="AY177" s="21" t="s">
        <v>197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21" t="s">
        <v>90</v>
      </c>
      <c r="BK177" s="223">
        <f>ROUND(I177*H177,2)</f>
        <v>0</v>
      </c>
      <c r="BL177" s="21" t="s">
        <v>206</v>
      </c>
      <c r="BM177" s="222" t="s">
        <v>389</v>
      </c>
    </row>
    <row r="178" s="2" customFormat="1">
      <c r="A178" s="43"/>
      <c r="B178" s="44"/>
      <c r="C178" s="45"/>
      <c r="D178" s="224" t="s">
        <v>209</v>
      </c>
      <c r="E178" s="45"/>
      <c r="F178" s="225" t="s">
        <v>2850</v>
      </c>
      <c r="G178" s="45"/>
      <c r="H178" s="45"/>
      <c r="I178" s="226"/>
      <c r="J178" s="45"/>
      <c r="K178" s="45"/>
      <c r="L178" s="49"/>
      <c r="M178" s="227"/>
      <c r="N178" s="228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209</v>
      </c>
      <c r="AU178" s="21" t="s">
        <v>92</v>
      </c>
    </row>
    <row r="179" s="13" customFormat="1">
      <c r="A179" s="13"/>
      <c r="B179" s="232"/>
      <c r="C179" s="233"/>
      <c r="D179" s="224" t="s">
        <v>232</v>
      </c>
      <c r="E179" s="242" t="s">
        <v>35</v>
      </c>
      <c r="F179" s="234" t="s">
        <v>2851</v>
      </c>
      <c r="G179" s="233"/>
      <c r="H179" s="235">
        <v>256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232</v>
      </c>
      <c r="AU179" s="241" t="s">
        <v>92</v>
      </c>
      <c r="AV179" s="13" t="s">
        <v>92</v>
      </c>
      <c r="AW179" s="13" t="s">
        <v>42</v>
      </c>
      <c r="AX179" s="13" t="s">
        <v>82</v>
      </c>
      <c r="AY179" s="241" t="s">
        <v>197</v>
      </c>
    </row>
    <row r="180" s="14" customFormat="1">
      <c r="A180" s="14"/>
      <c r="B180" s="253"/>
      <c r="C180" s="254"/>
      <c r="D180" s="224" t="s">
        <v>232</v>
      </c>
      <c r="E180" s="255" t="s">
        <v>35</v>
      </c>
      <c r="F180" s="256" t="s">
        <v>355</v>
      </c>
      <c r="G180" s="254"/>
      <c r="H180" s="257">
        <v>256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232</v>
      </c>
      <c r="AU180" s="263" t="s">
        <v>92</v>
      </c>
      <c r="AV180" s="14" t="s">
        <v>206</v>
      </c>
      <c r="AW180" s="14" t="s">
        <v>42</v>
      </c>
      <c r="AX180" s="14" t="s">
        <v>90</v>
      </c>
      <c r="AY180" s="263" t="s">
        <v>197</v>
      </c>
    </row>
    <row r="181" s="2" customFormat="1" ht="16.5" customHeight="1">
      <c r="A181" s="43"/>
      <c r="B181" s="44"/>
      <c r="C181" s="211" t="s">
        <v>298</v>
      </c>
      <c r="D181" s="211" t="s">
        <v>201</v>
      </c>
      <c r="E181" s="212" t="s">
        <v>2852</v>
      </c>
      <c r="F181" s="213" t="s">
        <v>2853</v>
      </c>
      <c r="G181" s="214" t="s">
        <v>204</v>
      </c>
      <c r="H181" s="215">
        <v>256</v>
      </c>
      <c r="I181" s="216"/>
      <c r="J181" s="217">
        <f>ROUND(I181*H181,2)</f>
        <v>0</v>
      </c>
      <c r="K181" s="213" t="s">
        <v>35</v>
      </c>
      <c r="L181" s="49"/>
      <c r="M181" s="218" t="s">
        <v>35</v>
      </c>
      <c r="N181" s="219" t="s">
        <v>53</v>
      </c>
      <c r="O181" s="89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2" t="s">
        <v>206</v>
      </c>
      <c r="AT181" s="222" t="s">
        <v>201</v>
      </c>
      <c r="AU181" s="222" t="s">
        <v>92</v>
      </c>
      <c r="AY181" s="21" t="s">
        <v>197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1" t="s">
        <v>90</v>
      </c>
      <c r="BK181" s="223">
        <f>ROUND(I181*H181,2)</f>
        <v>0</v>
      </c>
      <c r="BL181" s="21" t="s">
        <v>206</v>
      </c>
      <c r="BM181" s="222" t="s">
        <v>406</v>
      </c>
    </row>
    <row r="182" s="2" customFormat="1">
      <c r="A182" s="43"/>
      <c r="B182" s="44"/>
      <c r="C182" s="45"/>
      <c r="D182" s="224" t="s">
        <v>209</v>
      </c>
      <c r="E182" s="45"/>
      <c r="F182" s="225" t="s">
        <v>2853</v>
      </c>
      <c r="G182" s="45"/>
      <c r="H182" s="45"/>
      <c r="I182" s="226"/>
      <c r="J182" s="45"/>
      <c r="K182" s="45"/>
      <c r="L182" s="49"/>
      <c r="M182" s="227"/>
      <c r="N182" s="228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209</v>
      </c>
      <c r="AU182" s="21" t="s">
        <v>92</v>
      </c>
    </row>
    <row r="183" s="13" customFormat="1">
      <c r="A183" s="13"/>
      <c r="B183" s="232"/>
      <c r="C183" s="233"/>
      <c r="D183" s="224" t="s">
        <v>232</v>
      </c>
      <c r="E183" s="242" t="s">
        <v>35</v>
      </c>
      <c r="F183" s="234" t="s">
        <v>2851</v>
      </c>
      <c r="G183" s="233"/>
      <c r="H183" s="235">
        <v>256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232</v>
      </c>
      <c r="AU183" s="241" t="s">
        <v>92</v>
      </c>
      <c r="AV183" s="13" t="s">
        <v>92</v>
      </c>
      <c r="AW183" s="13" t="s">
        <v>42</v>
      </c>
      <c r="AX183" s="13" t="s">
        <v>82</v>
      </c>
      <c r="AY183" s="241" t="s">
        <v>197</v>
      </c>
    </row>
    <row r="184" s="14" customFormat="1">
      <c r="A184" s="14"/>
      <c r="B184" s="253"/>
      <c r="C184" s="254"/>
      <c r="D184" s="224" t="s">
        <v>232</v>
      </c>
      <c r="E184" s="255" t="s">
        <v>35</v>
      </c>
      <c r="F184" s="256" t="s">
        <v>355</v>
      </c>
      <c r="G184" s="254"/>
      <c r="H184" s="257">
        <v>256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232</v>
      </c>
      <c r="AU184" s="263" t="s">
        <v>92</v>
      </c>
      <c r="AV184" s="14" t="s">
        <v>206</v>
      </c>
      <c r="AW184" s="14" t="s">
        <v>42</v>
      </c>
      <c r="AX184" s="14" t="s">
        <v>90</v>
      </c>
      <c r="AY184" s="263" t="s">
        <v>197</v>
      </c>
    </row>
    <row r="185" s="2" customFormat="1" ht="33" customHeight="1">
      <c r="A185" s="43"/>
      <c r="B185" s="44"/>
      <c r="C185" s="211" t="s">
        <v>304</v>
      </c>
      <c r="D185" s="211" t="s">
        <v>201</v>
      </c>
      <c r="E185" s="212" t="s">
        <v>2317</v>
      </c>
      <c r="F185" s="213" t="s">
        <v>2318</v>
      </c>
      <c r="G185" s="214" t="s">
        <v>320</v>
      </c>
      <c r="H185" s="215">
        <v>239.26900000000001</v>
      </c>
      <c r="I185" s="216"/>
      <c r="J185" s="217">
        <f>ROUND(I185*H185,2)</f>
        <v>0</v>
      </c>
      <c r="K185" s="213" t="s">
        <v>35</v>
      </c>
      <c r="L185" s="49"/>
      <c r="M185" s="218" t="s">
        <v>35</v>
      </c>
      <c r="N185" s="219" t="s">
        <v>53</v>
      </c>
      <c r="O185" s="89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2" t="s">
        <v>206</v>
      </c>
      <c r="AT185" s="222" t="s">
        <v>201</v>
      </c>
      <c r="AU185" s="222" t="s">
        <v>92</v>
      </c>
      <c r="AY185" s="21" t="s">
        <v>197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1" t="s">
        <v>90</v>
      </c>
      <c r="BK185" s="223">
        <f>ROUND(I185*H185,2)</f>
        <v>0</v>
      </c>
      <c r="BL185" s="21" t="s">
        <v>206</v>
      </c>
      <c r="BM185" s="222" t="s">
        <v>422</v>
      </c>
    </row>
    <row r="186" s="2" customFormat="1">
      <c r="A186" s="43"/>
      <c r="B186" s="44"/>
      <c r="C186" s="45"/>
      <c r="D186" s="224" t="s">
        <v>209</v>
      </c>
      <c r="E186" s="45"/>
      <c r="F186" s="225" t="s">
        <v>2318</v>
      </c>
      <c r="G186" s="45"/>
      <c r="H186" s="45"/>
      <c r="I186" s="226"/>
      <c r="J186" s="45"/>
      <c r="K186" s="45"/>
      <c r="L186" s="49"/>
      <c r="M186" s="227"/>
      <c r="N186" s="228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209</v>
      </c>
      <c r="AU186" s="21" t="s">
        <v>92</v>
      </c>
    </row>
    <row r="187" s="13" customFormat="1">
      <c r="A187" s="13"/>
      <c r="B187" s="232"/>
      <c r="C187" s="233"/>
      <c r="D187" s="224" t="s">
        <v>232</v>
      </c>
      <c r="E187" s="242" t="s">
        <v>35</v>
      </c>
      <c r="F187" s="234" t="s">
        <v>2854</v>
      </c>
      <c r="G187" s="233"/>
      <c r="H187" s="235">
        <v>37.063000000000002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232</v>
      </c>
      <c r="AU187" s="241" t="s">
        <v>92</v>
      </c>
      <c r="AV187" s="13" t="s">
        <v>92</v>
      </c>
      <c r="AW187" s="13" t="s">
        <v>42</v>
      </c>
      <c r="AX187" s="13" t="s">
        <v>82</v>
      </c>
      <c r="AY187" s="241" t="s">
        <v>197</v>
      </c>
    </row>
    <row r="188" s="13" customFormat="1">
      <c r="A188" s="13"/>
      <c r="B188" s="232"/>
      <c r="C188" s="233"/>
      <c r="D188" s="224" t="s">
        <v>232</v>
      </c>
      <c r="E188" s="242" t="s">
        <v>35</v>
      </c>
      <c r="F188" s="234" t="s">
        <v>2855</v>
      </c>
      <c r="G188" s="233"/>
      <c r="H188" s="235">
        <v>90.626000000000005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232</v>
      </c>
      <c r="AU188" s="241" t="s">
        <v>92</v>
      </c>
      <c r="AV188" s="13" t="s">
        <v>92</v>
      </c>
      <c r="AW188" s="13" t="s">
        <v>42</v>
      </c>
      <c r="AX188" s="13" t="s">
        <v>82</v>
      </c>
      <c r="AY188" s="241" t="s">
        <v>197</v>
      </c>
    </row>
    <row r="189" s="13" customFormat="1">
      <c r="A189" s="13"/>
      <c r="B189" s="232"/>
      <c r="C189" s="233"/>
      <c r="D189" s="224" t="s">
        <v>232</v>
      </c>
      <c r="E189" s="242" t="s">
        <v>35</v>
      </c>
      <c r="F189" s="234" t="s">
        <v>2579</v>
      </c>
      <c r="G189" s="233"/>
      <c r="H189" s="235">
        <v>11.58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232</v>
      </c>
      <c r="AU189" s="241" t="s">
        <v>92</v>
      </c>
      <c r="AV189" s="13" t="s">
        <v>92</v>
      </c>
      <c r="AW189" s="13" t="s">
        <v>42</v>
      </c>
      <c r="AX189" s="13" t="s">
        <v>82</v>
      </c>
      <c r="AY189" s="241" t="s">
        <v>197</v>
      </c>
    </row>
    <row r="190" s="13" customFormat="1">
      <c r="A190" s="13"/>
      <c r="B190" s="232"/>
      <c r="C190" s="233"/>
      <c r="D190" s="224" t="s">
        <v>232</v>
      </c>
      <c r="E190" s="242" t="s">
        <v>35</v>
      </c>
      <c r="F190" s="234" t="s">
        <v>777</v>
      </c>
      <c r="G190" s="233"/>
      <c r="H190" s="235">
        <v>100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232</v>
      </c>
      <c r="AU190" s="241" t="s">
        <v>92</v>
      </c>
      <c r="AV190" s="13" t="s">
        <v>92</v>
      </c>
      <c r="AW190" s="13" t="s">
        <v>42</v>
      </c>
      <c r="AX190" s="13" t="s">
        <v>82</v>
      </c>
      <c r="AY190" s="241" t="s">
        <v>197</v>
      </c>
    </row>
    <row r="191" s="14" customFormat="1">
      <c r="A191" s="14"/>
      <c r="B191" s="253"/>
      <c r="C191" s="254"/>
      <c r="D191" s="224" t="s">
        <v>232</v>
      </c>
      <c r="E191" s="255" t="s">
        <v>35</v>
      </c>
      <c r="F191" s="256" t="s">
        <v>355</v>
      </c>
      <c r="G191" s="254"/>
      <c r="H191" s="257">
        <v>239.26900000000001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232</v>
      </c>
      <c r="AU191" s="263" t="s">
        <v>92</v>
      </c>
      <c r="AV191" s="14" t="s">
        <v>206</v>
      </c>
      <c r="AW191" s="14" t="s">
        <v>42</v>
      </c>
      <c r="AX191" s="14" t="s">
        <v>90</v>
      </c>
      <c r="AY191" s="263" t="s">
        <v>197</v>
      </c>
    </row>
    <row r="192" s="2" customFormat="1" ht="33" customHeight="1">
      <c r="A192" s="43"/>
      <c r="B192" s="44"/>
      <c r="C192" s="211" t="s">
        <v>311</v>
      </c>
      <c r="D192" s="211" t="s">
        <v>201</v>
      </c>
      <c r="E192" s="212" t="s">
        <v>2322</v>
      </c>
      <c r="F192" s="213" t="s">
        <v>2323</v>
      </c>
      <c r="G192" s="214" t="s">
        <v>320</v>
      </c>
      <c r="H192" s="215">
        <v>239.26900000000001</v>
      </c>
      <c r="I192" s="216"/>
      <c r="J192" s="217">
        <f>ROUND(I192*H192,2)</f>
        <v>0</v>
      </c>
      <c r="K192" s="213" t="s">
        <v>35</v>
      </c>
      <c r="L192" s="49"/>
      <c r="M192" s="218" t="s">
        <v>35</v>
      </c>
      <c r="N192" s="219" t="s">
        <v>53</v>
      </c>
      <c r="O192" s="89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2" t="s">
        <v>206</v>
      </c>
      <c r="AT192" s="222" t="s">
        <v>201</v>
      </c>
      <c r="AU192" s="222" t="s">
        <v>92</v>
      </c>
      <c r="AY192" s="21" t="s">
        <v>197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1" t="s">
        <v>90</v>
      </c>
      <c r="BK192" s="223">
        <f>ROUND(I192*H192,2)</f>
        <v>0</v>
      </c>
      <c r="BL192" s="21" t="s">
        <v>206</v>
      </c>
      <c r="BM192" s="222" t="s">
        <v>440</v>
      </c>
    </row>
    <row r="193" s="2" customFormat="1">
      <c r="A193" s="43"/>
      <c r="B193" s="44"/>
      <c r="C193" s="45"/>
      <c r="D193" s="224" t="s">
        <v>209</v>
      </c>
      <c r="E193" s="45"/>
      <c r="F193" s="225" t="s">
        <v>2323</v>
      </c>
      <c r="G193" s="45"/>
      <c r="H193" s="45"/>
      <c r="I193" s="226"/>
      <c r="J193" s="45"/>
      <c r="K193" s="45"/>
      <c r="L193" s="49"/>
      <c r="M193" s="227"/>
      <c r="N193" s="228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209</v>
      </c>
      <c r="AU193" s="21" t="s">
        <v>92</v>
      </c>
    </row>
    <row r="194" s="13" customFormat="1">
      <c r="A194" s="13"/>
      <c r="B194" s="232"/>
      <c r="C194" s="233"/>
      <c r="D194" s="224" t="s">
        <v>232</v>
      </c>
      <c r="E194" s="242" t="s">
        <v>35</v>
      </c>
      <c r="F194" s="234" t="s">
        <v>2854</v>
      </c>
      <c r="G194" s="233"/>
      <c r="H194" s="235">
        <v>37.063000000000002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232</v>
      </c>
      <c r="AU194" s="241" t="s">
        <v>92</v>
      </c>
      <c r="AV194" s="13" t="s">
        <v>92</v>
      </c>
      <c r="AW194" s="13" t="s">
        <v>42</v>
      </c>
      <c r="AX194" s="13" t="s">
        <v>82</v>
      </c>
      <c r="AY194" s="241" t="s">
        <v>197</v>
      </c>
    </row>
    <row r="195" s="13" customFormat="1">
      <c r="A195" s="13"/>
      <c r="B195" s="232"/>
      <c r="C195" s="233"/>
      <c r="D195" s="224" t="s">
        <v>232</v>
      </c>
      <c r="E195" s="242" t="s">
        <v>35</v>
      </c>
      <c r="F195" s="234" t="s">
        <v>2855</v>
      </c>
      <c r="G195" s="233"/>
      <c r="H195" s="235">
        <v>90.626000000000005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232</v>
      </c>
      <c r="AU195" s="241" t="s">
        <v>92</v>
      </c>
      <c r="AV195" s="13" t="s">
        <v>92</v>
      </c>
      <c r="AW195" s="13" t="s">
        <v>42</v>
      </c>
      <c r="AX195" s="13" t="s">
        <v>82</v>
      </c>
      <c r="AY195" s="241" t="s">
        <v>197</v>
      </c>
    </row>
    <row r="196" s="13" customFormat="1">
      <c r="A196" s="13"/>
      <c r="B196" s="232"/>
      <c r="C196" s="233"/>
      <c r="D196" s="224" t="s">
        <v>232</v>
      </c>
      <c r="E196" s="242" t="s">
        <v>35</v>
      </c>
      <c r="F196" s="234" t="s">
        <v>2579</v>
      </c>
      <c r="G196" s="233"/>
      <c r="H196" s="235">
        <v>11.58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232</v>
      </c>
      <c r="AU196" s="241" t="s">
        <v>92</v>
      </c>
      <c r="AV196" s="13" t="s">
        <v>92</v>
      </c>
      <c r="AW196" s="13" t="s">
        <v>42</v>
      </c>
      <c r="AX196" s="13" t="s">
        <v>82</v>
      </c>
      <c r="AY196" s="241" t="s">
        <v>197</v>
      </c>
    </row>
    <row r="197" s="13" customFormat="1">
      <c r="A197" s="13"/>
      <c r="B197" s="232"/>
      <c r="C197" s="233"/>
      <c r="D197" s="224" t="s">
        <v>232</v>
      </c>
      <c r="E197" s="242" t="s">
        <v>35</v>
      </c>
      <c r="F197" s="234" t="s">
        <v>777</v>
      </c>
      <c r="G197" s="233"/>
      <c r="H197" s="235">
        <v>100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232</v>
      </c>
      <c r="AU197" s="241" t="s">
        <v>92</v>
      </c>
      <c r="AV197" s="13" t="s">
        <v>92</v>
      </c>
      <c r="AW197" s="13" t="s">
        <v>42</v>
      </c>
      <c r="AX197" s="13" t="s">
        <v>82</v>
      </c>
      <c r="AY197" s="241" t="s">
        <v>197</v>
      </c>
    </row>
    <row r="198" s="14" customFormat="1">
      <c r="A198" s="14"/>
      <c r="B198" s="253"/>
      <c r="C198" s="254"/>
      <c r="D198" s="224" t="s">
        <v>232</v>
      </c>
      <c r="E198" s="255" t="s">
        <v>35</v>
      </c>
      <c r="F198" s="256" t="s">
        <v>355</v>
      </c>
      <c r="G198" s="254"/>
      <c r="H198" s="257">
        <v>239.26900000000001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232</v>
      </c>
      <c r="AU198" s="263" t="s">
        <v>92</v>
      </c>
      <c r="AV198" s="14" t="s">
        <v>206</v>
      </c>
      <c r="AW198" s="14" t="s">
        <v>42</v>
      </c>
      <c r="AX198" s="14" t="s">
        <v>90</v>
      </c>
      <c r="AY198" s="263" t="s">
        <v>197</v>
      </c>
    </row>
    <row r="199" s="2" customFormat="1" ht="24.15" customHeight="1">
      <c r="A199" s="43"/>
      <c r="B199" s="44"/>
      <c r="C199" s="211" t="s">
        <v>317</v>
      </c>
      <c r="D199" s="211" t="s">
        <v>201</v>
      </c>
      <c r="E199" s="212" t="s">
        <v>2325</v>
      </c>
      <c r="F199" s="213" t="s">
        <v>2326</v>
      </c>
      <c r="G199" s="214" t="s">
        <v>320</v>
      </c>
      <c r="H199" s="215">
        <v>239.26900000000001</v>
      </c>
      <c r="I199" s="216"/>
      <c r="J199" s="217">
        <f>ROUND(I199*H199,2)</f>
        <v>0</v>
      </c>
      <c r="K199" s="213" t="s">
        <v>35</v>
      </c>
      <c r="L199" s="49"/>
      <c r="M199" s="218" t="s">
        <v>35</v>
      </c>
      <c r="N199" s="219" t="s">
        <v>53</v>
      </c>
      <c r="O199" s="89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2" t="s">
        <v>206</v>
      </c>
      <c r="AT199" s="222" t="s">
        <v>201</v>
      </c>
      <c r="AU199" s="222" t="s">
        <v>92</v>
      </c>
      <c r="AY199" s="21" t="s">
        <v>197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1" t="s">
        <v>90</v>
      </c>
      <c r="BK199" s="223">
        <f>ROUND(I199*H199,2)</f>
        <v>0</v>
      </c>
      <c r="BL199" s="21" t="s">
        <v>206</v>
      </c>
      <c r="BM199" s="222" t="s">
        <v>452</v>
      </c>
    </row>
    <row r="200" s="2" customFormat="1">
      <c r="A200" s="43"/>
      <c r="B200" s="44"/>
      <c r="C200" s="45"/>
      <c r="D200" s="224" t="s">
        <v>209</v>
      </c>
      <c r="E200" s="45"/>
      <c r="F200" s="225" t="s">
        <v>2326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209</v>
      </c>
      <c r="AU200" s="21" t="s">
        <v>92</v>
      </c>
    </row>
    <row r="201" s="13" customFormat="1">
      <c r="A201" s="13"/>
      <c r="B201" s="232"/>
      <c r="C201" s="233"/>
      <c r="D201" s="224" t="s">
        <v>232</v>
      </c>
      <c r="E201" s="242" t="s">
        <v>35</v>
      </c>
      <c r="F201" s="234" t="s">
        <v>2854</v>
      </c>
      <c r="G201" s="233"/>
      <c r="H201" s="235">
        <v>37.063000000000002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232</v>
      </c>
      <c r="AU201" s="241" t="s">
        <v>92</v>
      </c>
      <c r="AV201" s="13" t="s">
        <v>92</v>
      </c>
      <c r="AW201" s="13" t="s">
        <v>42</v>
      </c>
      <c r="AX201" s="13" t="s">
        <v>82</v>
      </c>
      <c r="AY201" s="241" t="s">
        <v>197</v>
      </c>
    </row>
    <row r="202" s="13" customFormat="1">
      <c r="A202" s="13"/>
      <c r="B202" s="232"/>
      <c r="C202" s="233"/>
      <c r="D202" s="224" t="s">
        <v>232</v>
      </c>
      <c r="E202" s="242" t="s">
        <v>35</v>
      </c>
      <c r="F202" s="234" t="s">
        <v>2855</v>
      </c>
      <c r="G202" s="233"/>
      <c r="H202" s="235">
        <v>90.626000000000005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232</v>
      </c>
      <c r="AU202" s="241" t="s">
        <v>92</v>
      </c>
      <c r="AV202" s="13" t="s">
        <v>92</v>
      </c>
      <c r="AW202" s="13" t="s">
        <v>42</v>
      </c>
      <c r="AX202" s="13" t="s">
        <v>82</v>
      </c>
      <c r="AY202" s="241" t="s">
        <v>197</v>
      </c>
    </row>
    <row r="203" s="13" customFormat="1">
      <c r="A203" s="13"/>
      <c r="B203" s="232"/>
      <c r="C203" s="233"/>
      <c r="D203" s="224" t="s">
        <v>232</v>
      </c>
      <c r="E203" s="242" t="s">
        <v>35</v>
      </c>
      <c r="F203" s="234" t="s">
        <v>2579</v>
      </c>
      <c r="G203" s="233"/>
      <c r="H203" s="235">
        <v>11.58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232</v>
      </c>
      <c r="AU203" s="241" t="s">
        <v>92</v>
      </c>
      <c r="AV203" s="13" t="s">
        <v>92</v>
      </c>
      <c r="AW203" s="13" t="s">
        <v>42</v>
      </c>
      <c r="AX203" s="13" t="s">
        <v>82</v>
      </c>
      <c r="AY203" s="241" t="s">
        <v>197</v>
      </c>
    </row>
    <row r="204" s="13" customFormat="1">
      <c r="A204" s="13"/>
      <c r="B204" s="232"/>
      <c r="C204" s="233"/>
      <c r="D204" s="224" t="s">
        <v>232</v>
      </c>
      <c r="E204" s="242" t="s">
        <v>35</v>
      </c>
      <c r="F204" s="234" t="s">
        <v>777</v>
      </c>
      <c r="G204" s="233"/>
      <c r="H204" s="235">
        <v>100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232</v>
      </c>
      <c r="AU204" s="241" t="s">
        <v>92</v>
      </c>
      <c r="AV204" s="13" t="s">
        <v>92</v>
      </c>
      <c r="AW204" s="13" t="s">
        <v>42</v>
      </c>
      <c r="AX204" s="13" t="s">
        <v>82</v>
      </c>
      <c r="AY204" s="241" t="s">
        <v>197</v>
      </c>
    </row>
    <row r="205" s="14" customFormat="1">
      <c r="A205" s="14"/>
      <c r="B205" s="253"/>
      <c r="C205" s="254"/>
      <c r="D205" s="224" t="s">
        <v>232</v>
      </c>
      <c r="E205" s="255" t="s">
        <v>35</v>
      </c>
      <c r="F205" s="256" t="s">
        <v>355</v>
      </c>
      <c r="G205" s="254"/>
      <c r="H205" s="257">
        <v>239.26900000000001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232</v>
      </c>
      <c r="AU205" s="263" t="s">
        <v>92</v>
      </c>
      <c r="AV205" s="14" t="s">
        <v>206</v>
      </c>
      <c r="AW205" s="14" t="s">
        <v>42</v>
      </c>
      <c r="AX205" s="14" t="s">
        <v>90</v>
      </c>
      <c r="AY205" s="263" t="s">
        <v>197</v>
      </c>
    </row>
    <row r="206" s="2" customFormat="1" ht="24.15" customHeight="1">
      <c r="A206" s="43"/>
      <c r="B206" s="44"/>
      <c r="C206" s="211" t="s">
        <v>327</v>
      </c>
      <c r="D206" s="211" t="s">
        <v>201</v>
      </c>
      <c r="E206" s="212" t="s">
        <v>2327</v>
      </c>
      <c r="F206" s="213" t="s">
        <v>2328</v>
      </c>
      <c r="G206" s="214" t="s">
        <v>320</v>
      </c>
      <c r="H206" s="215">
        <v>139.26900000000001</v>
      </c>
      <c r="I206" s="216"/>
      <c r="J206" s="217">
        <f>ROUND(I206*H206,2)</f>
        <v>0</v>
      </c>
      <c r="K206" s="213" t="s">
        <v>35</v>
      </c>
      <c r="L206" s="49"/>
      <c r="M206" s="218" t="s">
        <v>35</v>
      </c>
      <c r="N206" s="219" t="s">
        <v>53</v>
      </c>
      <c r="O206" s="89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2" t="s">
        <v>206</v>
      </c>
      <c r="AT206" s="222" t="s">
        <v>201</v>
      </c>
      <c r="AU206" s="222" t="s">
        <v>92</v>
      </c>
      <c r="AY206" s="21" t="s">
        <v>197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21" t="s">
        <v>90</v>
      </c>
      <c r="BK206" s="223">
        <f>ROUND(I206*H206,2)</f>
        <v>0</v>
      </c>
      <c r="BL206" s="21" t="s">
        <v>206</v>
      </c>
      <c r="BM206" s="222" t="s">
        <v>469</v>
      </c>
    </row>
    <row r="207" s="2" customFormat="1">
      <c r="A207" s="43"/>
      <c r="B207" s="44"/>
      <c r="C207" s="45"/>
      <c r="D207" s="224" t="s">
        <v>209</v>
      </c>
      <c r="E207" s="45"/>
      <c r="F207" s="225" t="s">
        <v>2328</v>
      </c>
      <c r="G207" s="45"/>
      <c r="H207" s="45"/>
      <c r="I207" s="226"/>
      <c r="J207" s="45"/>
      <c r="K207" s="45"/>
      <c r="L207" s="49"/>
      <c r="M207" s="227"/>
      <c r="N207" s="228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209</v>
      </c>
      <c r="AU207" s="21" t="s">
        <v>92</v>
      </c>
    </row>
    <row r="208" s="13" customFormat="1">
      <c r="A208" s="13"/>
      <c r="B208" s="232"/>
      <c r="C208" s="233"/>
      <c r="D208" s="224" t="s">
        <v>232</v>
      </c>
      <c r="E208" s="242" t="s">
        <v>35</v>
      </c>
      <c r="F208" s="234" t="s">
        <v>2854</v>
      </c>
      <c r="G208" s="233"/>
      <c r="H208" s="235">
        <v>37.063000000000002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232</v>
      </c>
      <c r="AU208" s="241" t="s">
        <v>92</v>
      </c>
      <c r="AV208" s="13" t="s">
        <v>92</v>
      </c>
      <c r="AW208" s="13" t="s">
        <v>42</v>
      </c>
      <c r="AX208" s="13" t="s">
        <v>82</v>
      </c>
      <c r="AY208" s="241" t="s">
        <v>197</v>
      </c>
    </row>
    <row r="209" s="13" customFormat="1">
      <c r="A209" s="13"/>
      <c r="B209" s="232"/>
      <c r="C209" s="233"/>
      <c r="D209" s="224" t="s">
        <v>232</v>
      </c>
      <c r="E209" s="242" t="s">
        <v>35</v>
      </c>
      <c r="F209" s="234" t="s">
        <v>2855</v>
      </c>
      <c r="G209" s="233"/>
      <c r="H209" s="235">
        <v>90.626000000000005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232</v>
      </c>
      <c r="AU209" s="241" t="s">
        <v>92</v>
      </c>
      <c r="AV209" s="13" t="s">
        <v>92</v>
      </c>
      <c r="AW209" s="13" t="s">
        <v>42</v>
      </c>
      <c r="AX209" s="13" t="s">
        <v>82</v>
      </c>
      <c r="AY209" s="241" t="s">
        <v>197</v>
      </c>
    </row>
    <row r="210" s="13" customFormat="1">
      <c r="A210" s="13"/>
      <c r="B210" s="232"/>
      <c r="C210" s="233"/>
      <c r="D210" s="224" t="s">
        <v>232</v>
      </c>
      <c r="E210" s="242" t="s">
        <v>35</v>
      </c>
      <c r="F210" s="234" t="s">
        <v>2579</v>
      </c>
      <c r="G210" s="233"/>
      <c r="H210" s="235">
        <v>11.58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232</v>
      </c>
      <c r="AU210" s="241" t="s">
        <v>92</v>
      </c>
      <c r="AV210" s="13" t="s">
        <v>92</v>
      </c>
      <c r="AW210" s="13" t="s">
        <v>42</v>
      </c>
      <c r="AX210" s="13" t="s">
        <v>82</v>
      </c>
      <c r="AY210" s="241" t="s">
        <v>197</v>
      </c>
    </row>
    <row r="211" s="14" customFormat="1">
      <c r="A211" s="14"/>
      <c r="B211" s="253"/>
      <c r="C211" s="254"/>
      <c r="D211" s="224" t="s">
        <v>232</v>
      </c>
      <c r="E211" s="255" t="s">
        <v>35</v>
      </c>
      <c r="F211" s="256" t="s">
        <v>355</v>
      </c>
      <c r="G211" s="254"/>
      <c r="H211" s="257">
        <v>139.26900000000001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232</v>
      </c>
      <c r="AU211" s="263" t="s">
        <v>92</v>
      </c>
      <c r="AV211" s="14" t="s">
        <v>206</v>
      </c>
      <c r="AW211" s="14" t="s">
        <v>42</v>
      </c>
      <c r="AX211" s="14" t="s">
        <v>90</v>
      </c>
      <c r="AY211" s="263" t="s">
        <v>197</v>
      </c>
    </row>
    <row r="212" s="2" customFormat="1" ht="33" customHeight="1">
      <c r="A212" s="43"/>
      <c r="B212" s="44"/>
      <c r="C212" s="211" t="s">
        <v>333</v>
      </c>
      <c r="D212" s="211" t="s">
        <v>201</v>
      </c>
      <c r="E212" s="212" t="s">
        <v>281</v>
      </c>
      <c r="F212" s="213" t="s">
        <v>282</v>
      </c>
      <c r="G212" s="214" t="s">
        <v>269</v>
      </c>
      <c r="H212" s="215">
        <v>423.089</v>
      </c>
      <c r="I212" s="216"/>
      <c r="J212" s="217">
        <f>ROUND(I212*H212,2)</f>
        <v>0</v>
      </c>
      <c r="K212" s="213" t="s">
        <v>35</v>
      </c>
      <c r="L212" s="49"/>
      <c r="M212" s="218" t="s">
        <v>35</v>
      </c>
      <c r="N212" s="219" t="s">
        <v>53</v>
      </c>
      <c r="O212" s="89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2" t="s">
        <v>206</v>
      </c>
      <c r="AT212" s="222" t="s">
        <v>201</v>
      </c>
      <c r="AU212" s="222" t="s">
        <v>92</v>
      </c>
      <c r="AY212" s="21" t="s">
        <v>197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1" t="s">
        <v>90</v>
      </c>
      <c r="BK212" s="223">
        <f>ROUND(I212*H212,2)</f>
        <v>0</v>
      </c>
      <c r="BL212" s="21" t="s">
        <v>206</v>
      </c>
      <c r="BM212" s="222" t="s">
        <v>481</v>
      </c>
    </row>
    <row r="213" s="2" customFormat="1">
      <c r="A213" s="43"/>
      <c r="B213" s="44"/>
      <c r="C213" s="45"/>
      <c r="D213" s="224" t="s">
        <v>209</v>
      </c>
      <c r="E213" s="45"/>
      <c r="F213" s="225" t="s">
        <v>282</v>
      </c>
      <c r="G213" s="45"/>
      <c r="H213" s="45"/>
      <c r="I213" s="226"/>
      <c r="J213" s="45"/>
      <c r="K213" s="45"/>
      <c r="L213" s="49"/>
      <c r="M213" s="227"/>
      <c r="N213" s="228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209</v>
      </c>
      <c r="AU213" s="21" t="s">
        <v>92</v>
      </c>
    </row>
    <row r="214" s="13" customFormat="1">
      <c r="A214" s="13"/>
      <c r="B214" s="232"/>
      <c r="C214" s="233"/>
      <c r="D214" s="224" t="s">
        <v>232</v>
      </c>
      <c r="E214" s="242" t="s">
        <v>35</v>
      </c>
      <c r="F214" s="234" t="s">
        <v>2856</v>
      </c>
      <c r="G214" s="233"/>
      <c r="H214" s="235">
        <v>126.991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232</v>
      </c>
      <c r="AU214" s="241" t="s">
        <v>92</v>
      </c>
      <c r="AV214" s="13" t="s">
        <v>92</v>
      </c>
      <c r="AW214" s="13" t="s">
        <v>42</v>
      </c>
      <c r="AX214" s="13" t="s">
        <v>82</v>
      </c>
      <c r="AY214" s="241" t="s">
        <v>197</v>
      </c>
    </row>
    <row r="215" s="13" customFormat="1">
      <c r="A215" s="13"/>
      <c r="B215" s="232"/>
      <c r="C215" s="233"/>
      <c r="D215" s="224" t="s">
        <v>232</v>
      </c>
      <c r="E215" s="242" t="s">
        <v>35</v>
      </c>
      <c r="F215" s="234" t="s">
        <v>2857</v>
      </c>
      <c r="G215" s="233"/>
      <c r="H215" s="235">
        <v>58.262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232</v>
      </c>
      <c r="AU215" s="241" t="s">
        <v>92</v>
      </c>
      <c r="AV215" s="13" t="s">
        <v>92</v>
      </c>
      <c r="AW215" s="13" t="s">
        <v>42</v>
      </c>
      <c r="AX215" s="13" t="s">
        <v>82</v>
      </c>
      <c r="AY215" s="241" t="s">
        <v>197</v>
      </c>
    </row>
    <row r="216" s="13" customFormat="1">
      <c r="A216" s="13"/>
      <c r="B216" s="232"/>
      <c r="C216" s="233"/>
      <c r="D216" s="224" t="s">
        <v>232</v>
      </c>
      <c r="E216" s="242" t="s">
        <v>35</v>
      </c>
      <c r="F216" s="234" t="s">
        <v>2858</v>
      </c>
      <c r="G216" s="233"/>
      <c r="H216" s="235">
        <v>37.835999999999999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232</v>
      </c>
      <c r="AU216" s="241" t="s">
        <v>92</v>
      </c>
      <c r="AV216" s="13" t="s">
        <v>92</v>
      </c>
      <c r="AW216" s="13" t="s">
        <v>42</v>
      </c>
      <c r="AX216" s="13" t="s">
        <v>82</v>
      </c>
      <c r="AY216" s="241" t="s">
        <v>197</v>
      </c>
    </row>
    <row r="217" s="13" customFormat="1">
      <c r="A217" s="13"/>
      <c r="B217" s="232"/>
      <c r="C217" s="233"/>
      <c r="D217" s="224" t="s">
        <v>232</v>
      </c>
      <c r="E217" s="242" t="s">
        <v>35</v>
      </c>
      <c r="F217" s="234" t="s">
        <v>2352</v>
      </c>
      <c r="G217" s="233"/>
      <c r="H217" s="235">
        <v>200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232</v>
      </c>
      <c r="AU217" s="241" t="s">
        <v>92</v>
      </c>
      <c r="AV217" s="13" t="s">
        <v>92</v>
      </c>
      <c r="AW217" s="13" t="s">
        <v>42</v>
      </c>
      <c r="AX217" s="13" t="s">
        <v>82</v>
      </c>
      <c r="AY217" s="241" t="s">
        <v>197</v>
      </c>
    </row>
    <row r="218" s="14" customFormat="1">
      <c r="A218" s="14"/>
      <c r="B218" s="253"/>
      <c r="C218" s="254"/>
      <c r="D218" s="224" t="s">
        <v>232</v>
      </c>
      <c r="E218" s="255" t="s">
        <v>35</v>
      </c>
      <c r="F218" s="256" t="s">
        <v>355</v>
      </c>
      <c r="G218" s="254"/>
      <c r="H218" s="257">
        <v>423.089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232</v>
      </c>
      <c r="AU218" s="263" t="s">
        <v>92</v>
      </c>
      <c r="AV218" s="14" t="s">
        <v>206</v>
      </c>
      <c r="AW218" s="14" t="s">
        <v>42</v>
      </c>
      <c r="AX218" s="14" t="s">
        <v>90</v>
      </c>
      <c r="AY218" s="263" t="s">
        <v>197</v>
      </c>
    </row>
    <row r="219" s="2" customFormat="1" ht="16.5" customHeight="1">
      <c r="A219" s="43"/>
      <c r="B219" s="44"/>
      <c r="C219" s="211" t="s">
        <v>7</v>
      </c>
      <c r="D219" s="211" t="s">
        <v>201</v>
      </c>
      <c r="E219" s="212" t="s">
        <v>2333</v>
      </c>
      <c r="F219" s="213" t="s">
        <v>2334</v>
      </c>
      <c r="G219" s="214" t="s">
        <v>320</v>
      </c>
      <c r="H219" s="215">
        <v>111.545</v>
      </c>
      <c r="I219" s="216"/>
      <c r="J219" s="217">
        <f>ROUND(I219*H219,2)</f>
        <v>0</v>
      </c>
      <c r="K219" s="213" t="s">
        <v>35</v>
      </c>
      <c r="L219" s="49"/>
      <c r="M219" s="218" t="s">
        <v>35</v>
      </c>
      <c r="N219" s="219" t="s">
        <v>53</v>
      </c>
      <c r="O219" s="89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2" t="s">
        <v>206</v>
      </c>
      <c r="AT219" s="222" t="s">
        <v>201</v>
      </c>
      <c r="AU219" s="222" t="s">
        <v>92</v>
      </c>
      <c r="AY219" s="21" t="s">
        <v>197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21" t="s">
        <v>90</v>
      </c>
      <c r="BK219" s="223">
        <f>ROUND(I219*H219,2)</f>
        <v>0</v>
      </c>
      <c r="BL219" s="21" t="s">
        <v>206</v>
      </c>
      <c r="BM219" s="222" t="s">
        <v>29</v>
      </c>
    </row>
    <row r="220" s="2" customFormat="1">
      <c r="A220" s="43"/>
      <c r="B220" s="44"/>
      <c r="C220" s="45"/>
      <c r="D220" s="224" t="s">
        <v>209</v>
      </c>
      <c r="E220" s="45"/>
      <c r="F220" s="225" t="s">
        <v>2334</v>
      </c>
      <c r="G220" s="45"/>
      <c r="H220" s="45"/>
      <c r="I220" s="226"/>
      <c r="J220" s="45"/>
      <c r="K220" s="45"/>
      <c r="L220" s="49"/>
      <c r="M220" s="227"/>
      <c r="N220" s="228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209</v>
      </c>
      <c r="AU220" s="21" t="s">
        <v>92</v>
      </c>
    </row>
    <row r="221" s="13" customFormat="1">
      <c r="A221" s="13"/>
      <c r="B221" s="232"/>
      <c r="C221" s="233"/>
      <c r="D221" s="224" t="s">
        <v>232</v>
      </c>
      <c r="E221" s="242" t="s">
        <v>35</v>
      </c>
      <c r="F221" s="234" t="s">
        <v>2859</v>
      </c>
      <c r="G221" s="233"/>
      <c r="H221" s="235">
        <v>63.496000000000002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232</v>
      </c>
      <c r="AU221" s="241" t="s">
        <v>92</v>
      </c>
      <c r="AV221" s="13" t="s">
        <v>92</v>
      </c>
      <c r="AW221" s="13" t="s">
        <v>42</v>
      </c>
      <c r="AX221" s="13" t="s">
        <v>82</v>
      </c>
      <c r="AY221" s="241" t="s">
        <v>197</v>
      </c>
    </row>
    <row r="222" s="13" customFormat="1">
      <c r="A222" s="13"/>
      <c r="B222" s="232"/>
      <c r="C222" s="233"/>
      <c r="D222" s="224" t="s">
        <v>232</v>
      </c>
      <c r="E222" s="242" t="s">
        <v>35</v>
      </c>
      <c r="F222" s="234" t="s">
        <v>2860</v>
      </c>
      <c r="G222" s="233"/>
      <c r="H222" s="235">
        <v>29.131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232</v>
      </c>
      <c r="AU222" s="241" t="s">
        <v>92</v>
      </c>
      <c r="AV222" s="13" t="s">
        <v>92</v>
      </c>
      <c r="AW222" s="13" t="s">
        <v>42</v>
      </c>
      <c r="AX222" s="13" t="s">
        <v>82</v>
      </c>
      <c r="AY222" s="241" t="s">
        <v>197</v>
      </c>
    </row>
    <row r="223" s="13" customFormat="1">
      <c r="A223" s="13"/>
      <c r="B223" s="232"/>
      <c r="C223" s="233"/>
      <c r="D223" s="224" t="s">
        <v>232</v>
      </c>
      <c r="E223" s="242" t="s">
        <v>35</v>
      </c>
      <c r="F223" s="234" t="s">
        <v>2861</v>
      </c>
      <c r="G223" s="233"/>
      <c r="H223" s="235">
        <v>18.917999999999999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232</v>
      </c>
      <c r="AU223" s="241" t="s">
        <v>92</v>
      </c>
      <c r="AV223" s="13" t="s">
        <v>92</v>
      </c>
      <c r="AW223" s="13" t="s">
        <v>42</v>
      </c>
      <c r="AX223" s="13" t="s">
        <v>82</v>
      </c>
      <c r="AY223" s="241" t="s">
        <v>197</v>
      </c>
    </row>
    <row r="224" s="14" customFormat="1">
      <c r="A224" s="14"/>
      <c r="B224" s="253"/>
      <c r="C224" s="254"/>
      <c r="D224" s="224" t="s">
        <v>232</v>
      </c>
      <c r="E224" s="255" t="s">
        <v>35</v>
      </c>
      <c r="F224" s="256" t="s">
        <v>355</v>
      </c>
      <c r="G224" s="254"/>
      <c r="H224" s="257">
        <v>111.54500000000002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232</v>
      </c>
      <c r="AU224" s="263" t="s">
        <v>92</v>
      </c>
      <c r="AV224" s="14" t="s">
        <v>206</v>
      </c>
      <c r="AW224" s="14" t="s">
        <v>42</v>
      </c>
      <c r="AX224" s="14" t="s">
        <v>90</v>
      </c>
      <c r="AY224" s="263" t="s">
        <v>197</v>
      </c>
    </row>
    <row r="225" s="2" customFormat="1" ht="24.15" customHeight="1">
      <c r="A225" s="43"/>
      <c r="B225" s="44"/>
      <c r="C225" s="211" t="s">
        <v>346</v>
      </c>
      <c r="D225" s="211" t="s">
        <v>201</v>
      </c>
      <c r="E225" s="212" t="s">
        <v>2338</v>
      </c>
      <c r="F225" s="213" t="s">
        <v>2339</v>
      </c>
      <c r="G225" s="214" t="s">
        <v>320</v>
      </c>
      <c r="H225" s="215">
        <v>117.614</v>
      </c>
      <c r="I225" s="216"/>
      <c r="J225" s="217">
        <f>ROUND(I225*H225,2)</f>
        <v>0</v>
      </c>
      <c r="K225" s="213" t="s">
        <v>35</v>
      </c>
      <c r="L225" s="49"/>
      <c r="M225" s="218" t="s">
        <v>35</v>
      </c>
      <c r="N225" s="219" t="s">
        <v>53</v>
      </c>
      <c r="O225" s="89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2" t="s">
        <v>206</v>
      </c>
      <c r="AT225" s="222" t="s">
        <v>201</v>
      </c>
      <c r="AU225" s="222" t="s">
        <v>92</v>
      </c>
      <c r="AY225" s="21" t="s">
        <v>197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21" t="s">
        <v>90</v>
      </c>
      <c r="BK225" s="223">
        <f>ROUND(I225*H225,2)</f>
        <v>0</v>
      </c>
      <c r="BL225" s="21" t="s">
        <v>206</v>
      </c>
      <c r="BM225" s="222" t="s">
        <v>509</v>
      </c>
    </row>
    <row r="226" s="2" customFormat="1">
      <c r="A226" s="43"/>
      <c r="B226" s="44"/>
      <c r="C226" s="45"/>
      <c r="D226" s="224" t="s">
        <v>209</v>
      </c>
      <c r="E226" s="45"/>
      <c r="F226" s="225" t="s">
        <v>2339</v>
      </c>
      <c r="G226" s="45"/>
      <c r="H226" s="45"/>
      <c r="I226" s="226"/>
      <c r="J226" s="45"/>
      <c r="K226" s="45"/>
      <c r="L226" s="49"/>
      <c r="M226" s="227"/>
      <c r="N226" s="228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209</v>
      </c>
      <c r="AU226" s="21" t="s">
        <v>92</v>
      </c>
    </row>
    <row r="227" s="13" customFormat="1">
      <c r="A227" s="13"/>
      <c r="B227" s="232"/>
      <c r="C227" s="233"/>
      <c r="D227" s="224" t="s">
        <v>232</v>
      </c>
      <c r="E227" s="242" t="s">
        <v>35</v>
      </c>
      <c r="F227" s="234" t="s">
        <v>2862</v>
      </c>
      <c r="G227" s="233"/>
      <c r="H227" s="235">
        <v>139.26900000000001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232</v>
      </c>
      <c r="AU227" s="241" t="s">
        <v>92</v>
      </c>
      <c r="AV227" s="13" t="s">
        <v>92</v>
      </c>
      <c r="AW227" s="13" t="s">
        <v>42</v>
      </c>
      <c r="AX227" s="13" t="s">
        <v>82</v>
      </c>
      <c r="AY227" s="241" t="s">
        <v>197</v>
      </c>
    </row>
    <row r="228" s="13" customFormat="1">
      <c r="A228" s="13"/>
      <c r="B228" s="232"/>
      <c r="C228" s="233"/>
      <c r="D228" s="224" t="s">
        <v>232</v>
      </c>
      <c r="E228" s="242" t="s">
        <v>35</v>
      </c>
      <c r="F228" s="234" t="s">
        <v>2863</v>
      </c>
      <c r="G228" s="233"/>
      <c r="H228" s="235">
        <v>139.26900000000001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232</v>
      </c>
      <c r="AU228" s="241" t="s">
        <v>92</v>
      </c>
      <c r="AV228" s="13" t="s">
        <v>92</v>
      </c>
      <c r="AW228" s="13" t="s">
        <v>42</v>
      </c>
      <c r="AX228" s="13" t="s">
        <v>82</v>
      </c>
      <c r="AY228" s="241" t="s">
        <v>197</v>
      </c>
    </row>
    <row r="229" s="16" customFormat="1">
      <c r="A229" s="16"/>
      <c r="B229" s="280"/>
      <c r="C229" s="281"/>
      <c r="D229" s="224" t="s">
        <v>232</v>
      </c>
      <c r="E229" s="282" t="s">
        <v>35</v>
      </c>
      <c r="F229" s="283" t="s">
        <v>2291</v>
      </c>
      <c r="G229" s="281"/>
      <c r="H229" s="284">
        <v>278.53800000000001</v>
      </c>
      <c r="I229" s="285"/>
      <c r="J229" s="281"/>
      <c r="K229" s="281"/>
      <c r="L229" s="286"/>
      <c r="M229" s="287"/>
      <c r="N229" s="288"/>
      <c r="O229" s="288"/>
      <c r="P229" s="288"/>
      <c r="Q229" s="288"/>
      <c r="R229" s="288"/>
      <c r="S229" s="288"/>
      <c r="T229" s="289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90" t="s">
        <v>232</v>
      </c>
      <c r="AU229" s="290" t="s">
        <v>92</v>
      </c>
      <c r="AV229" s="16" t="s">
        <v>207</v>
      </c>
      <c r="AW229" s="16" t="s">
        <v>42</v>
      </c>
      <c r="AX229" s="16" t="s">
        <v>82</v>
      </c>
      <c r="AY229" s="290" t="s">
        <v>197</v>
      </c>
    </row>
    <row r="230" s="13" customFormat="1">
      <c r="A230" s="13"/>
      <c r="B230" s="232"/>
      <c r="C230" s="233"/>
      <c r="D230" s="224" t="s">
        <v>232</v>
      </c>
      <c r="E230" s="242" t="s">
        <v>35</v>
      </c>
      <c r="F230" s="234" t="s">
        <v>2864</v>
      </c>
      <c r="G230" s="233"/>
      <c r="H230" s="235">
        <v>-135.86699999999999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232</v>
      </c>
      <c r="AU230" s="241" t="s">
        <v>92</v>
      </c>
      <c r="AV230" s="13" t="s">
        <v>92</v>
      </c>
      <c r="AW230" s="13" t="s">
        <v>42</v>
      </c>
      <c r="AX230" s="13" t="s">
        <v>82</v>
      </c>
      <c r="AY230" s="241" t="s">
        <v>197</v>
      </c>
    </row>
    <row r="231" s="16" customFormat="1">
      <c r="A231" s="16"/>
      <c r="B231" s="280"/>
      <c r="C231" s="281"/>
      <c r="D231" s="224" t="s">
        <v>232</v>
      </c>
      <c r="E231" s="282" t="s">
        <v>35</v>
      </c>
      <c r="F231" s="283" t="s">
        <v>2291</v>
      </c>
      <c r="G231" s="281"/>
      <c r="H231" s="284">
        <v>-135.86699999999999</v>
      </c>
      <c r="I231" s="285"/>
      <c r="J231" s="281"/>
      <c r="K231" s="281"/>
      <c r="L231" s="286"/>
      <c r="M231" s="287"/>
      <c r="N231" s="288"/>
      <c r="O231" s="288"/>
      <c r="P231" s="288"/>
      <c r="Q231" s="288"/>
      <c r="R231" s="288"/>
      <c r="S231" s="288"/>
      <c r="T231" s="289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0" t="s">
        <v>232</v>
      </c>
      <c r="AU231" s="290" t="s">
        <v>92</v>
      </c>
      <c r="AV231" s="16" t="s">
        <v>207</v>
      </c>
      <c r="AW231" s="16" t="s">
        <v>42</v>
      </c>
      <c r="AX231" s="16" t="s">
        <v>82</v>
      </c>
      <c r="AY231" s="290" t="s">
        <v>197</v>
      </c>
    </row>
    <row r="232" s="13" customFormat="1">
      <c r="A232" s="13"/>
      <c r="B232" s="232"/>
      <c r="C232" s="233"/>
      <c r="D232" s="224" t="s">
        <v>232</v>
      </c>
      <c r="E232" s="242" t="s">
        <v>35</v>
      </c>
      <c r="F232" s="234" t="s">
        <v>2865</v>
      </c>
      <c r="G232" s="233"/>
      <c r="H232" s="235">
        <v>-25.056999999999999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232</v>
      </c>
      <c r="AU232" s="241" t="s">
        <v>92</v>
      </c>
      <c r="AV232" s="13" t="s">
        <v>92</v>
      </c>
      <c r="AW232" s="13" t="s">
        <v>42</v>
      </c>
      <c r="AX232" s="13" t="s">
        <v>82</v>
      </c>
      <c r="AY232" s="241" t="s">
        <v>197</v>
      </c>
    </row>
    <row r="233" s="16" customFormat="1">
      <c r="A233" s="16"/>
      <c r="B233" s="280"/>
      <c r="C233" s="281"/>
      <c r="D233" s="224" t="s">
        <v>232</v>
      </c>
      <c r="E233" s="282" t="s">
        <v>35</v>
      </c>
      <c r="F233" s="283" t="s">
        <v>2291</v>
      </c>
      <c r="G233" s="281"/>
      <c r="H233" s="284">
        <v>-25.056999999999999</v>
      </c>
      <c r="I233" s="285"/>
      <c r="J233" s="281"/>
      <c r="K233" s="281"/>
      <c r="L233" s="286"/>
      <c r="M233" s="287"/>
      <c r="N233" s="288"/>
      <c r="O233" s="288"/>
      <c r="P233" s="288"/>
      <c r="Q233" s="288"/>
      <c r="R233" s="288"/>
      <c r="S233" s="288"/>
      <c r="T233" s="289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0" t="s">
        <v>232</v>
      </c>
      <c r="AU233" s="290" t="s">
        <v>92</v>
      </c>
      <c r="AV233" s="16" t="s">
        <v>207</v>
      </c>
      <c r="AW233" s="16" t="s">
        <v>42</v>
      </c>
      <c r="AX233" s="16" t="s">
        <v>82</v>
      </c>
      <c r="AY233" s="290" t="s">
        <v>197</v>
      </c>
    </row>
    <row r="234" s="14" customFormat="1">
      <c r="A234" s="14"/>
      <c r="B234" s="253"/>
      <c r="C234" s="254"/>
      <c r="D234" s="224" t="s">
        <v>232</v>
      </c>
      <c r="E234" s="255" t="s">
        <v>35</v>
      </c>
      <c r="F234" s="256" t="s">
        <v>355</v>
      </c>
      <c r="G234" s="254"/>
      <c r="H234" s="257">
        <v>117.61400000000002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232</v>
      </c>
      <c r="AU234" s="263" t="s">
        <v>92</v>
      </c>
      <c r="AV234" s="14" t="s">
        <v>206</v>
      </c>
      <c r="AW234" s="14" t="s">
        <v>42</v>
      </c>
      <c r="AX234" s="14" t="s">
        <v>90</v>
      </c>
      <c r="AY234" s="263" t="s">
        <v>197</v>
      </c>
    </row>
    <row r="235" s="2" customFormat="1" ht="24.15" customHeight="1">
      <c r="A235" s="43"/>
      <c r="B235" s="44"/>
      <c r="C235" s="211" t="s">
        <v>356</v>
      </c>
      <c r="D235" s="211" t="s">
        <v>201</v>
      </c>
      <c r="E235" s="212" t="s">
        <v>1078</v>
      </c>
      <c r="F235" s="213" t="s">
        <v>1079</v>
      </c>
      <c r="G235" s="214" t="s">
        <v>320</v>
      </c>
      <c r="H235" s="215">
        <v>195.86699999999999</v>
      </c>
      <c r="I235" s="216"/>
      <c r="J235" s="217">
        <f>ROUND(I235*H235,2)</f>
        <v>0</v>
      </c>
      <c r="K235" s="213" t="s">
        <v>35</v>
      </c>
      <c r="L235" s="49"/>
      <c r="M235" s="218" t="s">
        <v>35</v>
      </c>
      <c r="N235" s="219" t="s">
        <v>53</v>
      </c>
      <c r="O235" s="89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2" t="s">
        <v>206</v>
      </c>
      <c r="AT235" s="222" t="s">
        <v>201</v>
      </c>
      <c r="AU235" s="222" t="s">
        <v>92</v>
      </c>
      <c r="AY235" s="21" t="s">
        <v>197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21" t="s">
        <v>90</v>
      </c>
      <c r="BK235" s="223">
        <f>ROUND(I235*H235,2)</f>
        <v>0</v>
      </c>
      <c r="BL235" s="21" t="s">
        <v>206</v>
      </c>
      <c r="BM235" s="222" t="s">
        <v>523</v>
      </c>
    </row>
    <row r="236" s="2" customFormat="1">
      <c r="A236" s="43"/>
      <c r="B236" s="44"/>
      <c r="C236" s="45"/>
      <c r="D236" s="224" t="s">
        <v>209</v>
      </c>
      <c r="E236" s="45"/>
      <c r="F236" s="225" t="s">
        <v>1079</v>
      </c>
      <c r="G236" s="45"/>
      <c r="H236" s="45"/>
      <c r="I236" s="226"/>
      <c r="J236" s="45"/>
      <c r="K236" s="45"/>
      <c r="L236" s="49"/>
      <c r="M236" s="227"/>
      <c r="N236" s="228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209</v>
      </c>
      <c r="AU236" s="21" t="s">
        <v>92</v>
      </c>
    </row>
    <row r="237" s="13" customFormat="1">
      <c r="A237" s="13"/>
      <c r="B237" s="232"/>
      <c r="C237" s="233"/>
      <c r="D237" s="224" t="s">
        <v>232</v>
      </c>
      <c r="E237" s="242" t="s">
        <v>35</v>
      </c>
      <c r="F237" s="234" t="s">
        <v>2866</v>
      </c>
      <c r="G237" s="233"/>
      <c r="H237" s="235">
        <v>63.496000000000002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232</v>
      </c>
      <c r="AU237" s="241" t="s">
        <v>92</v>
      </c>
      <c r="AV237" s="13" t="s">
        <v>92</v>
      </c>
      <c r="AW237" s="13" t="s">
        <v>42</v>
      </c>
      <c r="AX237" s="13" t="s">
        <v>82</v>
      </c>
      <c r="AY237" s="241" t="s">
        <v>197</v>
      </c>
    </row>
    <row r="238" s="13" customFormat="1">
      <c r="A238" s="13"/>
      <c r="B238" s="232"/>
      <c r="C238" s="233"/>
      <c r="D238" s="224" t="s">
        <v>232</v>
      </c>
      <c r="E238" s="242" t="s">
        <v>35</v>
      </c>
      <c r="F238" s="234" t="s">
        <v>2860</v>
      </c>
      <c r="G238" s="233"/>
      <c r="H238" s="235">
        <v>29.131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232</v>
      </c>
      <c r="AU238" s="241" t="s">
        <v>92</v>
      </c>
      <c r="AV238" s="13" t="s">
        <v>92</v>
      </c>
      <c r="AW238" s="13" t="s">
        <v>42</v>
      </c>
      <c r="AX238" s="13" t="s">
        <v>82</v>
      </c>
      <c r="AY238" s="241" t="s">
        <v>197</v>
      </c>
    </row>
    <row r="239" s="13" customFormat="1">
      <c r="A239" s="13"/>
      <c r="B239" s="232"/>
      <c r="C239" s="233"/>
      <c r="D239" s="224" t="s">
        <v>232</v>
      </c>
      <c r="E239" s="242" t="s">
        <v>35</v>
      </c>
      <c r="F239" s="234" t="s">
        <v>2867</v>
      </c>
      <c r="G239" s="233"/>
      <c r="H239" s="235">
        <v>61.659999999999997</v>
      </c>
      <c r="I239" s="236"/>
      <c r="J239" s="233"/>
      <c r="K239" s="233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232</v>
      </c>
      <c r="AU239" s="241" t="s">
        <v>92</v>
      </c>
      <c r="AV239" s="13" t="s">
        <v>92</v>
      </c>
      <c r="AW239" s="13" t="s">
        <v>42</v>
      </c>
      <c r="AX239" s="13" t="s">
        <v>82</v>
      </c>
      <c r="AY239" s="241" t="s">
        <v>197</v>
      </c>
    </row>
    <row r="240" s="16" customFormat="1">
      <c r="A240" s="16"/>
      <c r="B240" s="280"/>
      <c r="C240" s="281"/>
      <c r="D240" s="224" t="s">
        <v>232</v>
      </c>
      <c r="E240" s="282" t="s">
        <v>35</v>
      </c>
      <c r="F240" s="283" t="s">
        <v>2291</v>
      </c>
      <c r="G240" s="281"/>
      <c r="H240" s="284">
        <v>154.28700000000001</v>
      </c>
      <c r="I240" s="285"/>
      <c r="J240" s="281"/>
      <c r="K240" s="281"/>
      <c r="L240" s="286"/>
      <c r="M240" s="287"/>
      <c r="N240" s="288"/>
      <c r="O240" s="288"/>
      <c r="P240" s="288"/>
      <c r="Q240" s="288"/>
      <c r="R240" s="288"/>
      <c r="S240" s="288"/>
      <c r="T240" s="289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0" t="s">
        <v>232</v>
      </c>
      <c r="AU240" s="290" t="s">
        <v>92</v>
      </c>
      <c r="AV240" s="16" t="s">
        <v>207</v>
      </c>
      <c r="AW240" s="16" t="s">
        <v>42</v>
      </c>
      <c r="AX240" s="16" t="s">
        <v>82</v>
      </c>
      <c r="AY240" s="290" t="s">
        <v>197</v>
      </c>
    </row>
    <row r="241" s="13" customFormat="1">
      <c r="A241" s="13"/>
      <c r="B241" s="232"/>
      <c r="C241" s="233"/>
      <c r="D241" s="224" t="s">
        <v>232</v>
      </c>
      <c r="E241" s="242" t="s">
        <v>35</v>
      </c>
      <c r="F241" s="234" t="s">
        <v>2868</v>
      </c>
      <c r="G241" s="233"/>
      <c r="H241" s="235">
        <v>-14.835000000000001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232</v>
      </c>
      <c r="AU241" s="241" t="s">
        <v>92</v>
      </c>
      <c r="AV241" s="13" t="s">
        <v>92</v>
      </c>
      <c r="AW241" s="13" t="s">
        <v>42</v>
      </c>
      <c r="AX241" s="13" t="s">
        <v>82</v>
      </c>
      <c r="AY241" s="241" t="s">
        <v>197</v>
      </c>
    </row>
    <row r="242" s="13" customFormat="1">
      <c r="A242" s="13"/>
      <c r="B242" s="232"/>
      <c r="C242" s="233"/>
      <c r="D242" s="224" t="s">
        <v>232</v>
      </c>
      <c r="E242" s="242" t="s">
        <v>35</v>
      </c>
      <c r="F242" s="234" t="s">
        <v>2869</v>
      </c>
      <c r="G242" s="233"/>
      <c r="H242" s="235">
        <v>-2.8559999999999999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232</v>
      </c>
      <c r="AU242" s="241" t="s">
        <v>92</v>
      </c>
      <c r="AV242" s="13" t="s">
        <v>92</v>
      </c>
      <c r="AW242" s="13" t="s">
        <v>42</v>
      </c>
      <c r="AX242" s="13" t="s">
        <v>82</v>
      </c>
      <c r="AY242" s="241" t="s">
        <v>197</v>
      </c>
    </row>
    <row r="243" s="13" customFormat="1">
      <c r="A243" s="13"/>
      <c r="B243" s="232"/>
      <c r="C243" s="233"/>
      <c r="D243" s="224" t="s">
        <v>232</v>
      </c>
      <c r="E243" s="242" t="s">
        <v>35</v>
      </c>
      <c r="F243" s="234" t="s">
        <v>2870</v>
      </c>
      <c r="G243" s="233"/>
      <c r="H243" s="235">
        <v>-0.72899999999999998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232</v>
      </c>
      <c r="AU243" s="241" t="s">
        <v>92</v>
      </c>
      <c r="AV243" s="13" t="s">
        <v>92</v>
      </c>
      <c r="AW243" s="13" t="s">
        <v>42</v>
      </c>
      <c r="AX243" s="13" t="s">
        <v>82</v>
      </c>
      <c r="AY243" s="241" t="s">
        <v>197</v>
      </c>
    </row>
    <row r="244" s="16" customFormat="1">
      <c r="A244" s="16"/>
      <c r="B244" s="280"/>
      <c r="C244" s="281"/>
      <c r="D244" s="224" t="s">
        <v>232</v>
      </c>
      <c r="E244" s="282" t="s">
        <v>35</v>
      </c>
      <c r="F244" s="283" t="s">
        <v>2291</v>
      </c>
      <c r="G244" s="281"/>
      <c r="H244" s="284">
        <v>-18.420000000000002</v>
      </c>
      <c r="I244" s="285"/>
      <c r="J244" s="281"/>
      <c r="K244" s="281"/>
      <c r="L244" s="286"/>
      <c r="M244" s="287"/>
      <c r="N244" s="288"/>
      <c r="O244" s="288"/>
      <c r="P244" s="288"/>
      <c r="Q244" s="288"/>
      <c r="R244" s="288"/>
      <c r="S244" s="288"/>
      <c r="T244" s="289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90" t="s">
        <v>232</v>
      </c>
      <c r="AU244" s="290" t="s">
        <v>92</v>
      </c>
      <c r="AV244" s="16" t="s">
        <v>207</v>
      </c>
      <c r="AW244" s="16" t="s">
        <v>42</v>
      </c>
      <c r="AX244" s="16" t="s">
        <v>82</v>
      </c>
      <c r="AY244" s="290" t="s">
        <v>197</v>
      </c>
    </row>
    <row r="245" s="13" customFormat="1">
      <c r="A245" s="13"/>
      <c r="B245" s="232"/>
      <c r="C245" s="233"/>
      <c r="D245" s="224" t="s">
        <v>232</v>
      </c>
      <c r="E245" s="242" t="s">
        <v>35</v>
      </c>
      <c r="F245" s="234" t="s">
        <v>2596</v>
      </c>
      <c r="G245" s="233"/>
      <c r="H245" s="235">
        <v>60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232</v>
      </c>
      <c r="AU245" s="241" t="s">
        <v>92</v>
      </c>
      <c r="AV245" s="13" t="s">
        <v>92</v>
      </c>
      <c r="AW245" s="13" t="s">
        <v>42</v>
      </c>
      <c r="AX245" s="13" t="s">
        <v>82</v>
      </c>
      <c r="AY245" s="241" t="s">
        <v>197</v>
      </c>
    </row>
    <row r="246" s="14" customFormat="1">
      <c r="A246" s="14"/>
      <c r="B246" s="253"/>
      <c r="C246" s="254"/>
      <c r="D246" s="224" t="s">
        <v>232</v>
      </c>
      <c r="E246" s="255" t="s">
        <v>35</v>
      </c>
      <c r="F246" s="256" t="s">
        <v>355</v>
      </c>
      <c r="G246" s="254"/>
      <c r="H246" s="257">
        <v>195.86699999999999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232</v>
      </c>
      <c r="AU246" s="263" t="s">
        <v>92</v>
      </c>
      <c r="AV246" s="14" t="s">
        <v>206</v>
      </c>
      <c r="AW246" s="14" t="s">
        <v>42</v>
      </c>
      <c r="AX246" s="14" t="s">
        <v>90</v>
      </c>
      <c r="AY246" s="263" t="s">
        <v>197</v>
      </c>
    </row>
    <row r="247" s="2" customFormat="1" ht="16.5" customHeight="1">
      <c r="A247" s="43"/>
      <c r="B247" s="44"/>
      <c r="C247" s="243" t="s">
        <v>363</v>
      </c>
      <c r="D247" s="243" t="s">
        <v>305</v>
      </c>
      <c r="E247" s="244" t="s">
        <v>2349</v>
      </c>
      <c r="F247" s="245" t="s">
        <v>2350</v>
      </c>
      <c r="G247" s="246" t="s">
        <v>269</v>
      </c>
      <c r="H247" s="247">
        <v>391.73399999999998</v>
      </c>
      <c r="I247" s="248"/>
      <c r="J247" s="249">
        <f>ROUND(I247*H247,2)</f>
        <v>0</v>
      </c>
      <c r="K247" s="245" t="s">
        <v>35</v>
      </c>
      <c r="L247" s="250"/>
      <c r="M247" s="251" t="s">
        <v>35</v>
      </c>
      <c r="N247" s="252" t="s">
        <v>53</v>
      </c>
      <c r="O247" s="89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R247" s="222" t="s">
        <v>253</v>
      </c>
      <c r="AT247" s="222" t="s">
        <v>305</v>
      </c>
      <c r="AU247" s="222" t="s">
        <v>92</v>
      </c>
      <c r="AY247" s="21" t="s">
        <v>197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21" t="s">
        <v>90</v>
      </c>
      <c r="BK247" s="223">
        <f>ROUND(I247*H247,2)</f>
        <v>0</v>
      </c>
      <c r="BL247" s="21" t="s">
        <v>206</v>
      </c>
      <c r="BM247" s="222" t="s">
        <v>545</v>
      </c>
    </row>
    <row r="248" s="2" customFormat="1">
      <c r="A248" s="43"/>
      <c r="B248" s="44"/>
      <c r="C248" s="45"/>
      <c r="D248" s="224" t="s">
        <v>209</v>
      </c>
      <c r="E248" s="45"/>
      <c r="F248" s="225" t="s">
        <v>2350</v>
      </c>
      <c r="G248" s="45"/>
      <c r="H248" s="45"/>
      <c r="I248" s="226"/>
      <c r="J248" s="45"/>
      <c r="K248" s="45"/>
      <c r="L248" s="49"/>
      <c r="M248" s="227"/>
      <c r="N248" s="228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T248" s="21" t="s">
        <v>209</v>
      </c>
      <c r="AU248" s="21" t="s">
        <v>92</v>
      </c>
    </row>
    <row r="249" s="13" customFormat="1">
      <c r="A249" s="13"/>
      <c r="B249" s="232"/>
      <c r="C249" s="233"/>
      <c r="D249" s="224" t="s">
        <v>232</v>
      </c>
      <c r="E249" s="242" t="s">
        <v>35</v>
      </c>
      <c r="F249" s="234" t="s">
        <v>2871</v>
      </c>
      <c r="G249" s="233"/>
      <c r="H249" s="235">
        <v>271.73399999999998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232</v>
      </c>
      <c r="AU249" s="241" t="s">
        <v>92</v>
      </c>
      <c r="AV249" s="13" t="s">
        <v>92</v>
      </c>
      <c r="AW249" s="13" t="s">
        <v>42</v>
      </c>
      <c r="AX249" s="13" t="s">
        <v>82</v>
      </c>
      <c r="AY249" s="241" t="s">
        <v>197</v>
      </c>
    </row>
    <row r="250" s="13" customFormat="1">
      <c r="A250" s="13"/>
      <c r="B250" s="232"/>
      <c r="C250" s="233"/>
      <c r="D250" s="224" t="s">
        <v>232</v>
      </c>
      <c r="E250" s="242" t="s">
        <v>35</v>
      </c>
      <c r="F250" s="234" t="s">
        <v>2598</v>
      </c>
      <c r="G250" s="233"/>
      <c r="H250" s="235">
        <v>120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232</v>
      </c>
      <c r="AU250" s="241" t="s">
        <v>92</v>
      </c>
      <c r="AV250" s="13" t="s">
        <v>92</v>
      </c>
      <c r="AW250" s="13" t="s">
        <v>42</v>
      </c>
      <c r="AX250" s="13" t="s">
        <v>82</v>
      </c>
      <c r="AY250" s="241" t="s">
        <v>197</v>
      </c>
    </row>
    <row r="251" s="14" customFormat="1">
      <c r="A251" s="14"/>
      <c r="B251" s="253"/>
      <c r="C251" s="254"/>
      <c r="D251" s="224" t="s">
        <v>232</v>
      </c>
      <c r="E251" s="255" t="s">
        <v>35</v>
      </c>
      <c r="F251" s="256" t="s">
        <v>355</v>
      </c>
      <c r="G251" s="254"/>
      <c r="H251" s="257">
        <v>391.73399999999998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232</v>
      </c>
      <c r="AU251" s="263" t="s">
        <v>92</v>
      </c>
      <c r="AV251" s="14" t="s">
        <v>206</v>
      </c>
      <c r="AW251" s="14" t="s">
        <v>42</v>
      </c>
      <c r="AX251" s="14" t="s">
        <v>90</v>
      </c>
      <c r="AY251" s="263" t="s">
        <v>197</v>
      </c>
    </row>
    <row r="252" s="2" customFormat="1" ht="24.15" customHeight="1">
      <c r="A252" s="43"/>
      <c r="B252" s="44"/>
      <c r="C252" s="211" t="s">
        <v>370</v>
      </c>
      <c r="D252" s="211" t="s">
        <v>201</v>
      </c>
      <c r="E252" s="212" t="s">
        <v>2353</v>
      </c>
      <c r="F252" s="213" t="s">
        <v>2354</v>
      </c>
      <c r="G252" s="214" t="s">
        <v>204</v>
      </c>
      <c r="H252" s="215">
        <v>289.60000000000002</v>
      </c>
      <c r="I252" s="216"/>
      <c r="J252" s="217">
        <f>ROUND(I252*H252,2)</f>
        <v>0</v>
      </c>
      <c r="K252" s="213" t="s">
        <v>205</v>
      </c>
      <c r="L252" s="49"/>
      <c r="M252" s="218" t="s">
        <v>35</v>
      </c>
      <c r="N252" s="219" t="s">
        <v>53</v>
      </c>
      <c r="O252" s="89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2" t="s">
        <v>206</v>
      </c>
      <c r="AT252" s="222" t="s">
        <v>201</v>
      </c>
      <c r="AU252" s="222" t="s">
        <v>92</v>
      </c>
      <c r="AY252" s="21" t="s">
        <v>197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21" t="s">
        <v>90</v>
      </c>
      <c r="BK252" s="223">
        <f>ROUND(I252*H252,2)</f>
        <v>0</v>
      </c>
      <c r="BL252" s="21" t="s">
        <v>206</v>
      </c>
      <c r="BM252" s="222" t="s">
        <v>2872</v>
      </c>
    </row>
    <row r="253" s="2" customFormat="1">
      <c r="A253" s="43"/>
      <c r="B253" s="44"/>
      <c r="C253" s="45"/>
      <c r="D253" s="224" t="s">
        <v>209</v>
      </c>
      <c r="E253" s="45"/>
      <c r="F253" s="225" t="s">
        <v>2356</v>
      </c>
      <c r="G253" s="45"/>
      <c r="H253" s="45"/>
      <c r="I253" s="226"/>
      <c r="J253" s="45"/>
      <c r="K253" s="45"/>
      <c r="L253" s="49"/>
      <c r="M253" s="227"/>
      <c r="N253" s="228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209</v>
      </c>
      <c r="AU253" s="21" t="s">
        <v>92</v>
      </c>
    </row>
    <row r="254" s="2" customFormat="1">
      <c r="A254" s="43"/>
      <c r="B254" s="44"/>
      <c r="C254" s="45"/>
      <c r="D254" s="229" t="s">
        <v>211</v>
      </c>
      <c r="E254" s="45"/>
      <c r="F254" s="230" t="s">
        <v>2357</v>
      </c>
      <c r="G254" s="45"/>
      <c r="H254" s="45"/>
      <c r="I254" s="226"/>
      <c r="J254" s="45"/>
      <c r="K254" s="45"/>
      <c r="L254" s="49"/>
      <c r="M254" s="227"/>
      <c r="N254" s="228"/>
      <c r="O254" s="89"/>
      <c r="P254" s="89"/>
      <c r="Q254" s="89"/>
      <c r="R254" s="89"/>
      <c r="S254" s="89"/>
      <c r="T254" s="90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T254" s="21" t="s">
        <v>211</v>
      </c>
      <c r="AU254" s="21" t="s">
        <v>92</v>
      </c>
    </row>
    <row r="255" s="2" customFormat="1">
      <c r="A255" s="43"/>
      <c r="B255" s="44"/>
      <c r="C255" s="45"/>
      <c r="D255" s="224" t="s">
        <v>219</v>
      </c>
      <c r="E255" s="45"/>
      <c r="F255" s="231" t="s">
        <v>2358</v>
      </c>
      <c r="G255" s="45"/>
      <c r="H255" s="45"/>
      <c r="I255" s="226"/>
      <c r="J255" s="45"/>
      <c r="K255" s="45"/>
      <c r="L255" s="49"/>
      <c r="M255" s="227"/>
      <c r="N255" s="228"/>
      <c r="O255" s="89"/>
      <c r="P255" s="89"/>
      <c r="Q255" s="89"/>
      <c r="R255" s="89"/>
      <c r="S255" s="89"/>
      <c r="T255" s="90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T255" s="21" t="s">
        <v>219</v>
      </c>
      <c r="AU255" s="21" t="s">
        <v>92</v>
      </c>
    </row>
    <row r="256" s="13" customFormat="1">
      <c r="A256" s="13"/>
      <c r="B256" s="232"/>
      <c r="C256" s="233"/>
      <c r="D256" s="224" t="s">
        <v>232</v>
      </c>
      <c r="E256" s="242" t="s">
        <v>35</v>
      </c>
      <c r="F256" s="234" t="s">
        <v>2873</v>
      </c>
      <c r="G256" s="233"/>
      <c r="H256" s="235">
        <v>189.59999999999999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232</v>
      </c>
      <c r="AU256" s="241" t="s">
        <v>92</v>
      </c>
      <c r="AV256" s="13" t="s">
        <v>92</v>
      </c>
      <c r="AW256" s="13" t="s">
        <v>42</v>
      </c>
      <c r="AX256" s="13" t="s">
        <v>82</v>
      </c>
      <c r="AY256" s="241" t="s">
        <v>197</v>
      </c>
    </row>
    <row r="257" s="13" customFormat="1">
      <c r="A257" s="13"/>
      <c r="B257" s="232"/>
      <c r="C257" s="233"/>
      <c r="D257" s="224" t="s">
        <v>232</v>
      </c>
      <c r="E257" s="242" t="s">
        <v>35</v>
      </c>
      <c r="F257" s="234" t="s">
        <v>2348</v>
      </c>
      <c r="G257" s="233"/>
      <c r="H257" s="235">
        <v>100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232</v>
      </c>
      <c r="AU257" s="241" t="s">
        <v>92</v>
      </c>
      <c r="AV257" s="13" t="s">
        <v>92</v>
      </c>
      <c r="AW257" s="13" t="s">
        <v>42</v>
      </c>
      <c r="AX257" s="13" t="s">
        <v>82</v>
      </c>
      <c r="AY257" s="241" t="s">
        <v>197</v>
      </c>
    </row>
    <row r="258" s="14" customFormat="1">
      <c r="A258" s="14"/>
      <c r="B258" s="253"/>
      <c r="C258" s="254"/>
      <c r="D258" s="224" t="s">
        <v>232</v>
      </c>
      <c r="E258" s="255" t="s">
        <v>35</v>
      </c>
      <c r="F258" s="256" t="s">
        <v>355</v>
      </c>
      <c r="G258" s="254"/>
      <c r="H258" s="257">
        <v>289.60000000000002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232</v>
      </c>
      <c r="AU258" s="263" t="s">
        <v>92</v>
      </c>
      <c r="AV258" s="14" t="s">
        <v>206</v>
      </c>
      <c r="AW258" s="14" t="s">
        <v>42</v>
      </c>
      <c r="AX258" s="14" t="s">
        <v>90</v>
      </c>
      <c r="AY258" s="263" t="s">
        <v>197</v>
      </c>
    </row>
    <row r="259" s="12" customFormat="1" ht="22.8" customHeight="1">
      <c r="A259" s="12"/>
      <c r="B259" s="195"/>
      <c r="C259" s="196"/>
      <c r="D259" s="197" t="s">
        <v>81</v>
      </c>
      <c r="E259" s="209" t="s">
        <v>92</v>
      </c>
      <c r="F259" s="209" t="s">
        <v>1040</v>
      </c>
      <c r="G259" s="196"/>
      <c r="H259" s="196"/>
      <c r="I259" s="199"/>
      <c r="J259" s="210">
        <f>BK259</f>
        <v>0</v>
      </c>
      <c r="K259" s="196"/>
      <c r="L259" s="201"/>
      <c r="M259" s="202"/>
      <c r="N259" s="203"/>
      <c r="O259" s="203"/>
      <c r="P259" s="204">
        <f>SUM(P260:P275)</f>
        <v>0</v>
      </c>
      <c r="Q259" s="203"/>
      <c r="R259" s="204">
        <f>SUM(R260:R275)</f>
        <v>0</v>
      </c>
      <c r="S259" s="203"/>
      <c r="T259" s="205">
        <f>SUM(T260:T275)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6" t="s">
        <v>90</v>
      </c>
      <c r="AT259" s="207" t="s">
        <v>81</v>
      </c>
      <c r="AU259" s="207" t="s">
        <v>90</v>
      </c>
      <c r="AY259" s="206" t="s">
        <v>197</v>
      </c>
      <c r="BK259" s="208">
        <f>SUM(BK260:BK275)</f>
        <v>0</v>
      </c>
    </row>
    <row r="260" s="2" customFormat="1" ht="24.15" customHeight="1">
      <c r="A260" s="43"/>
      <c r="B260" s="44"/>
      <c r="C260" s="211" t="s">
        <v>378</v>
      </c>
      <c r="D260" s="211" t="s">
        <v>201</v>
      </c>
      <c r="E260" s="212" t="s">
        <v>2874</v>
      </c>
      <c r="F260" s="213" t="s">
        <v>2875</v>
      </c>
      <c r="G260" s="214" t="s">
        <v>320</v>
      </c>
      <c r="H260" s="215">
        <v>60</v>
      </c>
      <c r="I260" s="216"/>
      <c r="J260" s="217">
        <f>ROUND(I260*H260,2)</f>
        <v>0</v>
      </c>
      <c r="K260" s="213" t="s">
        <v>35</v>
      </c>
      <c r="L260" s="49"/>
      <c r="M260" s="218" t="s">
        <v>35</v>
      </c>
      <c r="N260" s="219" t="s">
        <v>53</v>
      </c>
      <c r="O260" s="89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R260" s="222" t="s">
        <v>206</v>
      </c>
      <c r="AT260" s="222" t="s">
        <v>201</v>
      </c>
      <c r="AU260" s="222" t="s">
        <v>92</v>
      </c>
      <c r="AY260" s="21" t="s">
        <v>197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21" t="s">
        <v>90</v>
      </c>
      <c r="BK260" s="223">
        <f>ROUND(I260*H260,2)</f>
        <v>0</v>
      </c>
      <c r="BL260" s="21" t="s">
        <v>206</v>
      </c>
      <c r="BM260" s="222" t="s">
        <v>563</v>
      </c>
    </row>
    <row r="261" s="2" customFormat="1">
      <c r="A261" s="43"/>
      <c r="B261" s="44"/>
      <c r="C261" s="45"/>
      <c r="D261" s="224" t="s">
        <v>209</v>
      </c>
      <c r="E261" s="45"/>
      <c r="F261" s="225" t="s">
        <v>2875</v>
      </c>
      <c r="G261" s="45"/>
      <c r="H261" s="45"/>
      <c r="I261" s="226"/>
      <c r="J261" s="45"/>
      <c r="K261" s="45"/>
      <c r="L261" s="49"/>
      <c r="M261" s="227"/>
      <c r="N261" s="228"/>
      <c r="O261" s="89"/>
      <c r="P261" s="89"/>
      <c r="Q261" s="89"/>
      <c r="R261" s="89"/>
      <c r="S261" s="89"/>
      <c r="T261" s="90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T261" s="21" t="s">
        <v>209</v>
      </c>
      <c r="AU261" s="21" t="s">
        <v>92</v>
      </c>
    </row>
    <row r="262" s="13" customFormat="1">
      <c r="A262" s="13"/>
      <c r="B262" s="232"/>
      <c r="C262" s="233"/>
      <c r="D262" s="224" t="s">
        <v>232</v>
      </c>
      <c r="E262" s="242" t="s">
        <v>35</v>
      </c>
      <c r="F262" s="234" t="s">
        <v>2876</v>
      </c>
      <c r="G262" s="233"/>
      <c r="H262" s="235">
        <v>60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232</v>
      </c>
      <c r="AU262" s="241" t="s">
        <v>92</v>
      </c>
      <c r="AV262" s="13" t="s">
        <v>92</v>
      </c>
      <c r="AW262" s="13" t="s">
        <v>42</v>
      </c>
      <c r="AX262" s="13" t="s">
        <v>82</v>
      </c>
      <c r="AY262" s="241" t="s">
        <v>197</v>
      </c>
    </row>
    <row r="263" s="14" customFormat="1">
      <c r="A263" s="14"/>
      <c r="B263" s="253"/>
      <c r="C263" s="254"/>
      <c r="D263" s="224" t="s">
        <v>232</v>
      </c>
      <c r="E263" s="255" t="s">
        <v>35</v>
      </c>
      <c r="F263" s="256" t="s">
        <v>355</v>
      </c>
      <c r="G263" s="254"/>
      <c r="H263" s="257">
        <v>60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232</v>
      </c>
      <c r="AU263" s="263" t="s">
        <v>92</v>
      </c>
      <c r="AV263" s="14" t="s">
        <v>206</v>
      </c>
      <c r="AW263" s="14" t="s">
        <v>42</v>
      </c>
      <c r="AX263" s="14" t="s">
        <v>90</v>
      </c>
      <c r="AY263" s="263" t="s">
        <v>197</v>
      </c>
    </row>
    <row r="264" s="2" customFormat="1" ht="24.15" customHeight="1">
      <c r="A264" s="43"/>
      <c r="B264" s="44"/>
      <c r="C264" s="211" t="s">
        <v>383</v>
      </c>
      <c r="D264" s="211" t="s">
        <v>201</v>
      </c>
      <c r="E264" s="212" t="s">
        <v>2877</v>
      </c>
      <c r="F264" s="213" t="s">
        <v>2878</v>
      </c>
      <c r="G264" s="214" t="s">
        <v>320</v>
      </c>
      <c r="H264" s="215">
        <v>36.863999999999997</v>
      </c>
      <c r="I264" s="216"/>
      <c r="J264" s="217">
        <f>ROUND(I264*H264,2)</f>
        <v>0</v>
      </c>
      <c r="K264" s="213" t="s">
        <v>35</v>
      </c>
      <c r="L264" s="49"/>
      <c r="M264" s="218" t="s">
        <v>35</v>
      </c>
      <c r="N264" s="219" t="s">
        <v>53</v>
      </c>
      <c r="O264" s="89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R264" s="222" t="s">
        <v>206</v>
      </c>
      <c r="AT264" s="222" t="s">
        <v>201</v>
      </c>
      <c r="AU264" s="222" t="s">
        <v>92</v>
      </c>
      <c r="AY264" s="21" t="s">
        <v>197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21" t="s">
        <v>90</v>
      </c>
      <c r="BK264" s="223">
        <f>ROUND(I264*H264,2)</f>
        <v>0</v>
      </c>
      <c r="BL264" s="21" t="s">
        <v>206</v>
      </c>
      <c r="BM264" s="222" t="s">
        <v>580</v>
      </c>
    </row>
    <row r="265" s="2" customFormat="1">
      <c r="A265" s="43"/>
      <c r="B265" s="44"/>
      <c r="C265" s="45"/>
      <c r="D265" s="224" t="s">
        <v>209</v>
      </c>
      <c r="E265" s="45"/>
      <c r="F265" s="225" t="s">
        <v>2878</v>
      </c>
      <c r="G265" s="45"/>
      <c r="H265" s="45"/>
      <c r="I265" s="226"/>
      <c r="J265" s="45"/>
      <c r="K265" s="45"/>
      <c r="L265" s="49"/>
      <c r="M265" s="227"/>
      <c r="N265" s="228"/>
      <c r="O265" s="89"/>
      <c r="P265" s="89"/>
      <c r="Q265" s="89"/>
      <c r="R265" s="89"/>
      <c r="S265" s="89"/>
      <c r="T265" s="90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T265" s="21" t="s">
        <v>209</v>
      </c>
      <c r="AU265" s="21" t="s">
        <v>92</v>
      </c>
    </row>
    <row r="266" s="13" customFormat="1">
      <c r="A266" s="13"/>
      <c r="B266" s="232"/>
      <c r="C266" s="233"/>
      <c r="D266" s="224" t="s">
        <v>232</v>
      </c>
      <c r="E266" s="242" t="s">
        <v>35</v>
      </c>
      <c r="F266" s="234" t="s">
        <v>2879</v>
      </c>
      <c r="G266" s="233"/>
      <c r="H266" s="235">
        <v>36.863999999999997</v>
      </c>
      <c r="I266" s="236"/>
      <c r="J266" s="233"/>
      <c r="K266" s="233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232</v>
      </c>
      <c r="AU266" s="241" t="s">
        <v>92</v>
      </c>
      <c r="AV266" s="13" t="s">
        <v>92</v>
      </c>
      <c r="AW266" s="13" t="s">
        <v>42</v>
      </c>
      <c r="AX266" s="13" t="s">
        <v>82</v>
      </c>
      <c r="AY266" s="241" t="s">
        <v>197</v>
      </c>
    </row>
    <row r="267" s="14" customFormat="1">
      <c r="A267" s="14"/>
      <c r="B267" s="253"/>
      <c r="C267" s="254"/>
      <c r="D267" s="224" t="s">
        <v>232</v>
      </c>
      <c r="E267" s="255" t="s">
        <v>35</v>
      </c>
      <c r="F267" s="256" t="s">
        <v>355</v>
      </c>
      <c r="G267" s="254"/>
      <c r="H267" s="257">
        <v>36.863999999999997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232</v>
      </c>
      <c r="AU267" s="263" t="s">
        <v>92</v>
      </c>
      <c r="AV267" s="14" t="s">
        <v>206</v>
      </c>
      <c r="AW267" s="14" t="s">
        <v>42</v>
      </c>
      <c r="AX267" s="14" t="s">
        <v>90</v>
      </c>
      <c r="AY267" s="263" t="s">
        <v>197</v>
      </c>
    </row>
    <row r="268" s="2" customFormat="1" ht="21.75" customHeight="1">
      <c r="A268" s="43"/>
      <c r="B268" s="44"/>
      <c r="C268" s="211" t="s">
        <v>389</v>
      </c>
      <c r="D268" s="211" t="s">
        <v>201</v>
      </c>
      <c r="E268" s="212" t="s">
        <v>2880</v>
      </c>
      <c r="F268" s="213" t="s">
        <v>2881</v>
      </c>
      <c r="G268" s="214" t="s">
        <v>204</v>
      </c>
      <c r="H268" s="215">
        <v>14.4</v>
      </c>
      <c r="I268" s="216"/>
      <c r="J268" s="217">
        <f>ROUND(I268*H268,2)</f>
        <v>0</v>
      </c>
      <c r="K268" s="213" t="s">
        <v>35</v>
      </c>
      <c r="L268" s="49"/>
      <c r="M268" s="218" t="s">
        <v>35</v>
      </c>
      <c r="N268" s="219" t="s">
        <v>53</v>
      </c>
      <c r="O268" s="89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R268" s="222" t="s">
        <v>206</v>
      </c>
      <c r="AT268" s="222" t="s">
        <v>201</v>
      </c>
      <c r="AU268" s="222" t="s">
        <v>92</v>
      </c>
      <c r="AY268" s="21" t="s">
        <v>197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21" t="s">
        <v>90</v>
      </c>
      <c r="BK268" s="223">
        <f>ROUND(I268*H268,2)</f>
        <v>0</v>
      </c>
      <c r="BL268" s="21" t="s">
        <v>206</v>
      </c>
      <c r="BM268" s="222" t="s">
        <v>587</v>
      </c>
    </row>
    <row r="269" s="2" customFormat="1">
      <c r="A269" s="43"/>
      <c r="B269" s="44"/>
      <c r="C269" s="45"/>
      <c r="D269" s="224" t="s">
        <v>209</v>
      </c>
      <c r="E269" s="45"/>
      <c r="F269" s="225" t="s">
        <v>2881</v>
      </c>
      <c r="G269" s="45"/>
      <c r="H269" s="45"/>
      <c r="I269" s="226"/>
      <c r="J269" s="45"/>
      <c r="K269" s="45"/>
      <c r="L269" s="49"/>
      <c r="M269" s="227"/>
      <c r="N269" s="228"/>
      <c r="O269" s="89"/>
      <c r="P269" s="89"/>
      <c r="Q269" s="89"/>
      <c r="R269" s="89"/>
      <c r="S269" s="89"/>
      <c r="T269" s="90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T269" s="21" t="s">
        <v>209</v>
      </c>
      <c r="AU269" s="21" t="s">
        <v>92</v>
      </c>
    </row>
    <row r="270" s="13" customFormat="1">
      <c r="A270" s="13"/>
      <c r="B270" s="232"/>
      <c r="C270" s="233"/>
      <c r="D270" s="224" t="s">
        <v>232</v>
      </c>
      <c r="E270" s="242" t="s">
        <v>35</v>
      </c>
      <c r="F270" s="234" t="s">
        <v>2882</v>
      </c>
      <c r="G270" s="233"/>
      <c r="H270" s="235">
        <v>14.4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232</v>
      </c>
      <c r="AU270" s="241" t="s">
        <v>92</v>
      </c>
      <c r="AV270" s="13" t="s">
        <v>92</v>
      </c>
      <c r="AW270" s="13" t="s">
        <v>42</v>
      </c>
      <c r="AX270" s="13" t="s">
        <v>82</v>
      </c>
      <c r="AY270" s="241" t="s">
        <v>197</v>
      </c>
    </row>
    <row r="271" s="14" customFormat="1">
      <c r="A271" s="14"/>
      <c r="B271" s="253"/>
      <c r="C271" s="254"/>
      <c r="D271" s="224" t="s">
        <v>232</v>
      </c>
      <c r="E271" s="255" t="s">
        <v>35</v>
      </c>
      <c r="F271" s="256" t="s">
        <v>355</v>
      </c>
      <c r="G271" s="254"/>
      <c r="H271" s="257">
        <v>14.4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232</v>
      </c>
      <c r="AU271" s="263" t="s">
        <v>92</v>
      </c>
      <c r="AV271" s="14" t="s">
        <v>206</v>
      </c>
      <c r="AW271" s="14" t="s">
        <v>42</v>
      </c>
      <c r="AX271" s="14" t="s">
        <v>90</v>
      </c>
      <c r="AY271" s="263" t="s">
        <v>197</v>
      </c>
    </row>
    <row r="272" s="2" customFormat="1" ht="16.5" customHeight="1">
      <c r="A272" s="43"/>
      <c r="B272" s="44"/>
      <c r="C272" s="211" t="s">
        <v>399</v>
      </c>
      <c r="D272" s="211" t="s">
        <v>201</v>
      </c>
      <c r="E272" s="212" t="s">
        <v>2883</v>
      </c>
      <c r="F272" s="213" t="s">
        <v>2884</v>
      </c>
      <c r="G272" s="214" t="s">
        <v>269</v>
      </c>
      <c r="H272" s="215">
        <v>0.69999999999999996</v>
      </c>
      <c r="I272" s="216"/>
      <c r="J272" s="217">
        <f>ROUND(I272*H272,2)</f>
        <v>0</v>
      </c>
      <c r="K272" s="213" t="s">
        <v>35</v>
      </c>
      <c r="L272" s="49"/>
      <c r="M272" s="218" t="s">
        <v>35</v>
      </c>
      <c r="N272" s="219" t="s">
        <v>53</v>
      </c>
      <c r="O272" s="89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R272" s="222" t="s">
        <v>206</v>
      </c>
      <c r="AT272" s="222" t="s">
        <v>201</v>
      </c>
      <c r="AU272" s="222" t="s">
        <v>92</v>
      </c>
      <c r="AY272" s="21" t="s">
        <v>197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21" t="s">
        <v>90</v>
      </c>
      <c r="BK272" s="223">
        <f>ROUND(I272*H272,2)</f>
        <v>0</v>
      </c>
      <c r="BL272" s="21" t="s">
        <v>206</v>
      </c>
      <c r="BM272" s="222" t="s">
        <v>593</v>
      </c>
    </row>
    <row r="273" s="2" customFormat="1">
      <c r="A273" s="43"/>
      <c r="B273" s="44"/>
      <c r="C273" s="45"/>
      <c r="D273" s="224" t="s">
        <v>209</v>
      </c>
      <c r="E273" s="45"/>
      <c r="F273" s="225" t="s">
        <v>2884</v>
      </c>
      <c r="G273" s="45"/>
      <c r="H273" s="45"/>
      <c r="I273" s="226"/>
      <c r="J273" s="45"/>
      <c r="K273" s="45"/>
      <c r="L273" s="49"/>
      <c r="M273" s="227"/>
      <c r="N273" s="228"/>
      <c r="O273" s="89"/>
      <c r="P273" s="89"/>
      <c r="Q273" s="89"/>
      <c r="R273" s="89"/>
      <c r="S273" s="89"/>
      <c r="T273" s="9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T273" s="21" t="s">
        <v>209</v>
      </c>
      <c r="AU273" s="21" t="s">
        <v>92</v>
      </c>
    </row>
    <row r="274" s="13" customFormat="1">
      <c r="A274" s="13"/>
      <c r="B274" s="232"/>
      <c r="C274" s="233"/>
      <c r="D274" s="224" t="s">
        <v>232</v>
      </c>
      <c r="E274" s="242" t="s">
        <v>35</v>
      </c>
      <c r="F274" s="234" t="s">
        <v>2885</v>
      </c>
      <c r="G274" s="233"/>
      <c r="H274" s="235">
        <v>0.69999999999999996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232</v>
      </c>
      <c r="AU274" s="241" t="s">
        <v>92</v>
      </c>
      <c r="AV274" s="13" t="s">
        <v>92</v>
      </c>
      <c r="AW274" s="13" t="s">
        <v>42</v>
      </c>
      <c r="AX274" s="13" t="s">
        <v>82</v>
      </c>
      <c r="AY274" s="241" t="s">
        <v>197</v>
      </c>
    </row>
    <row r="275" s="14" customFormat="1">
      <c r="A275" s="14"/>
      <c r="B275" s="253"/>
      <c r="C275" s="254"/>
      <c r="D275" s="224" t="s">
        <v>232</v>
      </c>
      <c r="E275" s="255" t="s">
        <v>35</v>
      </c>
      <c r="F275" s="256" t="s">
        <v>355</v>
      </c>
      <c r="G275" s="254"/>
      <c r="H275" s="257">
        <v>0.69999999999999996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232</v>
      </c>
      <c r="AU275" s="263" t="s">
        <v>92</v>
      </c>
      <c r="AV275" s="14" t="s">
        <v>206</v>
      </c>
      <c r="AW275" s="14" t="s">
        <v>42</v>
      </c>
      <c r="AX275" s="14" t="s">
        <v>90</v>
      </c>
      <c r="AY275" s="263" t="s">
        <v>197</v>
      </c>
    </row>
    <row r="276" s="12" customFormat="1" ht="22.8" customHeight="1">
      <c r="A276" s="12"/>
      <c r="B276" s="195"/>
      <c r="C276" s="196"/>
      <c r="D276" s="197" t="s">
        <v>81</v>
      </c>
      <c r="E276" s="209" t="s">
        <v>207</v>
      </c>
      <c r="F276" s="209" t="s">
        <v>1103</v>
      </c>
      <c r="G276" s="196"/>
      <c r="H276" s="196"/>
      <c r="I276" s="199"/>
      <c r="J276" s="210">
        <f>BK276</f>
        <v>0</v>
      </c>
      <c r="K276" s="196"/>
      <c r="L276" s="201"/>
      <c r="M276" s="202"/>
      <c r="N276" s="203"/>
      <c r="O276" s="203"/>
      <c r="P276" s="204">
        <f>SUM(P277:P282)</f>
        <v>0</v>
      </c>
      <c r="Q276" s="203"/>
      <c r="R276" s="204">
        <f>SUM(R277:R282)</f>
        <v>0</v>
      </c>
      <c r="S276" s="203"/>
      <c r="T276" s="205">
        <f>SUM(T277:T282)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6" t="s">
        <v>90</v>
      </c>
      <c r="AT276" s="207" t="s">
        <v>81</v>
      </c>
      <c r="AU276" s="207" t="s">
        <v>90</v>
      </c>
      <c r="AY276" s="206" t="s">
        <v>197</v>
      </c>
      <c r="BK276" s="208">
        <f>SUM(BK277:BK282)</f>
        <v>0</v>
      </c>
    </row>
    <row r="277" s="2" customFormat="1" ht="33" customHeight="1">
      <c r="A277" s="43"/>
      <c r="B277" s="44"/>
      <c r="C277" s="211" t="s">
        <v>406</v>
      </c>
      <c r="D277" s="211" t="s">
        <v>201</v>
      </c>
      <c r="E277" s="212" t="s">
        <v>2886</v>
      </c>
      <c r="F277" s="213" t="s">
        <v>2887</v>
      </c>
      <c r="G277" s="214" t="s">
        <v>320</v>
      </c>
      <c r="H277" s="215">
        <v>115.232</v>
      </c>
      <c r="I277" s="216"/>
      <c r="J277" s="217">
        <f>ROUND(I277*H277,2)</f>
        <v>0</v>
      </c>
      <c r="K277" s="213" t="s">
        <v>35</v>
      </c>
      <c r="L277" s="49"/>
      <c r="M277" s="218" t="s">
        <v>35</v>
      </c>
      <c r="N277" s="219" t="s">
        <v>53</v>
      </c>
      <c r="O277" s="89"/>
      <c r="P277" s="220">
        <f>O277*H277</f>
        <v>0</v>
      </c>
      <c r="Q277" s="220">
        <v>0</v>
      </c>
      <c r="R277" s="220">
        <f>Q277*H277</f>
        <v>0</v>
      </c>
      <c r="S277" s="220">
        <v>0</v>
      </c>
      <c r="T277" s="221">
        <f>S277*H277</f>
        <v>0</v>
      </c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R277" s="222" t="s">
        <v>206</v>
      </c>
      <c r="AT277" s="222" t="s">
        <v>201</v>
      </c>
      <c r="AU277" s="222" t="s">
        <v>92</v>
      </c>
      <c r="AY277" s="21" t="s">
        <v>197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21" t="s">
        <v>90</v>
      </c>
      <c r="BK277" s="223">
        <f>ROUND(I277*H277,2)</f>
        <v>0</v>
      </c>
      <c r="BL277" s="21" t="s">
        <v>206</v>
      </c>
      <c r="BM277" s="222" t="s">
        <v>613</v>
      </c>
    </row>
    <row r="278" s="2" customFormat="1">
      <c r="A278" s="43"/>
      <c r="B278" s="44"/>
      <c r="C278" s="45"/>
      <c r="D278" s="224" t="s">
        <v>209</v>
      </c>
      <c r="E278" s="45"/>
      <c r="F278" s="225" t="s">
        <v>2887</v>
      </c>
      <c r="G278" s="45"/>
      <c r="H278" s="45"/>
      <c r="I278" s="226"/>
      <c r="J278" s="45"/>
      <c r="K278" s="45"/>
      <c r="L278" s="49"/>
      <c r="M278" s="227"/>
      <c r="N278" s="228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T278" s="21" t="s">
        <v>209</v>
      </c>
      <c r="AU278" s="21" t="s">
        <v>92</v>
      </c>
    </row>
    <row r="279" s="13" customFormat="1">
      <c r="A279" s="13"/>
      <c r="B279" s="232"/>
      <c r="C279" s="233"/>
      <c r="D279" s="224" t="s">
        <v>232</v>
      </c>
      <c r="E279" s="242" t="s">
        <v>35</v>
      </c>
      <c r="F279" s="234" t="s">
        <v>2888</v>
      </c>
      <c r="G279" s="233"/>
      <c r="H279" s="235">
        <v>8.8320000000000007</v>
      </c>
      <c r="I279" s="236"/>
      <c r="J279" s="233"/>
      <c r="K279" s="233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232</v>
      </c>
      <c r="AU279" s="241" t="s">
        <v>92</v>
      </c>
      <c r="AV279" s="13" t="s">
        <v>92</v>
      </c>
      <c r="AW279" s="13" t="s">
        <v>42</v>
      </c>
      <c r="AX279" s="13" t="s">
        <v>82</v>
      </c>
      <c r="AY279" s="241" t="s">
        <v>197</v>
      </c>
    </row>
    <row r="280" s="13" customFormat="1">
      <c r="A280" s="13"/>
      <c r="B280" s="232"/>
      <c r="C280" s="233"/>
      <c r="D280" s="224" t="s">
        <v>232</v>
      </c>
      <c r="E280" s="242" t="s">
        <v>35</v>
      </c>
      <c r="F280" s="234" t="s">
        <v>2889</v>
      </c>
      <c r="G280" s="233"/>
      <c r="H280" s="235">
        <v>36.479999999999997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232</v>
      </c>
      <c r="AU280" s="241" t="s">
        <v>92</v>
      </c>
      <c r="AV280" s="13" t="s">
        <v>92</v>
      </c>
      <c r="AW280" s="13" t="s">
        <v>42</v>
      </c>
      <c r="AX280" s="13" t="s">
        <v>82</v>
      </c>
      <c r="AY280" s="241" t="s">
        <v>197</v>
      </c>
    </row>
    <row r="281" s="13" customFormat="1">
      <c r="A281" s="13"/>
      <c r="B281" s="232"/>
      <c r="C281" s="233"/>
      <c r="D281" s="224" t="s">
        <v>232</v>
      </c>
      <c r="E281" s="242" t="s">
        <v>35</v>
      </c>
      <c r="F281" s="234" t="s">
        <v>2890</v>
      </c>
      <c r="G281" s="233"/>
      <c r="H281" s="235">
        <v>69.920000000000002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232</v>
      </c>
      <c r="AU281" s="241" t="s">
        <v>92</v>
      </c>
      <c r="AV281" s="13" t="s">
        <v>92</v>
      </c>
      <c r="AW281" s="13" t="s">
        <v>42</v>
      </c>
      <c r="AX281" s="13" t="s">
        <v>82</v>
      </c>
      <c r="AY281" s="241" t="s">
        <v>197</v>
      </c>
    </row>
    <row r="282" s="14" customFormat="1">
      <c r="A282" s="14"/>
      <c r="B282" s="253"/>
      <c r="C282" s="254"/>
      <c r="D282" s="224" t="s">
        <v>232</v>
      </c>
      <c r="E282" s="255" t="s">
        <v>35</v>
      </c>
      <c r="F282" s="256" t="s">
        <v>355</v>
      </c>
      <c r="G282" s="254"/>
      <c r="H282" s="257">
        <v>115.232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232</v>
      </c>
      <c r="AU282" s="263" t="s">
        <v>92</v>
      </c>
      <c r="AV282" s="14" t="s">
        <v>206</v>
      </c>
      <c r="AW282" s="14" t="s">
        <v>42</v>
      </c>
      <c r="AX282" s="14" t="s">
        <v>90</v>
      </c>
      <c r="AY282" s="263" t="s">
        <v>197</v>
      </c>
    </row>
    <row r="283" s="12" customFormat="1" ht="22.8" customHeight="1">
      <c r="A283" s="12"/>
      <c r="B283" s="195"/>
      <c r="C283" s="196"/>
      <c r="D283" s="197" t="s">
        <v>81</v>
      </c>
      <c r="E283" s="209" t="s">
        <v>206</v>
      </c>
      <c r="F283" s="209" t="s">
        <v>2360</v>
      </c>
      <c r="G283" s="196"/>
      <c r="H283" s="196"/>
      <c r="I283" s="199"/>
      <c r="J283" s="210">
        <f>BK283</f>
        <v>0</v>
      </c>
      <c r="K283" s="196"/>
      <c r="L283" s="201"/>
      <c r="M283" s="202"/>
      <c r="N283" s="203"/>
      <c r="O283" s="203"/>
      <c r="P283" s="204">
        <f>SUM(P284:P289)</f>
        <v>0</v>
      </c>
      <c r="Q283" s="203"/>
      <c r="R283" s="204">
        <f>SUM(R284:R289)</f>
        <v>0</v>
      </c>
      <c r="S283" s="203"/>
      <c r="T283" s="205">
        <f>SUM(T284:T289)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6" t="s">
        <v>90</v>
      </c>
      <c r="AT283" s="207" t="s">
        <v>81</v>
      </c>
      <c r="AU283" s="207" t="s">
        <v>90</v>
      </c>
      <c r="AY283" s="206" t="s">
        <v>197</v>
      </c>
      <c r="BK283" s="208">
        <f>SUM(BK284:BK289)</f>
        <v>0</v>
      </c>
    </row>
    <row r="284" s="2" customFormat="1" ht="16.5" customHeight="1">
      <c r="A284" s="43"/>
      <c r="B284" s="44"/>
      <c r="C284" s="211" t="s">
        <v>415</v>
      </c>
      <c r="D284" s="211" t="s">
        <v>201</v>
      </c>
      <c r="E284" s="212" t="s">
        <v>2361</v>
      </c>
      <c r="F284" s="213" t="s">
        <v>2362</v>
      </c>
      <c r="G284" s="214" t="s">
        <v>320</v>
      </c>
      <c r="H284" s="215">
        <v>25.056999999999999</v>
      </c>
      <c r="I284" s="216"/>
      <c r="J284" s="217">
        <f>ROUND(I284*H284,2)</f>
        <v>0</v>
      </c>
      <c r="K284" s="213" t="s">
        <v>35</v>
      </c>
      <c r="L284" s="49"/>
      <c r="M284" s="218" t="s">
        <v>35</v>
      </c>
      <c r="N284" s="219" t="s">
        <v>53</v>
      </c>
      <c r="O284" s="89"/>
      <c r="P284" s="220">
        <f>O284*H284</f>
        <v>0</v>
      </c>
      <c r="Q284" s="220">
        <v>0</v>
      </c>
      <c r="R284" s="220">
        <f>Q284*H284</f>
        <v>0</v>
      </c>
      <c r="S284" s="220">
        <v>0</v>
      </c>
      <c r="T284" s="221">
        <f>S284*H284</f>
        <v>0</v>
      </c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R284" s="222" t="s">
        <v>206</v>
      </c>
      <c r="AT284" s="222" t="s">
        <v>201</v>
      </c>
      <c r="AU284" s="222" t="s">
        <v>92</v>
      </c>
      <c r="AY284" s="21" t="s">
        <v>197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21" t="s">
        <v>90</v>
      </c>
      <c r="BK284" s="223">
        <f>ROUND(I284*H284,2)</f>
        <v>0</v>
      </c>
      <c r="BL284" s="21" t="s">
        <v>206</v>
      </c>
      <c r="BM284" s="222" t="s">
        <v>621</v>
      </c>
    </row>
    <row r="285" s="2" customFormat="1">
      <c r="A285" s="43"/>
      <c r="B285" s="44"/>
      <c r="C285" s="45"/>
      <c r="D285" s="224" t="s">
        <v>209</v>
      </c>
      <c r="E285" s="45"/>
      <c r="F285" s="225" t="s">
        <v>2362</v>
      </c>
      <c r="G285" s="45"/>
      <c r="H285" s="45"/>
      <c r="I285" s="226"/>
      <c r="J285" s="45"/>
      <c r="K285" s="45"/>
      <c r="L285" s="49"/>
      <c r="M285" s="227"/>
      <c r="N285" s="228"/>
      <c r="O285" s="89"/>
      <c r="P285" s="89"/>
      <c r="Q285" s="89"/>
      <c r="R285" s="89"/>
      <c r="S285" s="89"/>
      <c r="T285" s="90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T285" s="21" t="s">
        <v>209</v>
      </c>
      <c r="AU285" s="21" t="s">
        <v>92</v>
      </c>
    </row>
    <row r="286" s="13" customFormat="1">
      <c r="A286" s="13"/>
      <c r="B286" s="232"/>
      <c r="C286" s="233"/>
      <c r="D286" s="224" t="s">
        <v>232</v>
      </c>
      <c r="E286" s="242" t="s">
        <v>35</v>
      </c>
      <c r="F286" s="234" t="s">
        <v>2891</v>
      </c>
      <c r="G286" s="233"/>
      <c r="H286" s="235">
        <v>13.606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232</v>
      </c>
      <c r="AU286" s="241" t="s">
        <v>92</v>
      </c>
      <c r="AV286" s="13" t="s">
        <v>92</v>
      </c>
      <c r="AW286" s="13" t="s">
        <v>42</v>
      </c>
      <c r="AX286" s="13" t="s">
        <v>82</v>
      </c>
      <c r="AY286" s="241" t="s">
        <v>197</v>
      </c>
    </row>
    <row r="287" s="13" customFormat="1">
      <c r="A287" s="13"/>
      <c r="B287" s="232"/>
      <c r="C287" s="233"/>
      <c r="D287" s="224" t="s">
        <v>232</v>
      </c>
      <c r="E287" s="242" t="s">
        <v>35</v>
      </c>
      <c r="F287" s="234" t="s">
        <v>2892</v>
      </c>
      <c r="G287" s="233"/>
      <c r="H287" s="235">
        <v>7.2469999999999999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232</v>
      </c>
      <c r="AU287" s="241" t="s">
        <v>92</v>
      </c>
      <c r="AV287" s="13" t="s">
        <v>92</v>
      </c>
      <c r="AW287" s="13" t="s">
        <v>42</v>
      </c>
      <c r="AX287" s="13" t="s">
        <v>82</v>
      </c>
      <c r="AY287" s="241" t="s">
        <v>197</v>
      </c>
    </row>
    <row r="288" s="13" customFormat="1">
      <c r="A288" s="13"/>
      <c r="B288" s="232"/>
      <c r="C288" s="233"/>
      <c r="D288" s="224" t="s">
        <v>232</v>
      </c>
      <c r="E288" s="242" t="s">
        <v>35</v>
      </c>
      <c r="F288" s="234" t="s">
        <v>2893</v>
      </c>
      <c r="G288" s="233"/>
      <c r="H288" s="235">
        <v>4.2039999999999997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232</v>
      </c>
      <c r="AU288" s="241" t="s">
        <v>92</v>
      </c>
      <c r="AV288" s="13" t="s">
        <v>92</v>
      </c>
      <c r="AW288" s="13" t="s">
        <v>42</v>
      </c>
      <c r="AX288" s="13" t="s">
        <v>82</v>
      </c>
      <c r="AY288" s="241" t="s">
        <v>197</v>
      </c>
    </row>
    <row r="289" s="14" customFormat="1">
      <c r="A289" s="14"/>
      <c r="B289" s="253"/>
      <c r="C289" s="254"/>
      <c r="D289" s="224" t="s">
        <v>232</v>
      </c>
      <c r="E289" s="255" t="s">
        <v>35</v>
      </c>
      <c r="F289" s="256" t="s">
        <v>355</v>
      </c>
      <c r="G289" s="254"/>
      <c r="H289" s="257">
        <v>25.057000000000002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232</v>
      </c>
      <c r="AU289" s="263" t="s">
        <v>92</v>
      </c>
      <c r="AV289" s="14" t="s">
        <v>206</v>
      </c>
      <c r="AW289" s="14" t="s">
        <v>42</v>
      </c>
      <c r="AX289" s="14" t="s">
        <v>90</v>
      </c>
      <c r="AY289" s="263" t="s">
        <v>197</v>
      </c>
    </row>
    <row r="290" s="12" customFormat="1" ht="22.8" customHeight="1">
      <c r="A290" s="12"/>
      <c r="B290" s="195"/>
      <c r="C290" s="196"/>
      <c r="D290" s="197" t="s">
        <v>81</v>
      </c>
      <c r="E290" s="209" t="s">
        <v>253</v>
      </c>
      <c r="F290" s="209" t="s">
        <v>451</v>
      </c>
      <c r="G290" s="196"/>
      <c r="H290" s="196"/>
      <c r="I290" s="199"/>
      <c r="J290" s="210">
        <f>BK290</f>
        <v>0</v>
      </c>
      <c r="K290" s="196"/>
      <c r="L290" s="201"/>
      <c r="M290" s="202"/>
      <c r="N290" s="203"/>
      <c r="O290" s="203"/>
      <c r="P290" s="204">
        <f>SUM(P291:P440)</f>
        <v>0</v>
      </c>
      <c r="Q290" s="203"/>
      <c r="R290" s="204">
        <f>SUM(R291:R440)</f>
        <v>0.23999999999999999</v>
      </c>
      <c r="S290" s="203"/>
      <c r="T290" s="205">
        <f>SUM(T291:T440)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6" t="s">
        <v>90</v>
      </c>
      <c r="AT290" s="207" t="s">
        <v>81</v>
      </c>
      <c r="AU290" s="207" t="s">
        <v>90</v>
      </c>
      <c r="AY290" s="206" t="s">
        <v>197</v>
      </c>
      <c r="BK290" s="208">
        <f>SUM(BK291:BK440)</f>
        <v>0</v>
      </c>
    </row>
    <row r="291" s="2" customFormat="1" ht="24.15" customHeight="1">
      <c r="A291" s="43"/>
      <c r="B291" s="44"/>
      <c r="C291" s="211" t="s">
        <v>422</v>
      </c>
      <c r="D291" s="211" t="s">
        <v>201</v>
      </c>
      <c r="E291" s="212" t="s">
        <v>2366</v>
      </c>
      <c r="F291" s="213" t="s">
        <v>2367</v>
      </c>
      <c r="G291" s="214" t="s">
        <v>409</v>
      </c>
      <c r="H291" s="215">
        <v>42.039999999999999</v>
      </c>
      <c r="I291" s="216"/>
      <c r="J291" s="217">
        <f>ROUND(I291*H291,2)</f>
        <v>0</v>
      </c>
      <c r="K291" s="213" t="s">
        <v>35</v>
      </c>
      <c r="L291" s="49"/>
      <c r="M291" s="218" t="s">
        <v>35</v>
      </c>
      <c r="N291" s="219" t="s">
        <v>53</v>
      </c>
      <c r="O291" s="89"/>
      <c r="P291" s="220">
        <f>O291*H291</f>
        <v>0</v>
      </c>
      <c r="Q291" s="220">
        <v>0</v>
      </c>
      <c r="R291" s="220">
        <f>Q291*H291</f>
        <v>0</v>
      </c>
      <c r="S291" s="220">
        <v>0</v>
      </c>
      <c r="T291" s="221">
        <f>S291*H291</f>
        <v>0</v>
      </c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R291" s="222" t="s">
        <v>206</v>
      </c>
      <c r="AT291" s="222" t="s">
        <v>201</v>
      </c>
      <c r="AU291" s="222" t="s">
        <v>92</v>
      </c>
      <c r="AY291" s="21" t="s">
        <v>197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21" t="s">
        <v>90</v>
      </c>
      <c r="BK291" s="223">
        <f>ROUND(I291*H291,2)</f>
        <v>0</v>
      </c>
      <c r="BL291" s="21" t="s">
        <v>206</v>
      </c>
      <c r="BM291" s="222" t="s">
        <v>625</v>
      </c>
    </row>
    <row r="292" s="2" customFormat="1">
      <c r="A292" s="43"/>
      <c r="B292" s="44"/>
      <c r="C292" s="45"/>
      <c r="D292" s="224" t="s">
        <v>209</v>
      </c>
      <c r="E292" s="45"/>
      <c r="F292" s="225" t="s">
        <v>2367</v>
      </c>
      <c r="G292" s="45"/>
      <c r="H292" s="45"/>
      <c r="I292" s="226"/>
      <c r="J292" s="45"/>
      <c r="K292" s="45"/>
      <c r="L292" s="49"/>
      <c r="M292" s="227"/>
      <c r="N292" s="228"/>
      <c r="O292" s="89"/>
      <c r="P292" s="89"/>
      <c r="Q292" s="89"/>
      <c r="R292" s="89"/>
      <c r="S292" s="89"/>
      <c r="T292" s="90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T292" s="21" t="s">
        <v>209</v>
      </c>
      <c r="AU292" s="21" t="s">
        <v>92</v>
      </c>
    </row>
    <row r="293" s="13" customFormat="1">
      <c r="A293" s="13"/>
      <c r="B293" s="232"/>
      <c r="C293" s="233"/>
      <c r="D293" s="224" t="s">
        <v>232</v>
      </c>
      <c r="E293" s="242" t="s">
        <v>35</v>
      </c>
      <c r="F293" s="234" t="s">
        <v>2894</v>
      </c>
      <c r="G293" s="233"/>
      <c r="H293" s="235">
        <v>42.039999999999999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232</v>
      </c>
      <c r="AU293" s="241" t="s">
        <v>92</v>
      </c>
      <c r="AV293" s="13" t="s">
        <v>92</v>
      </c>
      <c r="AW293" s="13" t="s">
        <v>42</v>
      </c>
      <c r="AX293" s="13" t="s">
        <v>82</v>
      </c>
      <c r="AY293" s="241" t="s">
        <v>197</v>
      </c>
    </row>
    <row r="294" s="14" customFormat="1">
      <c r="A294" s="14"/>
      <c r="B294" s="253"/>
      <c r="C294" s="254"/>
      <c r="D294" s="224" t="s">
        <v>232</v>
      </c>
      <c r="E294" s="255" t="s">
        <v>35</v>
      </c>
      <c r="F294" s="256" t="s">
        <v>355</v>
      </c>
      <c r="G294" s="254"/>
      <c r="H294" s="257">
        <v>42.039999999999999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232</v>
      </c>
      <c r="AU294" s="263" t="s">
        <v>92</v>
      </c>
      <c r="AV294" s="14" t="s">
        <v>206</v>
      </c>
      <c r="AW294" s="14" t="s">
        <v>42</v>
      </c>
      <c r="AX294" s="14" t="s">
        <v>90</v>
      </c>
      <c r="AY294" s="263" t="s">
        <v>197</v>
      </c>
    </row>
    <row r="295" s="2" customFormat="1" ht="24.15" customHeight="1">
      <c r="A295" s="43"/>
      <c r="B295" s="44"/>
      <c r="C295" s="243" t="s">
        <v>432</v>
      </c>
      <c r="D295" s="243" t="s">
        <v>305</v>
      </c>
      <c r="E295" s="244" t="s">
        <v>2369</v>
      </c>
      <c r="F295" s="245" t="s">
        <v>2370</v>
      </c>
      <c r="G295" s="246" t="s">
        <v>409</v>
      </c>
      <c r="H295" s="247">
        <v>43.301000000000002</v>
      </c>
      <c r="I295" s="248"/>
      <c r="J295" s="249">
        <f>ROUND(I295*H295,2)</f>
        <v>0</v>
      </c>
      <c r="K295" s="245" t="s">
        <v>35</v>
      </c>
      <c r="L295" s="250"/>
      <c r="M295" s="251" t="s">
        <v>35</v>
      </c>
      <c r="N295" s="252" t="s">
        <v>53</v>
      </c>
      <c r="O295" s="89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R295" s="222" t="s">
        <v>253</v>
      </c>
      <c r="AT295" s="222" t="s">
        <v>305</v>
      </c>
      <c r="AU295" s="222" t="s">
        <v>92</v>
      </c>
      <c r="AY295" s="21" t="s">
        <v>197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21" t="s">
        <v>90</v>
      </c>
      <c r="BK295" s="223">
        <f>ROUND(I295*H295,2)</f>
        <v>0</v>
      </c>
      <c r="BL295" s="21" t="s">
        <v>206</v>
      </c>
      <c r="BM295" s="222" t="s">
        <v>630</v>
      </c>
    </row>
    <row r="296" s="2" customFormat="1">
      <c r="A296" s="43"/>
      <c r="B296" s="44"/>
      <c r="C296" s="45"/>
      <c r="D296" s="224" t="s">
        <v>209</v>
      </c>
      <c r="E296" s="45"/>
      <c r="F296" s="225" t="s">
        <v>2370</v>
      </c>
      <c r="G296" s="45"/>
      <c r="H296" s="45"/>
      <c r="I296" s="226"/>
      <c r="J296" s="45"/>
      <c r="K296" s="45"/>
      <c r="L296" s="49"/>
      <c r="M296" s="227"/>
      <c r="N296" s="228"/>
      <c r="O296" s="89"/>
      <c r="P296" s="89"/>
      <c r="Q296" s="89"/>
      <c r="R296" s="89"/>
      <c r="S296" s="89"/>
      <c r="T296" s="90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T296" s="21" t="s">
        <v>209</v>
      </c>
      <c r="AU296" s="21" t="s">
        <v>92</v>
      </c>
    </row>
    <row r="297" s="13" customFormat="1">
      <c r="A297" s="13"/>
      <c r="B297" s="232"/>
      <c r="C297" s="233"/>
      <c r="D297" s="224" t="s">
        <v>232</v>
      </c>
      <c r="E297" s="242" t="s">
        <v>35</v>
      </c>
      <c r="F297" s="234" t="s">
        <v>2895</v>
      </c>
      <c r="G297" s="233"/>
      <c r="H297" s="235">
        <v>43.301000000000002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232</v>
      </c>
      <c r="AU297" s="241" t="s">
        <v>92</v>
      </c>
      <c r="AV297" s="13" t="s">
        <v>92</v>
      </c>
      <c r="AW297" s="13" t="s">
        <v>42</v>
      </c>
      <c r="AX297" s="13" t="s">
        <v>82</v>
      </c>
      <c r="AY297" s="241" t="s">
        <v>197</v>
      </c>
    </row>
    <row r="298" s="14" customFormat="1">
      <c r="A298" s="14"/>
      <c r="B298" s="253"/>
      <c r="C298" s="254"/>
      <c r="D298" s="224" t="s">
        <v>232</v>
      </c>
      <c r="E298" s="255" t="s">
        <v>35</v>
      </c>
      <c r="F298" s="256" t="s">
        <v>355</v>
      </c>
      <c r="G298" s="254"/>
      <c r="H298" s="257">
        <v>43.301000000000002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232</v>
      </c>
      <c r="AU298" s="263" t="s">
        <v>92</v>
      </c>
      <c r="AV298" s="14" t="s">
        <v>206</v>
      </c>
      <c r="AW298" s="14" t="s">
        <v>42</v>
      </c>
      <c r="AX298" s="14" t="s">
        <v>90</v>
      </c>
      <c r="AY298" s="263" t="s">
        <v>197</v>
      </c>
    </row>
    <row r="299" s="2" customFormat="1" ht="24.15" customHeight="1">
      <c r="A299" s="43"/>
      <c r="B299" s="44"/>
      <c r="C299" s="211" t="s">
        <v>440</v>
      </c>
      <c r="D299" s="211" t="s">
        <v>201</v>
      </c>
      <c r="E299" s="212" t="s">
        <v>2609</v>
      </c>
      <c r="F299" s="213" t="s">
        <v>2610</v>
      </c>
      <c r="G299" s="214" t="s">
        <v>409</v>
      </c>
      <c r="H299" s="215">
        <v>38.960000000000001</v>
      </c>
      <c r="I299" s="216"/>
      <c r="J299" s="217">
        <f>ROUND(I299*H299,2)</f>
        <v>0</v>
      </c>
      <c r="K299" s="213" t="s">
        <v>35</v>
      </c>
      <c r="L299" s="49"/>
      <c r="M299" s="218" t="s">
        <v>35</v>
      </c>
      <c r="N299" s="219" t="s">
        <v>53</v>
      </c>
      <c r="O299" s="89"/>
      <c r="P299" s="220">
        <f>O299*H299</f>
        <v>0</v>
      </c>
      <c r="Q299" s="220">
        <v>0</v>
      </c>
      <c r="R299" s="220">
        <f>Q299*H299</f>
        <v>0</v>
      </c>
      <c r="S299" s="220">
        <v>0</v>
      </c>
      <c r="T299" s="221">
        <f>S299*H299</f>
        <v>0</v>
      </c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R299" s="222" t="s">
        <v>206</v>
      </c>
      <c r="AT299" s="222" t="s">
        <v>201</v>
      </c>
      <c r="AU299" s="222" t="s">
        <v>92</v>
      </c>
      <c r="AY299" s="21" t="s">
        <v>197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21" t="s">
        <v>90</v>
      </c>
      <c r="BK299" s="223">
        <f>ROUND(I299*H299,2)</f>
        <v>0</v>
      </c>
      <c r="BL299" s="21" t="s">
        <v>206</v>
      </c>
      <c r="BM299" s="222" t="s">
        <v>639</v>
      </c>
    </row>
    <row r="300" s="2" customFormat="1">
      <c r="A300" s="43"/>
      <c r="B300" s="44"/>
      <c r="C300" s="45"/>
      <c r="D300" s="224" t="s">
        <v>209</v>
      </c>
      <c r="E300" s="45"/>
      <c r="F300" s="225" t="s">
        <v>2610</v>
      </c>
      <c r="G300" s="45"/>
      <c r="H300" s="45"/>
      <c r="I300" s="226"/>
      <c r="J300" s="45"/>
      <c r="K300" s="45"/>
      <c r="L300" s="49"/>
      <c r="M300" s="227"/>
      <c r="N300" s="228"/>
      <c r="O300" s="89"/>
      <c r="P300" s="89"/>
      <c r="Q300" s="89"/>
      <c r="R300" s="89"/>
      <c r="S300" s="89"/>
      <c r="T300" s="90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T300" s="21" t="s">
        <v>209</v>
      </c>
      <c r="AU300" s="21" t="s">
        <v>92</v>
      </c>
    </row>
    <row r="301" s="13" customFormat="1">
      <c r="A301" s="13"/>
      <c r="B301" s="232"/>
      <c r="C301" s="233"/>
      <c r="D301" s="224" t="s">
        <v>232</v>
      </c>
      <c r="E301" s="242" t="s">
        <v>35</v>
      </c>
      <c r="F301" s="234" t="s">
        <v>2896</v>
      </c>
      <c r="G301" s="233"/>
      <c r="H301" s="235">
        <v>40.259999999999998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232</v>
      </c>
      <c r="AU301" s="241" t="s">
        <v>92</v>
      </c>
      <c r="AV301" s="13" t="s">
        <v>92</v>
      </c>
      <c r="AW301" s="13" t="s">
        <v>42</v>
      </c>
      <c r="AX301" s="13" t="s">
        <v>82</v>
      </c>
      <c r="AY301" s="241" t="s">
        <v>197</v>
      </c>
    </row>
    <row r="302" s="13" customFormat="1">
      <c r="A302" s="13"/>
      <c r="B302" s="232"/>
      <c r="C302" s="233"/>
      <c r="D302" s="224" t="s">
        <v>232</v>
      </c>
      <c r="E302" s="242" t="s">
        <v>35</v>
      </c>
      <c r="F302" s="234" t="s">
        <v>2897</v>
      </c>
      <c r="G302" s="233"/>
      <c r="H302" s="235">
        <v>-1.3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232</v>
      </c>
      <c r="AU302" s="241" t="s">
        <v>92</v>
      </c>
      <c r="AV302" s="13" t="s">
        <v>92</v>
      </c>
      <c r="AW302" s="13" t="s">
        <v>42</v>
      </c>
      <c r="AX302" s="13" t="s">
        <v>82</v>
      </c>
      <c r="AY302" s="241" t="s">
        <v>197</v>
      </c>
    </row>
    <row r="303" s="14" customFormat="1">
      <c r="A303" s="14"/>
      <c r="B303" s="253"/>
      <c r="C303" s="254"/>
      <c r="D303" s="224" t="s">
        <v>232</v>
      </c>
      <c r="E303" s="255" t="s">
        <v>35</v>
      </c>
      <c r="F303" s="256" t="s">
        <v>355</v>
      </c>
      <c r="G303" s="254"/>
      <c r="H303" s="257">
        <v>38.960000000000001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232</v>
      </c>
      <c r="AU303" s="263" t="s">
        <v>92</v>
      </c>
      <c r="AV303" s="14" t="s">
        <v>206</v>
      </c>
      <c r="AW303" s="14" t="s">
        <v>42</v>
      </c>
      <c r="AX303" s="14" t="s">
        <v>90</v>
      </c>
      <c r="AY303" s="263" t="s">
        <v>197</v>
      </c>
    </row>
    <row r="304" s="2" customFormat="1" ht="24.15" customHeight="1">
      <c r="A304" s="43"/>
      <c r="B304" s="44"/>
      <c r="C304" s="243" t="s">
        <v>447</v>
      </c>
      <c r="D304" s="243" t="s">
        <v>305</v>
      </c>
      <c r="E304" s="244" t="s">
        <v>2613</v>
      </c>
      <c r="F304" s="245" t="s">
        <v>2614</v>
      </c>
      <c r="G304" s="246" t="s">
        <v>409</v>
      </c>
      <c r="H304" s="247">
        <v>40.128999999999998</v>
      </c>
      <c r="I304" s="248"/>
      <c r="J304" s="249">
        <f>ROUND(I304*H304,2)</f>
        <v>0</v>
      </c>
      <c r="K304" s="245" t="s">
        <v>35</v>
      </c>
      <c r="L304" s="250"/>
      <c r="M304" s="251" t="s">
        <v>35</v>
      </c>
      <c r="N304" s="252" t="s">
        <v>53</v>
      </c>
      <c r="O304" s="89"/>
      <c r="P304" s="220">
        <f>O304*H304</f>
        <v>0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R304" s="222" t="s">
        <v>253</v>
      </c>
      <c r="AT304" s="222" t="s">
        <v>305</v>
      </c>
      <c r="AU304" s="222" t="s">
        <v>92</v>
      </c>
      <c r="AY304" s="21" t="s">
        <v>197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21" t="s">
        <v>90</v>
      </c>
      <c r="BK304" s="223">
        <f>ROUND(I304*H304,2)</f>
        <v>0</v>
      </c>
      <c r="BL304" s="21" t="s">
        <v>206</v>
      </c>
      <c r="BM304" s="222" t="s">
        <v>654</v>
      </c>
    </row>
    <row r="305" s="2" customFormat="1">
      <c r="A305" s="43"/>
      <c r="B305" s="44"/>
      <c r="C305" s="45"/>
      <c r="D305" s="224" t="s">
        <v>209</v>
      </c>
      <c r="E305" s="45"/>
      <c r="F305" s="225" t="s">
        <v>2614</v>
      </c>
      <c r="G305" s="45"/>
      <c r="H305" s="45"/>
      <c r="I305" s="226"/>
      <c r="J305" s="45"/>
      <c r="K305" s="45"/>
      <c r="L305" s="49"/>
      <c r="M305" s="227"/>
      <c r="N305" s="228"/>
      <c r="O305" s="89"/>
      <c r="P305" s="89"/>
      <c r="Q305" s="89"/>
      <c r="R305" s="89"/>
      <c r="S305" s="89"/>
      <c r="T305" s="90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T305" s="21" t="s">
        <v>209</v>
      </c>
      <c r="AU305" s="21" t="s">
        <v>92</v>
      </c>
    </row>
    <row r="306" s="13" customFormat="1">
      <c r="A306" s="13"/>
      <c r="B306" s="232"/>
      <c r="C306" s="233"/>
      <c r="D306" s="224" t="s">
        <v>232</v>
      </c>
      <c r="E306" s="242" t="s">
        <v>35</v>
      </c>
      <c r="F306" s="234" t="s">
        <v>2898</v>
      </c>
      <c r="G306" s="233"/>
      <c r="H306" s="235">
        <v>40.128999999999998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232</v>
      </c>
      <c r="AU306" s="241" t="s">
        <v>92</v>
      </c>
      <c r="AV306" s="13" t="s">
        <v>92</v>
      </c>
      <c r="AW306" s="13" t="s">
        <v>42</v>
      </c>
      <c r="AX306" s="13" t="s">
        <v>82</v>
      </c>
      <c r="AY306" s="241" t="s">
        <v>197</v>
      </c>
    </row>
    <row r="307" s="14" customFormat="1">
      <c r="A307" s="14"/>
      <c r="B307" s="253"/>
      <c r="C307" s="254"/>
      <c r="D307" s="224" t="s">
        <v>232</v>
      </c>
      <c r="E307" s="255" t="s">
        <v>35</v>
      </c>
      <c r="F307" s="256" t="s">
        <v>355</v>
      </c>
      <c r="G307" s="254"/>
      <c r="H307" s="257">
        <v>40.128999999999998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232</v>
      </c>
      <c r="AU307" s="263" t="s">
        <v>92</v>
      </c>
      <c r="AV307" s="14" t="s">
        <v>206</v>
      </c>
      <c r="AW307" s="14" t="s">
        <v>42</v>
      </c>
      <c r="AX307" s="14" t="s">
        <v>90</v>
      </c>
      <c r="AY307" s="263" t="s">
        <v>197</v>
      </c>
    </row>
    <row r="308" s="2" customFormat="1" ht="24.15" customHeight="1">
      <c r="A308" s="43"/>
      <c r="B308" s="44"/>
      <c r="C308" s="211" t="s">
        <v>452</v>
      </c>
      <c r="D308" s="211" t="s">
        <v>201</v>
      </c>
      <c r="E308" s="212" t="s">
        <v>2899</v>
      </c>
      <c r="F308" s="213" t="s">
        <v>2900</v>
      </c>
      <c r="G308" s="214" t="s">
        <v>409</v>
      </c>
      <c r="H308" s="215">
        <v>72.989999999999995</v>
      </c>
      <c r="I308" s="216"/>
      <c r="J308" s="217">
        <f>ROUND(I308*H308,2)</f>
        <v>0</v>
      </c>
      <c r="K308" s="213" t="s">
        <v>35</v>
      </c>
      <c r="L308" s="49"/>
      <c r="M308" s="218" t="s">
        <v>35</v>
      </c>
      <c r="N308" s="219" t="s">
        <v>53</v>
      </c>
      <c r="O308" s="89"/>
      <c r="P308" s="220">
        <f>O308*H308</f>
        <v>0</v>
      </c>
      <c r="Q308" s="220">
        <v>0</v>
      </c>
      <c r="R308" s="220">
        <f>Q308*H308</f>
        <v>0</v>
      </c>
      <c r="S308" s="220">
        <v>0</v>
      </c>
      <c r="T308" s="221">
        <f>S308*H308</f>
        <v>0</v>
      </c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R308" s="222" t="s">
        <v>206</v>
      </c>
      <c r="AT308" s="222" t="s">
        <v>201</v>
      </c>
      <c r="AU308" s="222" t="s">
        <v>92</v>
      </c>
      <c r="AY308" s="21" t="s">
        <v>197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21" t="s">
        <v>90</v>
      </c>
      <c r="BK308" s="223">
        <f>ROUND(I308*H308,2)</f>
        <v>0</v>
      </c>
      <c r="BL308" s="21" t="s">
        <v>206</v>
      </c>
      <c r="BM308" s="222" t="s">
        <v>658</v>
      </c>
    </row>
    <row r="309" s="2" customFormat="1">
      <c r="A309" s="43"/>
      <c r="B309" s="44"/>
      <c r="C309" s="45"/>
      <c r="D309" s="224" t="s">
        <v>209</v>
      </c>
      <c r="E309" s="45"/>
      <c r="F309" s="225" t="s">
        <v>2900</v>
      </c>
      <c r="G309" s="45"/>
      <c r="H309" s="45"/>
      <c r="I309" s="226"/>
      <c r="J309" s="45"/>
      <c r="K309" s="45"/>
      <c r="L309" s="49"/>
      <c r="M309" s="227"/>
      <c r="N309" s="228"/>
      <c r="O309" s="89"/>
      <c r="P309" s="89"/>
      <c r="Q309" s="89"/>
      <c r="R309" s="89"/>
      <c r="S309" s="89"/>
      <c r="T309" s="90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T309" s="21" t="s">
        <v>209</v>
      </c>
      <c r="AU309" s="21" t="s">
        <v>92</v>
      </c>
    </row>
    <row r="310" s="13" customFormat="1">
      <c r="A310" s="13"/>
      <c r="B310" s="232"/>
      <c r="C310" s="233"/>
      <c r="D310" s="224" t="s">
        <v>232</v>
      </c>
      <c r="E310" s="242" t="s">
        <v>35</v>
      </c>
      <c r="F310" s="234" t="s">
        <v>2901</v>
      </c>
      <c r="G310" s="233"/>
      <c r="H310" s="235">
        <v>75.590000000000003</v>
      </c>
      <c r="I310" s="236"/>
      <c r="J310" s="233"/>
      <c r="K310" s="233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232</v>
      </c>
      <c r="AU310" s="241" t="s">
        <v>92</v>
      </c>
      <c r="AV310" s="13" t="s">
        <v>92</v>
      </c>
      <c r="AW310" s="13" t="s">
        <v>42</v>
      </c>
      <c r="AX310" s="13" t="s">
        <v>82</v>
      </c>
      <c r="AY310" s="241" t="s">
        <v>197</v>
      </c>
    </row>
    <row r="311" s="13" customFormat="1">
      <c r="A311" s="13"/>
      <c r="B311" s="232"/>
      <c r="C311" s="233"/>
      <c r="D311" s="224" t="s">
        <v>232</v>
      </c>
      <c r="E311" s="242" t="s">
        <v>35</v>
      </c>
      <c r="F311" s="234" t="s">
        <v>2902</v>
      </c>
      <c r="G311" s="233"/>
      <c r="H311" s="235">
        <v>-2.6000000000000001</v>
      </c>
      <c r="I311" s="236"/>
      <c r="J311" s="233"/>
      <c r="K311" s="233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232</v>
      </c>
      <c r="AU311" s="241" t="s">
        <v>92</v>
      </c>
      <c r="AV311" s="13" t="s">
        <v>92</v>
      </c>
      <c r="AW311" s="13" t="s">
        <v>42</v>
      </c>
      <c r="AX311" s="13" t="s">
        <v>82</v>
      </c>
      <c r="AY311" s="241" t="s">
        <v>197</v>
      </c>
    </row>
    <row r="312" s="14" customFormat="1">
      <c r="A312" s="14"/>
      <c r="B312" s="253"/>
      <c r="C312" s="254"/>
      <c r="D312" s="224" t="s">
        <v>232</v>
      </c>
      <c r="E312" s="255" t="s">
        <v>35</v>
      </c>
      <c r="F312" s="256" t="s">
        <v>355</v>
      </c>
      <c r="G312" s="254"/>
      <c r="H312" s="257">
        <v>72.990000000000009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232</v>
      </c>
      <c r="AU312" s="263" t="s">
        <v>92</v>
      </c>
      <c r="AV312" s="14" t="s">
        <v>206</v>
      </c>
      <c r="AW312" s="14" t="s">
        <v>42</v>
      </c>
      <c r="AX312" s="14" t="s">
        <v>90</v>
      </c>
      <c r="AY312" s="263" t="s">
        <v>197</v>
      </c>
    </row>
    <row r="313" s="2" customFormat="1" ht="24.15" customHeight="1">
      <c r="A313" s="43"/>
      <c r="B313" s="44"/>
      <c r="C313" s="243" t="s">
        <v>461</v>
      </c>
      <c r="D313" s="243" t="s">
        <v>305</v>
      </c>
      <c r="E313" s="244" t="s">
        <v>2903</v>
      </c>
      <c r="F313" s="245" t="s">
        <v>2904</v>
      </c>
      <c r="G313" s="246" t="s">
        <v>409</v>
      </c>
      <c r="H313" s="247">
        <v>75.180000000000007</v>
      </c>
      <c r="I313" s="248"/>
      <c r="J313" s="249">
        <f>ROUND(I313*H313,2)</f>
        <v>0</v>
      </c>
      <c r="K313" s="245" t="s">
        <v>35</v>
      </c>
      <c r="L313" s="250"/>
      <c r="M313" s="251" t="s">
        <v>35</v>
      </c>
      <c r="N313" s="252" t="s">
        <v>53</v>
      </c>
      <c r="O313" s="89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2" t="s">
        <v>253</v>
      </c>
      <c r="AT313" s="222" t="s">
        <v>305</v>
      </c>
      <c r="AU313" s="222" t="s">
        <v>92</v>
      </c>
      <c r="AY313" s="21" t="s">
        <v>197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21" t="s">
        <v>90</v>
      </c>
      <c r="BK313" s="223">
        <f>ROUND(I313*H313,2)</f>
        <v>0</v>
      </c>
      <c r="BL313" s="21" t="s">
        <v>206</v>
      </c>
      <c r="BM313" s="222" t="s">
        <v>667</v>
      </c>
    </row>
    <row r="314" s="2" customFormat="1">
      <c r="A314" s="43"/>
      <c r="B314" s="44"/>
      <c r="C314" s="45"/>
      <c r="D314" s="224" t="s">
        <v>209</v>
      </c>
      <c r="E314" s="45"/>
      <c r="F314" s="225" t="s">
        <v>2904</v>
      </c>
      <c r="G314" s="45"/>
      <c r="H314" s="45"/>
      <c r="I314" s="226"/>
      <c r="J314" s="45"/>
      <c r="K314" s="45"/>
      <c r="L314" s="49"/>
      <c r="M314" s="227"/>
      <c r="N314" s="228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209</v>
      </c>
      <c r="AU314" s="21" t="s">
        <v>92</v>
      </c>
    </row>
    <row r="315" s="13" customFormat="1">
      <c r="A315" s="13"/>
      <c r="B315" s="232"/>
      <c r="C315" s="233"/>
      <c r="D315" s="224" t="s">
        <v>232</v>
      </c>
      <c r="E315" s="242" t="s">
        <v>35</v>
      </c>
      <c r="F315" s="234" t="s">
        <v>2905</v>
      </c>
      <c r="G315" s="233"/>
      <c r="H315" s="235">
        <v>75.180000000000007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232</v>
      </c>
      <c r="AU315" s="241" t="s">
        <v>92</v>
      </c>
      <c r="AV315" s="13" t="s">
        <v>92</v>
      </c>
      <c r="AW315" s="13" t="s">
        <v>42</v>
      </c>
      <c r="AX315" s="13" t="s">
        <v>82</v>
      </c>
      <c r="AY315" s="241" t="s">
        <v>197</v>
      </c>
    </row>
    <row r="316" s="14" customFormat="1">
      <c r="A316" s="14"/>
      <c r="B316" s="253"/>
      <c r="C316" s="254"/>
      <c r="D316" s="224" t="s">
        <v>232</v>
      </c>
      <c r="E316" s="255" t="s">
        <v>35</v>
      </c>
      <c r="F316" s="256" t="s">
        <v>355</v>
      </c>
      <c r="G316" s="254"/>
      <c r="H316" s="257">
        <v>75.180000000000007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232</v>
      </c>
      <c r="AU316" s="263" t="s">
        <v>92</v>
      </c>
      <c r="AV316" s="14" t="s">
        <v>206</v>
      </c>
      <c r="AW316" s="14" t="s">
        <v>42</v>
      </c>
      <c r="AX316" s="14" t="s">
        <v>90</v>
      </c>
      <c r="AY316" s="263" t="s">
        <v>197</v>
      </c>
    </row>
    <row r="317" s="2" customFormat="1" ht="33" customHeight="1">
      <c r="A317" s="43"/>
      <c r="B317" s="44"/>
      <c r="C317" s="211" t="s">
        <v>469</v>
      </c>
      <c r="D317" s="211" t="s">
        <v>201</v>
      </c>
      <c r="E317" s="212" t="s">
        <v>2385</v>
      </c>
      <c r="F317" s="213" t="s">
        <v>2386</v>
      </c>
      <c r="G317" s="214" t="s">
        <v>215</v>
      </c>
      <c r="H317" s="215">
        <v>50</v>
      </c>
      <c r="I317" s="216"/>
      <c r="J317" s="217">
        <f>ROUND(I317*H317,2)</f>
        <v>0</v>
      </c>
      <c r="K317" s="213" t="s">
        <v>35</v>
      </c>
      <c r="L317" s="49"/>
      <c r="M317" s="218" t="s">
        <v>35</v>
      </c>
      <c r="N317" s="219" t="s">
        <v>53</v>
      </c>
      <c r="O317" s="89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R317" s="222" t="s">
        <v>206</v>
      </c>
      <c r="AT317" s="222" t="s">
        <v>201</v>
      </c>
      <c r="AU317" s="222" t="s">
        <v>92</v>
      </c>
      <c r="AY317" s="21" t="s">
        <v>197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21" t="s">
        <v>90</v>
      </c>
      <c r="BK317" s="223">
        <f>ROUND(I317*H317,2)</f>
        <v>0</v>
      </c>
      <c r="BL317" s="21" t="s">
        <v>206</v>
      </c>
      <c r="BM317" s="222" t="s">
        <v>673</v>
      </c>
    </row>
    <row r="318" s="2" customFormat="1">
      <c r="A318" s="43"/>
      <c r="B318" s="44"/>
      <c r="C318" s="45"/>
      <c r="D318" s="224" t="s">
        <v>209</v>
      </c>
      <c r="E318" s="45"/>
      <c r="F318" s="225" t="s">
        <v>2386</v>
      </c>
      <c r="G318" s="45"/>
      <c r="H318" s="45"/>
      <c r="I318" s="226"/>
      <c r="J318" s="45"/>
      <c r="K318" s="45"/>
      <c r="L318" s="49"/>
      <c r="M318" s="227"/>
      <c r="N318" s="228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T318" s="21" t="s">
        <v>209</v>
      </c>
      <c r="AU318" s="21" t="s">
        <v>92</v>
      </c>
    </row>
    <row r="319" s="13" customFormat="1">
      <c r="A319" s="13"/>
      <c r="B319" s="232"/>
      <c r="C319" s="233"/>
      <c r="D319" s="224" t="s">
        <v>232</v>
      </c>
      <c r="E319" s="242" t="s">
        <v>35</v>
      </c>
      <c r="F319" s="234" t="s">
        <v>2906</v>
      </c>
      <c r="G319" s="233"/>
      <c r="H319" s="235">
        <v>46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232</v>
      </c>
      <c r="AU319" s="241" t="s">
        <v>92</v>
      </c>
      <c r="AV319" s="13" t="s">
        <v>92</v>
      </c>
      <c r="AW319" s="13" t="s">
        <v>42</v>
      </c>
      <c r="AX319" s="13" t="s">
        <v>82</v>
      </c>
      <c r="AY319" s="241" t="s">
        <v>197</v>
      </c>
    </row>
    <row r="320" s="13" customFormat="1">
      <c r="A320" s="13"/>
      <c r="B320" s="232"/>
      <c r="C320" s="233"/>
      <c r="D320" s="224" t="s">
        <v>232</v>
      </c>
      <c r="E320" s="242" t="s">
        <v>35</v>
      </c>
      <c r="F320" s="234" t="s">
        <v>2907</v>
      </c>
      <c r="G320" s="233"/>
      <c r="H320" s="235">
        <v>2</v>
      </c>
      <c r="I320" s="236"/>
      <c r="J320" s="233"/>
      <c r="K320" s="233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232</v>
      </c>
      <c r="AU320" s="241" t="s">
        <v>92</v>
      </c>
      <c r="AV320" s="13" t="s">
        <v>92</v>
      </c>
      <c r="AW320" s="13" t="s">
        <v>42</v>
      </c>
      <c r="AX320" s="13" t="s">
        <v>82</v>
      </c>
      <c r="AY320" s="241" t="s">
        <v>197</v>
      </c>
    </row>
    <row r="321" s="13" customFormat="1">
      <c r="A321" s="13"/>
      <c r="B321" s="232"/>
      <c r="C321" s="233"/>
      <c r="D321" s="224" t="s">
        <v>232</v>
      </c>
      <c r="E321" s="242" t="s">
        <v>35</v>
      </c>
      <c r="F321" s="234" t="s">
        <v>2908</v>
      </c>
      <c r="G321" s="233"/>
      <c r="H321" s="235">
        <v>2</v>
      </c>
      <c r="I321" s="236"/>
      <c r="J321" s="233"/>
      <c r="K321" s="233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232</v>
      </c>
      <c r="AU321" s="241" t="s">
        <v>92</v>
      </c>
      <c r="AV321" s="13" t="s">
        <v>92</v>
      </c>
      <c r="AW321" s="13" t="s">
        <v>42</v>
      </c>
      <c r="AX321" s="13" t="s">
        <v>82</v>
      </c>
      <c r="AY321" s="241" t="s">
        <v>197</v>
      </c>
    </row>
    <row r="322" s="14" customFormat="1">
      <c r="A322" s="14"/>
      <c r="B322" s="253"/>
      <c r="C322" s="254"/>
      <c r="D322" s="224" t="s">
        <v>232</v>
      </c>
      <c r="E322" s="255" t="s">
        <v>35</v>
      </c>
      <c r="F322" s="256" t="s">
        <v>355</v>
      </c>
      <c r="G322" s="254"/>
      <c r="H322" s="257">
        <v>50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232</v>
      </c>
      <c r="AU322" s="263" t="s">
        <v>92</v>
      </c>
      <c r="AV322" s="14" t="s">
        <v>206</v>
      </c>
      <c r="AW322" s="14" t="s">
        <v>42</v>
      </c>
      <c r="AX322" s="14" t="s">
        <v>90</v>
      </c>
      <c r="AY322" s="263" t="s">
        <v>197</v>
      </c>
    </row>
    <row r="323" s="2" customFormat="1" ht="24.15" customHeight="1">
      <c r="A323" s="43"/>
      <c r="B323" s="44"/>
      <c r="C323" s="243" t="s">
        <v>475</v>
      </c>
      <c r="D323" s="243" t="s">
        <v>305</v>
      </c>
      <c r="E323" s="244" t="s">
        <v>2390</v>
      </c>
      <c r="F323" s="245" t="s">
        <v>2391</v>
      </c>
      <c r="G323" s="246" t="s">
        <v>215</v>
      </c>
      <c r="H323" s="247">
        <v>46</v>
      </c>
      <c r="I323" s="248"/>
      <c r="J323" s="249">
        <f>ROUND(I323*H323,2)</f>
        <v>0</v>
      </c>
      <c r="K323" s="245" t="s">
        <v>35</v>
      </c>
      <c r="L323" s="250"/>
      <c r="M323" s="251" t="s">
        <v>35</v>
      </c>
      <c r="N323" s="252" t="s">
        <v>53</v>
      </c>
      <c r="O323" s="89"/>
      <c r="P323" s="220">
        <f>O323*H323</f>
        <v>0</v>
      </c>
      <c r="Q323" s="220">
        <v>0</v>
      </c>
      <c r="R323" s="220">
        <f>Q323*H323</f>
        <v>0</v>
      </c>
      <c r="S323" s="220">
        <v>0</v>
      </c>
      <c r="T323" s="221">
        <f>S323*H323</f>
        <v>0</v>
      </c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R323" s="222" t="s">
        <v>253</v>
      </c>
      <c r="AT323" s="222" t="s">
        <v>305</v>
      </c>
      <c r="AU323" s="222" t="s">
        <v>92</v>
      </c>
      <c r="AY323" s="21" t="s">
        <v>197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21" t="s">
        <v>90</v>
      </c>
      <c r="BK323" s="223">
        <f>ROUND(I323*H323,2)</f>
        <v>0</v>
      </c>
      <c r="BL323" s="21" t="s">
        <v>206</v>
      </c>
      <c r="BM323" s="222" t="s">
        <v>678</v>
      </c>
    </row>
    <row r="324" s="2" customFormat="1">
      <c r="A324" s="43"/>
      <c r="B324" s="44"/>
      <c r="C324" s="45"/>
      <c r="D324" s="224" t="s">
        <v>209</v>
      </c>
      <c r="E324" s="45"/>
      <c r="F324" s="225" t="s">
        <v>2391</v>
      </c>
      <c r="G324" s="45"/>
      <c r="H324" s="45"/>
      <c r="I324" s="226"/>
      <c r="J324" s="45"/>
      <c r="K324" s="45"/>
      <c r="L324" s="49"/>
      <c r="M324" s="227"/>
      <c r="N324" s="228"/>
      <c r="O324" s="89"/>
      <c r="P324" s="89"/>
      <c r="Q324" s="89"/>
      <c r="R324" s="89"/>
      <c r="S324" s="89"/>
      <c r="T324" s="90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T324" s="21" t="s">
        <v>209</v>
      </c>
      <c r="AU324" s="21" t="s">
        <v>92</v>
      </c>
    </row>
    <row r="325" s="13" customFormat="1">
      <c r="A325" s="13"/>
      <c r="B325" s="232"/>
      <c r="C325" s="233"/>
      <c r="D325" s="224" t="s">
        <v>232</v>
      </c>
      <c r="E325" s="242" t="s">
        <v>35</v>
      </c>
      <c r="F325" s="234" t="s">
        <v>2909</v>
      </c>
      <c r="G325" s="233"/>
      <c r="H325" s="235">
        <v>2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232</v>
      </c>
      <c r="AU325" s="241" t="s">
        <v>92</v>
      </c>
      <c r="AV325" s="13" t="s">
        <v>92</v>
      </c>
      <c r="AW325" s="13" t="s">
        <v>42</v>
      </c>
      <c r="AX325" s="13" t="s">
        <v>82</v>
      </c>
      <c r="AY325" s="241" t="s">
        <v>197</v>
      </c>
    </row>
    <row r="326" s="13" customFormat="1">
      <c r="A326" s="13"/>
      <c r="B326" s="232"/>
      <c r="C326" s="233"/>
      <c r="D326" s="224" t="s">
        <v>232</v>
      </c>
      <c r="E326" s="242" t="s">
        <v>35</v>
      </c>
      <c r="F326" s="234" t="s">
        <v>2910</v>
      </c>
      <c r="G326" s="233"/>
      <c r="H326" s="235">
        <v>4</v>
      </c>
      <c r="I326" s="236"/>
      <c r="J326" s="233"/>
      <c r="K326" s="233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232</v>
      </c>
      <c r="AU326" s="241" t="s">
        <v>92</v>
      </c>
      <c r="AV326" s="13" t="s">
        <v>92</v>
      </c>
      <c r="AW326" s="13" t="s">
        <v>42</v>
      </c>
      <c r="AX326" s="13" t="s">
        <v>82</v>
      </c>
      <c r="AY326" s="241" t="s">
        <v>197</v>
      </c>
    </row>
    <row r="327" s="13" customFormat="1">
      <c r="A327" s="13"/>
      <c r="B327" s="232"/>
      <c r="C327" s="233"/>
      <c r="D327" s="224" t="s">
        <v>232</v>
      </c>
      <c r="E327" s="242" t="s">
        <v>35</v>
      </c>
      <c r="F327" s="234" t="s">
        <v>2911</v>
      </c>
      <c r="G327" s="233"/>
      <c r="H327" s="235">
        <v>8</v>
      </c>
      <c r="I327" s="236"/>
      <c r="J327" s="233"/>
      <c r="K327" s="233"/>
      <c r="L327" s="237"/>
      <c r="M327" s="238"/>
      <c r="N327" s="239"/>
      <c r="O327" s="239"/>
      <c r="P327" s="239"/>
      <c r="Q327" s="239"/>
      <c r="R327" s="239"/>
      <c r="S327" s="239"/>
      <c r="T327" s="24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1" t="s">
        <v>232</v>
      </c>
      <c r="AU327" s="241" t="s">
        <v>92</v>
      </c>
      <c r="AV327" s="13" t="s">
        <v>92</v>
      </c>
      <c r="AW327" s="13" t="s">
        <v>42</v>
      </c>
      <c r="AX327" s="13" t="s">
        <v>82</v>
      </c>
      <c r="AY327" s="241" t="s">
        <v>197</v>
      </c>
    </row>
    <row r="328" s="13" customFormat="1">
      <c r="A328" s="13"/>
      <c r="B328" s="232"/>
      <c r="C328" s="233"/>
      <c r="D328" s="224" t="s">
        <v>232</v>
      </c>
      <c r="E328" s="242" t="s">
        <v>35</v>
      </c>
      <c r="F328" s="234" t="s">
        <v>2912</v>
      </c>
      <c r="G328" s="233"/>
      <c r="H328" s="235">
        <v>32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232</v>
      </c>
      <c r="AU328" s="241" t="s">
        <v>92</v>
      </c>
      <c r="AV328" s="13" t="s">
        <v>92</v>
      </c>
      <c r="AW328" s="13" t="s">
        <v>42</v>
      </c>
      <c r="AX328" s="13" t="s">
        <v>82</v>
      </c>
      <c r="AY328" s="241" t="s">
        <v>197</v>
      </c>
    </row>
    <row r="329" s="14" customFormat="1">
      <c r="A329" s="14"/>
      <c r="B329" s="253"/>
      <c r="C329" s="254"/>
      <c r="D329" s="224" t="s">
        <v>232</v>
      </c>
      <c r="E329" s="255" t="s">
        <v>35</v>
      </c>
      <c r="F329" s="256" t="s">
        <v>355</v>
      </c>
      <c r="G329" s="254"/>
      <c r="H329" s="257">
        <v>46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232</v>
      </c>
      <c r="AU329" s="263" t="s">
        <v>92</v>
      </c>
      <c r="AV329" s="14" t="s">
        <v>206</v>
      </c>
      <c r="AW329" s="14" t="s">
        <v>42</v>
      </c>
      <c r="AX329" s="14" t="s">
        <v>90</v>
      </c>
      <c r="AY329" s="263" t="s">
        <v>197</v>
      </c>
    </row>
    <row r="330" s="2" customFormat="1" ht="24.15" customHeight="1">
      <c r="A330" s="43"/>
      <c r="B330" s="44"/>
      <c r="C330" s="243" t="s">
        <v>481</v>
      </c>
      <c r="D330" s="243" t="s">
        <v>305</v>
      </c>
      <c r="E330" s="244" t="s">
        <v>2396</v>
      </c>
      <c r="F330" s="245" t="s">
        <v>2397</v>
      </c>
      <c r="G330" s="246" t="s">
        <v>215</v>
      </c>
      <c r="H330" s="247">
        <v>2</v>
      </c>
      <c r="I330" s="248"/>
      <c r="J330" s="249">
        <f>ROUND(I330*H330,2)</f>
        <v>0</v>
      </c>
      <c r="K330" s="245" t="s">
        <v>35</v>
      </c>
      <c r="L330" s="250"/>
      <c r="M330" s="251" t="s">
        <v>35</v>
      </c>
      <c r="N330" s="252" t="s">
        <v>53</v>
      </c>
      <c r="O330" s="89"/>
      <c r="P330" s="220">
        <f>O330*H330</f>
        <v>0</v>
      </c>
      <c r="Q330" s="220">
        <v>0</v>
      </c>
      <c r="R330" s="220">
        <f>Q330*H330</f>
        <v>0</v>
      </c>
      <c r="S330" s="220">
        <v>0</v>
      </c>
      <c r="T330" s="221">
        <f>S330*H330</f>
        <v>0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R330" s="222" t="s">
        <v>253</v>
      </c>
      <c r="AT330" s="222" t="s">
        <v>305</v>
      </c>
      <c r="AU330" s="222" t="s">
        <v>92</v>
      </c>
      <c r="AY330" s="21" t="s">
        <v>197</v>
      </c>
      <c r="BE330" s="223">
        <f>IF(N330="základní",J330,0)</f>
        <v>0</v>
      </c>
      <c r="BF330" s="223">
        <f>IF(N330="snížená",J330,0)</f>
        <v>0</v>
      </c>
      <c r="BG330" s="223">
        <f>IF(N330="zákl. přenesená",J330,0)</f>
        <v>0</v>
      </c>
      <c r="BH330" s="223">
        <f>IF(N330="sníž. přenesená",J330,0)</f>
        <v>0</v>
      </c>
      <c r="BI330" s="223">
        <f>IF(N330="nulová",J330,0)</f>
        <v>0</v>
      </c>
      <c r="BJ330" s="21" t="s">
        <v>90</v>
      </c>
      <c r="BK330" s="223">
        <f>ROUND(I330*H330,2)</f>
        <v>0</v>
      </c>
      <c r="BL330" s="21" t="s">
        <v>206</v>
      </c>
      <c r="BM330" s="222" t="s">
        <v>688</v>
      </c>
    </row>
    <row r="331" s="2" customFormat="1">
      <c r="A331" s="43"/>
      <c r="B331" s="44"/>
      <c r="C331" s="45"/>
      <c r="D331" s="224" t="s">
        <v>209</v>
      </c>
      <c r="E331" s="45"/>
      <c r="F331" s="225" t="s">
        <v>2397</v>
      </c>
      <c r="G331" s="45"/>
      <c r="H331" s="45"/>
      <c r="I331" s="226"/>
      <c r="J331" s="45"/>
      <c r="K331" s="45"/>
      <c r="L331" s="49"/>
      <c r="M331" s="227"/>
      <c r="N331" s="228"/>
      <c r="O331" s="89"/>
      <c r="P331" s="89"/>
      <c r="Q331" s="89"/>
      <c r="R331" s="89"/>
      <c r="S331" s="89"/>
      <c r="T331" s="90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T331" s="21" t="s">
        <v>209</v>
      </c>
      <c r="AU331" s="21" t="s">
        <v>92</v>
      </c>
    </row>
    <row r="332" s="13" customFormat="1">
      <c r="A332" s="13"/>
      <c r="B332" s="232"/>
      <c r="C332" s="233"/>
      <c r="D332" s="224" t="s">
        <v>232</v>
      </c>
      <c r="E332" s="242" t="s">
        <v>35</v>
      </c>
      <c r="F332" s="234" t="s">
        <v>2913</v>
      </c>
      <c r="G332" s="233"/>
      <c r="H332" s="235">
        <v>2</v>
      </c>
      <c r="I332" s="236"/>
      <c r="J332" s="233"/>
      <c r="K332" s="233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232</v>
      </c>
      <c r="AU332" s="241" t="s">
        <v>92</v>
      </c>
      <c r="AV332" s="13" t="s">
        <v>92</v>
      </c>
      <c r="AW332" s="13" t="s">
        <v>42</v>
      </c>
      <c r="AX332" s="13" t="s">
        <v>82</v>
      </c>
      <c r="AY332" s="241" t="s">
        <v>197</v>
      </c>
    </row>
    <row r="333" s="14" customFormat="1">
      <c r="A333" s="14"/>
      <c r="B333" s="253"/>
      <c r="C333" s="254"/>
      <c r="D333" s="224" t="s">
        <v>232</v>
      </c>
      <c r="E333" s="255" t="s">
        <v>35</v>
      </c>
      <c r="F333" s="256" t="s">
        <v>355</v>
      </c>
      <c r="G333" s="254"/>
      <c r="H333" s="257">
        <v>2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232</v>
      </c>
      <c r="AU333" s="263" t="s">
        <v>92</v>
      </c>
      <c r="AV333" s="14" t="s">
        <v>206</v>
      </c>
      <c r="AW333" s="14" t="s">
        <v>42</v>
      </c>
      <c r="AX333" s="14" t="s">
        <v>90</v>
      </c>
      <c r="AY333" s="263" t="s">
        <v>197</v>
      </c>
    </row>
    <row r="334" s="2" customFormat="1" ht="24.15" customHeight="1">
      <c r="A334" s="43"/>
      <c r="B334" s="44"/>
      <c r="C334" s="243" t="s">
        <v>487</v>
      </c>
      <c r="D334" s="243" t="s">
        <v>305</v>
      </c>
      <c r="E334" s="244" t="s">
        <v>2399</v>
      </c>
      <c r="F334" s="245" t="s">
        <v>2400</v>
      </c>
      <c r="G334" s="246" t="s">
        <v>215</v>
      </c>
      <c r="H334" s="247">
        <v>2</v>
      </c>
      <c r="I334" s="248"/>
      <c r="J334" s="249">
        <f>ROUND(I334*H334,2)</f>
        <v>0</v>
      </c>
      <c r="K334" s="245" t="s">
        <v>35</v>
      </c>
      <c r="L334" s="250"/>
      <c r="M334" s="251" t="s">
        <v>35</v>
      </c>
      <c r="N334" s="252" t="s">
        <v>53</v>
      </c>
      <c r="O334" s="89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R334" s="222" t="s">
        <v>253</v>
      </c>
      <c r="AT334" s="222" t="s">
        <v>305</v>
      </c>
      <c r="AU334" s="222" t="s">
        <v>92</v>
      </c>
      <c r="AY334" s="21" t="s">
        <v>197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21" t="s">
        <v>90</v>
      </c>
      <c r="BK334" s="223">
        <f>ROUND(I334*H334,2)</f>
        <v>0</v>
      </c>
      <c r="BL334" s="21" t="s">
        <v>206</v>
      </c>
      <c r="BM334" s="222" t="s">
        <v>697</v>
      </c>
    </row>
    <row r="335" s="2" customFormat="1">
      <c r="A335" s="43"/>
      <c r="B335" s="44"/>
      <c r="C335" s="45"/>
      <c r="D335" s="224" t="s">
        <v>209</v>
      </c>
      <c r="E335" s="45"/>
      <c r="F335" s="225" t="s">
        <v>2400</v>
      </c>
      <c r="G335" s="45"/>
      <c r="H335" s="45"/>
      <c r="I335" s="226"/>
      <c r="J335" s="45"/>
      <c r="K335" s="45"/>
      <c r="L335" s="49"/>
      <c r="M335" s="227"/>
      <c r="N335" s="228"/>
      <c r="O335" s="89"/>
      <c r="P335" s="89"/>
      <c r="Q335" s="89"/>
      <c r="R335" s="89"/>
      <c r="S335" s="89"/>
      <c r="T335" s="90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T335" s="21" t="s">
        <v>209</v>
      </c>
      <c r="AU335" s="21" t="s">
        <v>92</v>
      </c>
    </row>
    <row r="336" s="13" customFormat="1">
      <c r="A336" s="13"/>
      <c r="B336" s="232"/>
      <c r="C336" s="233"/>
      <c r="D336" s="224" t="s">
        <v>232</v>
      </c>
      <c r="E336" s="242" t="s">
        <v>35</v>
      </c>
      <c r="F336" s="234" t="s">
        <v>2913</v>
      </c>
      <c r="G336" s="233"/>
      <c r="H336" s="235">
        <v>2</v>
      </c>
      <c r="I336" s="236"/>
      <c r="J336" s="233"/>
      <c r="K336" s="233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232</v>
      </c>
      <c r="AU336" s="241" t="s">
        <v>92</v>
      </c>
      <c r="AV336" s="13" t="s">
        <v>92</v>
      </c>
      <c r="AW336" s="13" t="s">
        <v>42</v>
      </c>
      <c r="AX336" s="13" t="s">
        <v>82</v>
      </c>
      <c r="AY336" s="241" t="s">
        <v>197</v>
      </c>
    </row>
    <row r="337" s="14" customFormat="1">
      <c r="A337" s="14"/>
      <c r="B337" s="253"/>
      <c r="C337" s="254"/>
      <c r="D337" s="224" t="s">
        <v>232</v>
      </c>
      <c r="E337" s="255" t="s">
        <v>35</v>
      </c>
      <c r="F337" s="256" t="s">
        <v>355</v>
      </c>
      <c r="G337" s="254"/>
      <c r="H337" s="257">
        <v>2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232</v>
      </c>
      <c r="AU337" s="263" t="s">
        <v>92</v>
      </c>
      <c r="AV337" s="14" t="s">
        <v>206</v>
      </c>
      <c r="AW337" s="14" t="s">
        <v>42</v>
      </c>
      <c r="AX337" s="14" t="s">
        <v>90</v>
      </c>
      <c r="AY337" s="263" t="s">
        <v>197</v>
      </c>
    </row>
    <row r="338" s="2" customFormat="1" ht="33" customHeight="1">
      <c r="A338" s="43"/>
      <c r="B338" s="44"/>
      <c r="C338" s="211" t="s">
        <v>29</v>
      </c>
      <c r="D338" s="211" t="s">
        <v>201</v>
      </c>
      <c r="E338" s="212" t="s">
        <v>2629</v>
      </c>
      <c r="F338" s="213" t="s">
        <v>2630</v>
      </c>
      <c r="G338" s="214" t="s">
        <v>215</v>
      </c>
      <c r="H338" s="215">
        <v>2</v>
      </c>
      <c r="I338" s="216"/>
      <c r="J338" s="217">
        <f>ROUND(I338*H338,2)</f>
        <v>0</v>
      </c>
      <c r="K338" s="213" t="s">
        <v>35</v>
      </c>
      <c r="L338" s="49"/>
      <c r="M338" s="218" t="s">
        <v>35</v>
      </c>
      <c r="N338" s="219" t="s">
        <v>53</v>
      </c>
      <c r="O338" s="89"/>
      <c r="P338" s="220">
        <f>O338*H338</f>
        <v>0</v>
      </c>
      <c r="Q338" s="220">
        <v>0</v>
      </c>
      <c r="R338" s="220">
        <f>Q338*H338</f>
        <v>0</v>
      </c>
      <c r="S338" s="220">
        <v>0</v>
      </c>
      <c r="T338" s="221">
        <f>S338*H338</f>
        <v>0</v>
      </c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R338" s="222" t="s">
        <v>206</v>
      </c>
      <c r="AT338" s="222" t="s">
        <v>201</v>
      </c>
      <c r="AU338" s="222" t="s">
        <v>92</v>
      </c>
      <c r="AY338" s="21" t="s">
        <v>197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21" t="s">
        <v>90</v>
      </c>
      <c r="BK338" s="223">
        <f>ROUND(I338*H338,2)</f>
        <v>0</v>
      </c>
      <c r="BL338" s="21" t="s">
        <v>206</v>
      </c>
      <c r="BM338" s="222" t="s">
        <v>705</v>
      </c>
    </row>
    <row r="339" s="2" customFormat="1">
      <c r="A339" s="43"/>
      <c r="B339" s="44"/>
      <c r="C339" s="45"/>
      <c r="D339" s="224" t="s">
        <v>209</v>
      </c>
      <c r="E339" s="45"/>
      <c r="F339" s="225" t="s">
        <v>2630</v>
      </c>
      <c r="G339" s="45"/>
      <c r="H339" s="45"/>
      <c r="I339" s="226"/>
      <c r="J339" s="45"/>
      <c r="K339" s="45"/>
      <c r="L339" s="49"/>
      <c r="M339" s="227"/>
      <c r="N339" s="228"/>
      <c r="O339" s="89"/>
      <c r="P339" s="89"/>
      <c r="Q339" s="89"/>
      <c r="R339" s="89"/>
      <c r="S339" s="89"/>
      <c r="T339" s="90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T339" s="21" t="s">
        <v>209</v>
      </c>
      <c r="AU339" s="21" t="s">
        <v>92</v>
      </c>
    </row>
    <row r="340" s="13" customFormat="1">
      <c r="A340" s="13"/>
      <c r="B340" s="232"/>
      <c r="C340" s="233"/>
      <c r="D340" s="224" t="s">
        <v>232</v>
      </c>
      <c r="E340" s="242" t="s">
        <v>35</v>
      </c>
      <c r="F340" s="234" t="s">
        <v>2914</v>
      </c>
      <c r="G340" s="233"/>
      <c r="H340" s="235">
        <v>2</v>
      </c>
      <c r="I340" s="236"/>
      <c r="J340" s="233"/>
      <c r="K340" s="233"/>
      <c r="L340" s="237"/>
      <c r="M340" s="238"/>
      <c r="N340" s="239"/>
      <c r="O340" s="239"/>
      <c r="P340" s="239"/>
      <c r="Q340" s="239"/>
      <c r="R340" s="239"/>
      <c r="S340" s="239"/>
      <c r="T340" s="24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1" t="s">
        <v>232</v>
      </c>
      <c r="AU340" s="241" t="s">
        <v>92</v>
      </c>
      <c r="AV340" s="13" t="s">
        <v>92</v>
      </c>
      <c r="AW340" s="13" t="s">
        <v>42</v>
      </c>
      <c r="AX340" s="13" t="s">
        <v>82</v>
      </c>
      <c r="AY340" s="241" t="s">
        <v>197</v>
      </c>
    </row>
    <row r="341" s="14" customFormat="1">
      <c r="A341" s="14"/>
      <c r="B341" s="253"/>
      <c r="C341" s="254"/>
      <c r="D341" s="224" t="s">
        <v>232</v>
      </c>
      <c r="E341" s="255" t="s">
        <v>35</v>
      </c>
      <c r="F341" s="256" t="s">
        <v>355</v>
      </c>
      <c r="G341" s="254"/>
      <c r="H341" s="257">
        <v>2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232</v>
      </c>
      <c r="AU341" s="263" t="s">
        <v>92</v>
      </c>
      <c r="AV341" s="14" t="s">
        <v>206</v>
      </c>
      <c r="AW341" s="14" t="s">
        <v>42</v>
      </c>
      <c r="AX341" s="14" t="s">
        <v>90</v>
      </c>
      <c r="AY341" s="263" t="s">
        <v>197</v>
      </c>
    </row>
    <row r="342" s="2" customFormat="1" ht="24.15" customHeight="1">
      <c r="A342" s="43"/>
      <c r="B342" s="44"/>
      <c r="C342" s="243" t="s">
        <v>502</v>
      </c>
      <c r="D342" s="243" t="s">
        <v>305</v>
      </c>
      <c r="E342" s="244" t="s">
        <v>2632</v>
      </c>
      <c r="F342" s="245" t="s">
        <v>2633</v>
      </c>
      <c r="G342" s="246" t="s">
        <v>215</v>
      </c>
      <c r="H342" s="247">
        <v>2</v>
      </c>
      <c r="I342" s="248"/>
      <c r="J342" s="249">
        <f>ROUND(I342*H342,2)</f>
        <v>0</v>
      </c>
      <c r="K342" s="245" t="s">
        <v>35</v>
      </c>
      <c r="L342" s="250"/>
      <c r="M342" s="251" t="s">
        <v>35</v>
      </c>
      <c r="N342" s="252" t="s">
        <v>53</v>
      </c>
      <c r="O342" s="89"/>
      <c r="P342" s="220">
        <f>O342*H342</f>
        <v>0</v>
      </c>
      <c r="Q342" s="220">
        <v>0</v>
      </c>
      <c r="R342" s="220">
        <f>Q342*H342</f>
        <v>0</v>
      </c>
      <c r="S342" s="220">
        <v>0</v>
      </c>
      <c r="T342" s="221">
        <f>S342*H342</f>
        <v>0</v>
      </c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R342" s="222" t="s">
        <v>253</v>
      </c>
      <c r="AT342" s="222" t="s">
        <v>305</v>
      </c>
      <c r="AU342" s="222" t="s">
        <v>92</v>
      </c>
      <c r="AY342" s="21" t="s">
        <v>197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21" t="s">
        <v>90</v>
      </c>
      <c r="BK342" s="223">
        <f>ROUND(I342*H342,2)</f>
        <v>0</v>
      </c>
      <c r="BL342" s="21" t="s">
        <v>206</v>
      </c>
      <c r="BM342" s="222" t="s">
        <v>715</v>
      </c>
    </row>
    <row r="343" s="2" customFormat="1">
      <c r="A343" s="43"/>
      <c r="B343" s="44"/>
      <c r="C343" s="45"/>
      <c r="D343" s="224" t="s">
        <v>209</v>
      </c>
      <c r="E343" s="45"/>
      <c r="F343" s="225" t="s">
        <v>2633</v>
      </c>
      <c r="G343" s="45"/>
      <c r="H343" s="45"/>
      <c r="I343" s="226"/>
      <c r="J343" s="45"/>
      <c r="K343" s="45"/>
      <c r="L343" s="49"/>
      <c r="M343" s="227"/>
      <c r="N343" s="228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T343" s="21" t="s">
        <v>209</v>
      </c>
      <c r="AU343" s="21" t="s">
        <v>92</v>
      </c>
    </row>
    <row r="344" s="13" customFormat="1">
      <c r="A344" s="13"/>
      <c r="B344" s="232"/>
      <c r="C344" s="233"/>
      <c r="D344" s="224" t="s">
        <v>232</v>
      </c>
      <c r="E344" s="242" t="s">
        <v>35</v>
      </c>
      <c r="F344" s="234" t="s">
        <v>2914</v>
      </c>
      <c r="G344" s="233"/>
      <c r="H344" s="235">
        <v>2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232</v>
      </c>
      <c r="AU344" s="241" t="s">
        <v>92</v>
      </c>
      <c r="AV344" s="13" t="s">
        <v>92</v>
      </c>
      <c r="AW344" s="13" t="s">
        <v>42</v>
      </c>
      <c r="AX344" s="13" t="s">
        <v>82</v>
      </c>
      <c r="AY344" s="241" t="s">
        <v>197</v>
      </c>
    </row>
    <row r="345" s="14" customFormat="1">
      <c r="A345" s="14"/>
      <c r="B345" s="253"/>
      <c r="C345" s="254"/>
      <c r="D345" s="224" t="s">
        <v>232</v>
      </c>
      <c r="E345" s="255" t="s">
        <v>35</v>
      </c>
      <c r="F345" s="256" t="s">
        <v>355</v>
      </c>
      <c r="G345" s="254"/>
      <c r="H345" s="257">
        <v>2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232</v>
      </c>
      <c r="AU345" s="263" t="s">
        <v>92</v>
      </c>
      <c r="AV345" s="14" t="s">
        <v>206</v>
      </c>
      <c r="AW345" s="14" t="s">
        <v>42</v>
      </c>
      <c r="AX345" s="14" t="s">
        <v>90</v>
      </c>
      <c r="AY345" s="263" t="s">
        <v>197</v>
      </c>
    </row>
    <row r="346" s="2" customFormat="1" ht="33" customHeight="1">
      <c r="A346" s="43"/>
      <c r="B346" s="44"/>
      <c r="C346" s="211" t="s">
        <v>509</v>
      </c>
      <c r="D346" s="211" t="s">
        <v>201</v>
      </c>
      <c r="E346" s="212" t="s">
        <v>2915</v>
      </c>
      <c r="F346" s="213" t="s">
        <v>2916</v>
      </c>
      <c r="G346" s="214" t="s">
        <v>215</v>
      </c>
      <c r="H346" s="215">
        <v>5</v>
      </c>
      <c r="I346" s="216"/>
      <c r="J346" s="217">
        <f>ROUND(I346*H346,2)</f>
        <v>0</v>
      </c>
      <c r="K346" s="213" t="s">
        <v>35</v>
      </c>
      <c r="L346" s="49"/>
      <c r="M346" s="218" t="s">
        <v>35</v>
      </c>
      <c r="N346" s="219" t="s">
        <v>53</v>
      </c>
      <c r="O346" s="89"/>
      <c r="P346" s="220">
        <f>O346*H346</f>
        <v>0</v>
      </c>
      <c r="Q346" s="220">
        <v>0</v>
      </c>
      <c r="R346" s="220">
        <f>Q346*H346</f>
        <v>0</v>
      </c>
      <c r="S346" s="220">
        <v>0</v>
      </c>
      <c r="T346" s="221">
        <f>S346*H346</f>
        <v>0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R346" s="222" t="s">
        <v>206</v>
      </c>
      <c r="AT346" s="222" t="s">
        <v>201</v>
      </c>
      <c r="AU346" s="222" t="s">
        <v>92</v>
      </c>
      <c r="AY346" s="21" t="s">
        <v>197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21" t="s">
        <v>90</v>
      </c>
      <c r="BK346" s="223">
        <f>ROUND(I346*H346,2)</f>
        <v>0</v>
      </c>
      <c r="BL346" s="21" t="s">
        <v>206</v>
      </c>
      <c r="BM346" s="222" t="s">
        <v>723</v>
      </c>
    </row>
    <row r="347" s="2" customFormat="1">
      <c r="A347" s="43"/>
      <c r="B347" s="44"/>
      <c r="C347" s="45"/>
      <c r="D347" s="224" t="s">
        <v>209</v>
      </c>
      <c r="E347" s="45"/>
      <c r="F347" s="225" t="s">
        <v>2916</v>
      </c>
      <c r="G347" s="45"/>
      <c r="H347" s="45"/>
      <c r="I347" s="226"/>
      <c r="J347" s="45"/>
      <c r="K347" s="45"/>
      <c r="L347" s="49"/>
      <c r="M347" s="227"/>
      <c r="N347" s="228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209</v>
      </c>
      <c r="AU347" s="21" t="s">
        <v>92</v>
      </c>
    </row>
    <row r="348" s="13" customFormat="1">
      <c r="A348" s="13"/>
      <c r="B348" s="232"/>
      <c r="C348" s="233"/>
      <c r="D348" s="224" t="s">
        <v>232</v>
      </c>
      <c r="E348" s="242" t="s">
        <v>35</v>
      </c>
      <c r="F348" s="234" t="s">
        <v>2917</v>
      </c>
      <c r="G348" s="233"/>
      <c r="H348" s="235">
        <v>5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232</v>
      </c>
      <c r="AU348" s="241" t="s">
        <v>92</v>
      </c>
      <c r="AV348" s="13" t="s">
        <v>92</v>
      </c>
      <c r="AW348" s="13" t="s">
        <v>42</v>
      </c>
      <c r="AX348" s="13" t="s">
        <v>82</v>
      </c>
      <c r="AY348" s="241" t="s">
        <v>197</v>
      </c>
    </row>
    <row r="349" s="14" customFormat="1">
      <c r="A349" s="14"/>
      <c r="B349" s="253"/>
      <c r="C349" s="254"/>
      <c r="D349" s="224" t="s">
        <v>232</v>
      </c>
      <c r="E349" s="255" t="s">
        <v>35</v>
      </c>
      <c r="F349" s="256" t="s">
        <v>355</v>
      </c>
      <c r="G349" s="254"/>
      <c r="H349" s="257">
        <v>5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232</v>
      </c>
      <c r="AU349" s="263" t="s">
        <v>92</v>
      </c>
      <c r="AV349" s="14" t="s">
        <v>206</v>
      </c>
      <c r="AW349" s="14" t="s">
        <v>42</v>
      </c>
      <c r="AX349" s="14" t="s">
        <v>90</v>
      </c>
      <c r="AY349" s="263" t="s">
        <v>197</v>
      </c>
    </row>
    <row r="350" s="2" customFormat="1" ht="24.15" customHeight="1">
      <c r="A350" s="43"/>
      <c r="B350" s="44"/>
      <c r="C350" s="243" t="s">
        <v>515</v>
      </c>
      <c r="D350" s="243" t="s">
        <v>305</v>
      </c>
      <c r="E350" s="244" t="s">
        <v>2918</v>
      </c>
      <c r="F350" s="245" t="s">
        <v>2919</v>
      </c>
      <c r="G350" s="246" t="s">
        <v>215</v>
      </c>
      <c r="H350" s="247">
        <v>5</v>
      </c>
      <c r="I350" s="248"/>
      <c r="J350" s="249">
        <f>ROUND(I350*H350,2)</f>
        <v>0</v>
      </c>
      <c r="K350" s="245" t="s">
        <v>35</v>
      </c>
      <c r="L350" s="250"/>
      <c r="M350" s="251" t="s">
        <v>35</v>
      </c>
      <c r="N350" s="252" t="s">
        <v>53</v>
      </c>
      <c r="O350" s="89"/>
      <c r="P350" s="220">
        <f>O350*H350</f>
        <v>0</v>
      </c>
      <c r="Q350" s="220">
        <v>0</v>
      </c>
      <c r="R350" s="220">
        <f>Q350*H350</f>
        <v>0</v>
      </c>
      <c r="S350" s="220">
        <v>0</v>
      </c>
      <c r="T350" s="221">
        <f>S350*H350</f>
        <v>0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R350" s="222" t="s">
        <v>253</v>
      </c>
      <c r="AT350" s="222" t="s">
        <v>305</v>
      </c>
      <c r="AU350" s="222" t="s">
        <v>92</v>
      </c>
      <c r="AY350" s="21" t="s">
        <v>197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21" t="s">
        <v>90</v>
      </c>
      <c r="BK350" s="223">
        <f>ROUND(I350*H350,2)</f>
        <v>0</v>
      </c>
      <c r="BL350" s="21" t="s">
        <v>206</v>
      </c>
      <c r="BM350" s="222" t="s">
        <v>732</v>
      </c>
    </row>
    <row r="351" s="2" customFormat="1">
      <c r="A351" s="43"/>
      <c r="B351" s="44"/>
      <c r="C351" s="45"/>
      <c r="D351" s="224" t="s">
        <v>209</v>
      </c>
      <c r="E351" s="45"/>
      <c r="F351" s="225" t="s">
        <v>2919</v>
      </c>
      <c r="G351" s="45"/>
      <c r="H351" s="45"/>
      <c r="I351" s="226"/>
      <c r="J351" s="45"/>
      <c r="K351" s="45"/>
      <c r="L351" s="49"/>
      <c r="M351" s="227"/>
      <c r="N351" s="228"/>
      <c r="O351" s="89"/>
      <c r="P351" s="89"/>
      <c r="Q351" s="89"/>
      <c r="R351" s="89"/>
      <c r="S351" s="89"/>
      <c r="T351" s="90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T351" s="21" t="s">
        <v>209</v>
      </c>
      <c r="AU351" s="21" t="s">
        <v>92</v>
      </c>
    </row>
    <row r="352" s="13" customFormat="1">
      <c r="A352" s="13"/>
      <c r="B352" s="232"/>
      <c r="C352" s="233"/>
      <c r="D352" s="224" t="s">
        <v>232</v>
      </c>
      <c r="E352" s="242" t="s">
        <v>35</v>
      </c>
      <c r="F352" s="234" t="s">
        <v>2917</v>
      </c>
      <c r="G352" s="233"/>
      <c r="H352" s="235">
        <v>5</v>
      </c>
      <c r="I352" s="236"/>
      <c r="J352" s="233"/>
      <c r="K352" s="233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232</v>
      </c>
      <c r="AU352" s="241" t="s">
        <v>92</v>
      </c>
      <c r="AV352" s="13" t="s">
        <v>92</v>
      </c>
      <c r="AW352" s="13" t="s">
        <v>42</v>
      </c>
      <c r="AX352" s="13" t="s">
        <v>82</v>
      </c>
      <c r="AY352" s="241" t="s">
        <v>197</v>
      </c>
    </row>
    <row r="353" s="14" customFormat="1">
      <c r="A353" s="14"/>
      <c r="B353" s="253"/>
      <c r="C353" s="254"/>
      <c r="D353" s="224" t="s">
        <v>232</v>
      </c>
      <c r="E353" s="255" t="s">
        <v>35</v>
      </c>
      <c r="F353" s="256" t="s">
        <v>355</v>
      </c>
      <c r="G353" s="254"/>
      <c r="H353" s="257">
        <v>5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232</v>
      </c>
      <c r="AU353" s="263" t="s">
        <v>92</v>
      </c>
      <c r="AV353" s="14" t="s">
        <v>206</v>
      </c>
      <c r="AW353" s="14" t="s">
        <v>42</v>
      </c>
      <c r="AX353" s="14" t="s">
        <v>90</v>
      </c>
      <c r="AY353" s="263" t="s">
        <v>197</v>
      </c>
    </row>
    <row r="354" s="2" customFormat="1" ht="33" customHeight="1">
      <c r="A354" s="43"/>
      <c r="B354" s="44"/>
      <c r="C354" s="211" t="s">
        <v>523</v>
      </c>
      <c r="D354" s="211" t="s">
        <v>201</v>
      </c>
      <c r="E354" s="212" t="s">
        <v>2419</v>
      </c>
      <c r="F354" s="213" t="s">
        <v>2420</v>
      </c>
      <c r="G354" s="214" t="s">
        <v>215</v>
      </c>
      <c r="H354" s="215">
        <v>8</v>
      </c>
      <c r="I354" s="216"/>
      <c r="J354" s="217">
        <f>ROUND(I354*H354,2)</f>
        <v>0</v>
      </c>
      <c r="K354" s="213" t="s">
        <v>35</v>
      </c>
      <c r="L354" s="49"/>
      <c r="M354" s="218" t="s">
        <v>35</v>
      </c>
      <c r="N354" s="219" t="s">
        <v>53</v>
      </c>
      <c r="O354" s="89"/>
      <c r="P354" s="220">
        <f>O354*H354</f>
        <v>0</v>
      </c>
      <c r="Q354" s="220">
        <v>0</v>
      </c>
      <c r="R354" s="220">
        <f>Q354*H354</f>
        <v>0</v>
      </c>
      <c r="S354" s="220">
        <v>0</v>
      </c>
      <c r="T354" s="221">
        <f>S354*H354</f>
        <v>0</v>
      </c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R354" s="222" t="s">
        <v>206</v>
      </c>
      <c r="AT354" s="222" t="s">
        <v>201</v>
      </c>
      <c r="AU354" s="222" t="s">
        <v>92</v>
      </c>
      <c r="AY354" s="21" t="s">
        <v>197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21" t="s">
        <v>90</v>
      </c>
      <c r="BK354" s="223">
        <f>ROUND(I354*H354,2)</f>
        <v>0</v>
      </c>
      <c r="BL354" s="21" t="s">
        <v>206</v>
      </c>
      <c r="BM354" s="222" t="s">
        <v>737</v>
      </c>
    </row>
    <row r="355" s="2" customFormat="1">
      <c r="A355" s="43"/>
      <c r="B355" s="44"/>
      <c r="C355" s="45"/>
      <c r="D355" s="224" t="s">
        <v>209</v>
      </c>
      <c r="E355" s="45"/>
      <c r="F355" s="225" t="s">
        <v>2420</v>
      </c>
      <c r="G355" s="45"/>
      <c r="H355" s="45"/>
      <c r="I355" s="226"/>
      <c r="J355" s="45"/>
      <c r="K355" s="45"/>
      <c r="L355" s="49"/>
      <c r="M355" s="227"/>
      <c r="N355" s="228"/>
      <c r="O355" s="89"/>
      <c r="P355" s="89"/>
      <c r="Q355" s="89"/>
      <c r="R355" s="89"/>
      <c r="S355" s="89"/>
      <c r="T355" s="90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T355" s="21" t="s">
        <v>209</v>
      </c>
      <c r="AU355" s="21" t="s">
        <v>92</v>
      </c>
    </row>
    <row r="356" s="13" customFormat="1">
      <c r="A356" s="13"/>
      <c r="B356" s="232"/>
      <c r="C356" s="233"/>
      <c r="D356" s="224" t="s">
        <v>232</v>
      </c>
      <c r="E356" s="242" t="s">
        <v>35</v>
      </c>
      <c r="F356" s="234" t="s">
        <v>2920</v>
      </c>
      <c r="G356" s="233"/>
      <c r="H356" s="235">
        <v>1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232</v>
      </c>
      <c r="AU356" s="241" t="s">
        <v>92</v>
      </c>
      <c r="AV356" s="13" t="s">
        <v>92</v>
      </c>
      <c r="AW356" s="13" t="s">
        <v>42</v>
      </c>
      <c r="AX356" s="13" t="s">
        <v>82</v>
      </c>
      <c r="AY356" s="241" t="s">
        <v>197</v>
      </c>
    </row>
    <row r="357" s="13" customFormat="1">
      <c r="A357" s="13"/>
      <c r="B357" s="232"/>
      <c r="C357" s="233"/>
      <c r="D357" s="224" t="s">
        <v>232</v>
      </c>
      <c r="E357" s="242" t="s">
        <v>35</v>
      </c>
      <c r="F357" s="234" t="s">
        <v>2921</v>
      </c>
      <c r="G357" s="233"/>
      <c r="H357" s="235">
        <v>1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232</v>
      </c>
      <c r="AU357" s="241" t="s">
        <v>92</v>
      </c>
      <c r="AV357" s="13" t="s">
        <v>92</v>
      </c>
      <c r="AW357" s="13" t="s">
        <v>42</v>
      </c>
      <c r="AX357" s="13" t="s">
        <v>82</v>
      </c>
      <c r="AY357" s="241" t="s">
        <v>197</v>
      </c>
    </row>
    <row r="358" s="13" customFormat="1">
      <c r="A358" s="13"/>
      <c r="B358" s="232"/>
      <c r="C358" s="233"/>
      <c r="D358" s="224" t="s">
        <v>232</v>
      </c>
      <c r="E358" s="242" t="s">
        <v>35</v>
      </c>
      <c r="F358" s="234" t="s">
        <v>2922</v>
      </c>
      <c r="G358" s="233"/>
      <c r="H358" s="235">
        <v>2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232</v>
      </c>
      <c r="AU358" s="241" t="s">
        <v>92</v>
      </c>
      <c r="AV358" s="13" t="s">
        <v>92</v>
      </c>
      <c r="AW358" s="13" t="s">
        <v>42</v>
      </c>
      <c r="AX358" s="13" t="s">
        <v>82</v>
      </c>
      <c r="AY358" s="241" t="s">
        <v>197</v>
      </c>
    </row>
    <row r="359" s="13" customFormat="1">
      <c r="A359" s="13"/>
      <c r="B359" s="232"/>
      <c r="C359" s="233"/>
      <c r="D359" s="224" t="s">
        <v>232</v>
      </c>
      <c r="E359" s="242" t="s">
        <v>35</v>
      </c>
      <c r="F359" s="234" t="s">
        <v>2923</v>
      </c>
      <c r="G359" s="233"/>
      <c r="H359" s="235">
        <v>4</v>
      </c>
      <c r="I359" s="236"/>
      <c r="J359" s="233"/>
      <c r="K359" s="233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232</v>
      </c>
      <c r="AU359" s="241" t="s">
        <v>92</v>
      </c>
      <c r="AV359" s="13" t="s">
        <v>92</v>
      </c>
      <c r="AW359" s="13" t="s">
        <v>42</v>
      </c>
      <c r="AX359" s="13" t="s">
        <v>82</v>
      </c>
      <c r="AY359" s="241" t="s">
        <v>197</v>
      </c>
    </row>
    <row r="360" s="14" customFormat="1">
      <c r="A360" s="14"/>
      <c r="B360" s="253"/>
      <c r="C360" s="254"/>
      <c r="D360" s="224" t="s">
        <v>232</v>
      </c>
      <c r="E360" s="255" t="s">
        <v>35</v>
      </c>
      <c r="F360" s="256" t="s">
        <v>355</v>
      </c>
      <c r="G360" s="254"/>
      <c r="H360" s="257">
        <v>8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232</v>
      </c>
      <c r="AU360" s="263" t="s">
        <v>92</v>
      </c>
      <c r="AV360" s="14" t="s">
        <v>206</v>
      </c>
      <c r="AW360" s="14" t="s">
        <v>42</v>
      </c>
      <c r="AX360" s="14" t="s">
        <v>90</v>
      </c>
      <c r="AY360" s="263" t="s">
        <v>197</v>
      </c>
    </row>
    <row r="361" s="2" customFormat="1" ht="24.15" customHeight="1">
      <c r="A361" s="43"/>
      <c r="B361" s="44"/>
      <c r="C361" s="211" t="s">
        <v>539</v>
      </c>
      <c r="D361" s="211" t="s">
        <v>201</v>
      </c>
      <c r="E361" s="212" t="s">
        <v>2422</v>
      </c>
      <c r="F361" s="213" t="s">
        <v>2423</v>
      </c>
      <c r="G361" s="214" t="s">
        <v>215</v>
      </c>
      <c r="H361" s="215">
        <v>10</v>
      </c>
      <c r="I361" s="216"/>
      <c r="J361" s="217">
        <f>ROUND(I361*H361,2)</f>
        <v>0</v>
      </c>
      <c r="K361" s="213" t="s">
        <v>35</v>
      </c>
      <c r="L361" s="49"/>
      <c r="M361" s="218" t="s">
        <v>35</v>
      </c>
      <c r="N361" s="219" t="s">
        <v>53</v>
      </c>
      <c r="O361" s="89"/>
      <c r="P361" s="220">
        <f>O361*H361</f>
        <v>0</v>
      </c>
      <c r="Q361" s="220">
        <v>0</v>
      </c>
      <c r="R361" s="220">
        <f>Q361*H361</f>
        <v>0</v>
      </c>
      <c r="S361" s="220">
        <v>0</v>
      </c>
      <c r="T361" s="221">
        <f>S361*H361</f>
        <v>0</v>
      </c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R361" s="222" t="s">
        <v>206</v>
      </c>
      <c r="AT361" s="222" t="s">
        <v>201</v>
      </c>
      <c r="AU361" s="222" t="s">
        <v>92</v>
      </c>
      <c r="AY361" s="21" t="s">
        <v>197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21" t="s">
        <v>90</v>
      </c>
      <c r="BK361" s="223">
        <f>ROUND(I361*H361,2)</f>
        <v>0</v>
      </c>
      <c r="BL361" s="21" t="s">
        <v>206</v>
      </c>
      <c r="BM361" s="222" t="s">
        <v>746</v>
      </c>
    </row>
    <row r="362" s="2" customFormat="1">
      <c r="A362" s="43"/>
      <c r="B362" s="44"/>
      <c r="C362" s="45"/>
      <c r="D362" s="224" t="s">
        <v>209</v>
      </c>
      <c r="E362" s="45"/>
      <c r="F362" s="225" t="s">
        <v>2423</v>
      </c>
      <c r="G362" s="45"/>
      <c r="H362" s="45"/>
      <c r="I362" s="226"/>
      <c r="J362" s="45"/>
      <c r="K362" s="45"/>
      <c r="L362" s="49"/>
      <c r="M362" s="227"/>
      <c r="N362" s="228"/>
      <c r="O362" s="89"/>
      <c r="P362" s="89"/>
      <c r="Q362" s="89"/>
      <c r="R362" s="89"/>
      <c r="S362" s="89"/>
      <c r="T362" s="90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T362" s="21" t="s">
        <v>209</v>
      </c>
      <c r="AU362" s="21" t="s">
        <v>92</v>
      </c>
    </row>
    <row r="363" s="13" customFormat="1">
      <c r="A363" s="13"/>
      <c r="B363" s="232"/>
      <c r="C363" s="233"/>
      <c r="D363" s="224" t="s">
        <v>232</v>
      </c>
      <c r="E363" s="242" t="s">
        <v>35</v>
      </c>
      <c r="F363" s="234" t="s">
        <v>2924</v>
      </c>
      <c r="G363" s="233"/>
      <c r="H363" s="235">
        <v>10</v>
      </c>
      <c r="I363" s="236"/>
      <c r="J363" s="233"/>
      <c r="K363" s="233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232</v>
      </c>
      <c r="AU363" s="241" t="s">
        <v>92</v>
      </c>
      <c r="AV363" s="13" t="s">
        <v>92</v>
      </c>
      <c r="AW363" s="13" t="s">
        <v>42</v>
      </c>
      <c r="AX363" s="13" t="s">
        <v>82</v>
      </c>
      <c r="AY363" s="241" t="s">
        <v>197</v>
      </c>
    </row>
    <row r="364" s="14" customFormat="1">
      <c r="A364" s="14"/>
      <c r="B364" s="253"/>
      <c r="C364" s="254"/>
      <c r="D364" s="224" t="s">
        <v>232</v>
      </c>
      <c r="E364" s="255" t="s">
        <v>35</v>
      </c>
      <c r="F364" s="256" t="s">
        <v>355</v>
      </c>
      <c r="G364" s="254"/>
      <c r="H364" s="257">
        <v>10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232</v>
      </c>
      <c r="AU364" s="263" t="s">
        <v>92</v>
      </c>
      <c r="AV364" s="14" t="s">
        <v>206</v>
      </c>
      <c r="AW364" s="14" t="s">
        <v>42</v>
      </c>
      <c r="AX364" s="14" t="s">
        <v>90</v>
      </c>
      <c r="AY364" s="263" t="s">
        <v>197</v>
      </c>
    </row>
    <row r="365" s="2" customFormat="1" ht="16.5" customHeight="1">
      <c r="A365" s="43"/>
      <c r="B365" s="44"/>
      <c r="C365" s="243" t="s">
        <v>545</v>
      </c>
      <c r="D365" s="243" t="s">
        <v>305</v>
      </c>
      <c r="E365" s="244" t="s">
        <v>2425</v>
      </c>
      <c r="F365" s="245" t="s">
        <v>2426</v>
      </c>
      <c r="G365" s="246" t="s">
        <v>215</v>
      </c>
      <c r="H365" s="247">
        <v>1</v>
      </c>
      <c r="I365" s="248"/>
      <c r="J365" s="249">
        <f>ROUND(I365*H365,2)</f>
        <v>0</v>
      </c>
      <c r="K365" s="245" t="s">
        <v>35</v>
      </c>
      <c r="L365" s="250"/>
      <c r="M365" s="251" t="s">
        <v>35</v>
      </c>
      <c r="N365" s="252" t="s">
        <v>53</v>
      </c>
      <c r="O365" s="89"/>
      <c r="P365" s="220">
        <f>O365*H365</f>
        <v>0</v>
      </c>
      <c r="Q365" s="220">
        <v>0</v>
      </c>
      <c r="R365" s="220">
        <f>Q365*H365</f>
        <v>0</v>
      </c>
      <c r="S365" s="220">
        <v>0</v>
      </c>
      <c r="T365" s="221">
        <f>S365*H365</f>
        <v>0</v>
      </c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R365" s="222" t="s">
        <v>253</v>
      </c>
      <c r="AT365" s="222" t="s">
        <v>305</v>
      </c>
      <c r="AU365" s="222" t="s">
        <v>92</v>
      </c>
      <c r="AY365" s="21" t="s">
        <v>197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21" t="s">
        <v>90</v>
      </c>
      <c r="BK365" s="223">
        <f>ROUND(I365*H365,2)</f>
        <v>0</v>
      </c>
      <c r="BL365" s="21" t="s">
        <v>206</v>
      </c>
      <c r="BM365" s="222" t="s">
        <v>759</v>
      </c>
    </row>
    <row r="366" s="2" customFormat="1">
      <c r="A366" s="43"/>
      <c r="B366" s="44"/>
      <c r="C366" s="45"/>
      <c r="D366" s="224" t="s">
        <v>209</v>
      </c>
      <c r="E366" s="45"/>
      <c r="F366" s="225" t="s">
        <v>2426</v>
      </c>
      <c r="G366" s="45"/>
      <c r="H366" s="45"/>
      <c r="I366" s="226"/>
      <c r="J366" s="45"/>
      <c r="K366" s="45"/>
      <c r="L366" s="49"/>
      <c r="M366" s="227"/>
      <c r="N366" s="228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T366" s="21" t="s">
        <v>209</v>
      </c>
      <c r="AU366" s="21" t="s">
        <v>92</v>
      </c>
    </row>
    <row r="367" s="13" customFormat="1">
      <c r="A367" s="13"/>
      <c r="B367" s="232"/>
      <c r="C367" s="233"/>
      <c r="D367" s="224" t="s">
        <v>232</v>
      </c>
      <c r="E367" s="242" t="s">
        <v>35</v>
      </c>
      <c r="F367" s="234" t="s">
        <v>90</v>
      </c>
      <c r="G367" s="233"/>
      <c r="H367" s="235">
        <v>1</v>
      </c>
      <c r="I367" s="236"/>
      <c r="J367" s="233"/>
      <c r="K367" s="233"/>
      <c r="L367" s="237"/>
      <c r="M367" s="238"/>
      <c r="N367" s="239"/>
      <c r="O367" s="239"/>
      <c r="P367" s="239"/>
      <c r="Q367" s="239"/>
      <c r="R367" s="239"/>
      <c r="S367" s="239"/>
      <c r="T367" s="24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1" t="s">
        <v>232</v>
      </c>
      <c r="AU367" s="241" t="s">
        <v>92</v>
      </c>
      <c r="AV367" s="13" t="s">
        <v>92</v>
      </c>
      <c r="AW367" s="13" t="s">
        <v>42</v>
      </c>
      <c r="AX367" s="13" t="s">
        <v>82</v>
      </c>
      <c r="AY367" s="241" t="s">
        <v>197</v>
      </c>
    </row>
    <row r="368" s="14" customFormat="1">
      <c r="A368" s="14"/>
      <c r="B368" s="253"/>
      <c r="C368" s="254"/>
      <c r="D368" s="224" t="s">
        <v>232</v>
      </c>
      <c r="E368" s="255" t="s">
        <v>35</v>
      </c>
      <c r="F368" s="256" t="s">
        <v>355</v>
      </c>
      <c r="G368" s="254"/>
      <c r="H368" s="257">
        <v>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232</v>
      </c>
      <c r="AU368" s="263" t="s">
        <v>92</v>
      </c>
      <c r="AV368" s="14" t="s">
        <v>206</v>
      </c>
      <c r="AW368" s="14" t="s">
        <v>42</v>
      </c>
      <c r="AX368" s="14" t="s">
        <v>90</v>
      </c>
      <c r="AY368" s="263" t="s">
        <v>197</v>
      </c>
    </row>
    <row r="369" s="2" customFormat="1" ht="21.75" customHeight="1">
      <c r="A369" s="43"/>
      <c r="B369" s="44"/>
      <c r="C369" s="243" t="s">
        <v>557</v>
      </c>
      <c r="D369" s="243" t="s">
        <v>305</v>
      </c>
      <c r="E369" s="244" t="s">
        <v>2427</v>
      </c>
      <c r="F369" s="245" t="s">
        <v>2428</v>
      </c>
      <c r="G369" s="246" t="s">
        <v>215</v>
      </c>
      <c r="H369" s="247">
        <v>6</v>
      </c>
      <c r="I369" s="248"/>
      <c r="J369" s="249">
        <f>ROUND(I369*H369,2)</f>
        <v>0</v>
      </c>
      <c r="K369" s="245" t="s">
        <v>35</v>
      </c>
      <c r="L369" s="250"/>
      <c r="M369" s="251" t="s">
        <v>35</v>
      </c>
      <c r="N369" s="252" t="s">
        <v>53</v>
      </c>
      <c r="O369" s="89"/>
      <c r="P369" s="220">
        <f>O369*H369</f>
        <v>0</v>
      </c>
      <c r="Q369" s="220">
        <v>0</v>
      </c>
      <c r="R369" s="220">
        <f>Q369*H369</f>
        <v>0</v>
      </c>
      <c r="S369" s="220">
        <v>0</v>
      </c>
      <c r="T369" s="221">
        <f>S369*H369</f>
        <v>0</v>
      </c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R369" s="222" t="s">
        <v>253</v>
      </c>
      <c r="AT369" s="222" t="s">
        <v>305</v>
      </c>
      <c r="AU369" s="222" t="s">
        <v>92</v>
      </c>
      <c r="AY369" s="21" t="s">
        <v>197</v>
      </c>
      <c r="BE369" s="223">
        <f>IF(N369="základní",J369,0)</f>
        <v>0</v>
      </c>
      <c r="BF369" s="223">
        <f>IF(N369="snížená",J369,0)</f>
        <v>0</v>
      </c>
      <c r="BG369" s="223">
        <f>IF(N369="zákl. přenesená",J369,0)</f>
        <v>0</v>
      </c>
      <c r="BH369" s="223">
        <f>IF(N369="sníž. přenesená",J369,0)</f>
        <v>0</v>
      </c>
      <c r="BI369" s="223">
        <f>IF(N369="nulová",J369,0)</f>
        <v>0</v>
      </c>
      <c r="BJ369" s="21" t="s">
        <v>90</v>
      </c>
      <c r="BK369" s="223">
        <f>ROUND(I369*H369,2)</f>
        <v>0</v>
      </c>
      <c r="BL369" s="21" t="s">
        <v>206</v>
      </c>
      <c r="BM369" s="222" t="s">
        <v>773</v>
      </c>
    </row>
    <row r="370" s="2" customFormat="1">
      <c r="A370" s="43"/>
      <c r="B370" s="44"/>
      <c r="C370" s="45"/>
      <c r="D370" s="224" t="s">
        <v>209</v>
      </c>
      <c r="E370" s="45"/>
      <c r="F370" s="225" t="s">
        <v>2428</v>
      </c>
      <c r="G370" s="45"/>
      <c r="H370" s="45"/>
      <c r="I370" s="226"/>
      <c r="J370" s="45"/>
      <c r="K370" s="45"/>
      <c r="L370" s="49"/>
      <c r="M370" s="227"/>
      <c r="N370" s="228"/>
      <c r="O370" s="89"/>
      <c r="P370" s="89"/>
      <c r="Q370" s="89"/>
      <c r="R370" s="89"/>
      <c r="S370" s="89"/>
      <c r="T370" s="90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T370" s="21" t="s">
        <v>209</v>
      </c>
      <c r="AU370" s="21" t="s">
        <v>92</v>
      </c>
    </row>
    <row r="371" s="13" customFormat="1">
      <c r="A371" s="13"/>
      <c r="B371" s="232"/>
      <c r="C371" s="233"/>
      <c r="D371" s="224" t="s">
        <v>232</v>
      </c>
      <c r="E371" s="242" t="s">
        <v>35</v>
      </c>
      <c r="F371" s="234" t="s">
        <v>2925</v>
      </c>
      <c r="G371" s="233"/>
      <c r="H371" s="235">
        <v>6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232</v>
      </c>
      <c r="AU371" s="241" t="s">
        <v>92</v>
      </c>
      <c r="AV371" s="13" t="s">
        <v>92</v>
      </c>
      <c r="AW371" s="13" t="s">
        <v>42</v>
      </c>
      <c r="AX371" s="13" t="s">
        <v>82</v>
      </c>
      <c r="AY371" s="241" t="s">
        <v>197</v>
      </c>
    </row>
    <row r="372" s="14" customFormat="1">
      <c r="A372" s="14"/>
      <c r="B372" s="253"/>
      <c r="C372" s="254"/>
      <c r="D372" s="224" t="s">
        <v>232</v>
      </c>
      <c r="E372" s="255" t="s">
        <v>35</v>
      </c>
      <c r="F372" s="256" t="s">
        <v>355</v>
      </c>
      <c r="G372" s="254"/>
      <c r="H372" s="257">
        <v>6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232</v>
      </c>
      <c r="AU372" s="263" t="s">
        <v>92</v>
      </c>
      <c r="AV372" s="14" t="s">
        <v>206</v>
      </c>
      <c r="AW372" s="14" t="s">
        <v>42</v>
      </c>
      <c r="AX372" s="14" t="s">
        <v>90</v>
      </c>
      <c r="AY372" s="263" t="s">
        <v>197</v>
      </c>
    </row>
    <row r="373" s="2" customFormat="1" ht="21.75" customHeight="1">
      <c r="A373" s="43"/>
      <c r="B373" s="44"/>
      <c r="C373" s="243" t="s">
        <v>563</v>
      </c>
      <c r="D373" s="243" t="s">
        <v>305</v>
      </c>
      <c r="E373" s="244" t="s">
        <v>2429</v>
      </c>
      <c r="F373" s="245" t="s">
        <v>2430</v>
      </c>
      <c r="G373" s="246" t="s">
        <v>215</v>
      </c>
      <c r="H373" s="247">
        <v>3</v>
      </c>
      <c r="I373" s="248"/>
      <c r="J373" s="249">
        <f>ROUND(I373*H373,2)</f>
        <v>0</v>
      </c>
      <c r="K373" s="245" t="s">
        <v>35</v>
      </c>
      <c r="L373" s="250"/>
      <c r="M373" s="251" t="s">
        <v>35</v>
      </c>
      <c r="N373" s="252" t="s">
        <v>53</v>
      </c>
      <c r="O373" s="89"/>
      <c r="P373" s="220">
        <f>O373*H373</f>
        <v>0</v>
      </c>
      <c r="Q373" s="220">
        <v>0</v>
      </c>
      <c r="R373" s="220">
        <f>Q373*H373</f>
        <v>0</v>
      </c>
      <c r="S373" s="220">
        <v>0</v>
      </c>
      <c r="T373" s="221">
        <f>S373*H373</f>
        <v>0</v>
      </c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R373" s="222" t="s">
        <v>253</v>
      </c>
      <c r="AT373" s="222" t="s">
        <v>305</v>
      </c>
      <c r="AU373" s="222" t="s">
        <v>92</v>
      </c>
      <c r="AY373" s="21" t="s">
        <v>197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21" t="s">
        <v>90</v>
      </c>
      <c r="BK373" s="223">
        <f>ROUND(I373*H373,2)</f>
        <v>0</v>
      </c>
      <c r="BL373" s="21" t="s">
        <v>206</v>
      </c>
      <c r="BM373" s="222" t="s">
        <v>777</v>
      </c>
    </row>
    <row r="374" s="2" customFormat="1">
      <c r="A374" s="43"/>
      <c r="B374" s="44"/>
      <c r="C374" s="45"/>
      <c r="D374" s="224" t="s">
        <v>209</v>
      </c>
      <c r="E374" s="45"/>
      <c r="F374" s="225" t="s">
        <v>2430</v>
      </c>
      <c r="G374" s="45"/>
      <c r="H374" s="45"/>
      <c r="I374" s="226"/>
      <c r="J374" s="45"/>
      <c r="K374" s="45"/>
      <c r="L374" s="49"/>
      <c r="M374" s="227"/>
      <c r="N374" s="228"/>
      <c r="O374" s="89"/>
      <c r="P374" s="89"/>
      <c r="Q374" s="89"/>
      <c r="R374" s="89"/>
      <c r="S374" s="89"/>
      <c r="T374" s="90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T374" s="21" t="s">
        <v>209</v>
      </c>
      <c r="AU374" s="21" t="s">
        <v>92</v>
      </c>
    </row>
    <row r="375" s="13" customFormat="1">
      <c r="A375" s="13"/>
      <c r="B375" s="232"/>
      <c r="C375" s="233"/>
      <c r="D375" s="224" t="s">
        <v>232</v>
      </c>
      <c r="E375" s="242" t="s">
        <v>35</v>
      </c>
      <c r="F375" s="234" t="s">
        <v>207</v>
      </c>
      <c r="G375" s="233"/>
      <c r="H375" s="235">
        <v>3</v>
      </c>
      <c r="I375" s="236"/>
      <c r="J375" s="233"/>
      <c r="K375" s="233"/>
      <c r="L375" s="237"/>
      <c r="M375" s="238"/>
      <c r="N375" s="239"/>
      <c r="O375" s="239"/>
      <c r="P375" s="239"/>
      <c r="Q375" s="239"/>
      <c r="R375" s="239"/>
      <c r="S375" s="239"/>
      <c r="T375" s="24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1" t="s">
        <v>232</v>
      </c>
      <c r="AU375" s="241" t="s">
        <v>92</v>
      </c>
      <c r="AV375" s="13" t="s">
        <v>92</v>
      </c>
      <c r="AW375" s="13" t="s">
        <v>42</v>
      </c>
      <c r="AX375" s="13" t="s">
        <v>82</v>
      </c>
      <c r="AY375" s="241" t="s">
        <v>197</v>
      </c>
    </row>
    <row r="376" s="14" customFormat="1">
      <c r="A376" s="14"/>
      <c r="B376" s="253"/>
      <c r="C376" s="254"/>
      <c r="D376" s="224" t="s">
        <v>232</v>
      </c>
      <c r="E376" s="255" t="s">
        <v>35</v>
      </c>
      <c r="F376" s="256" t="s">
        <v>355</v>
      </c>
      <c r="G376" s="254"/>
      <c r="H376" s="257">
        <v>3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232</v>
      </c>
      <c r="AU376" s="263" t="s">
        <v>92</v>
      </c>
      <c r="AV376" s="14" t="s">
        <v>206</v>
      </c>
      <c r="AW376" s="14" t="s">
        <v>42</v>
      </c>
      <c r="AX376" s="14" t="s">
        <v>90</v>
      </c>
      <c r="AY376" s="263" t="s">
        <v>197</v>
      </c>
    </row>
    <row r="377" s="2" customFormat="1" ht="24.15" customHeight="1">
      <c r="A377" s="43"/>
      <c r="B377" s="44"/>
      <c r="C377" s="211" t="s">
        <v>569</v>
      </c>
      <c r="D377" s="211" t="s">
        <v>201</v>
      </c>
      <c r="E377" s="212" t="s">
        <v>2431</v>
      </c>
      <c r="F377" s="213" t="s">
        <v>2432</v>
      </c>
      <c r="G377" s="214" t="s">
        <v>215</v>
      </c>
      <c r="H377" s="215">
        <v>12</v>
      </c>
      <c r="I377" s="216"/>
      <c r="J377" s="217">
        <f>ROUND(I377*H377,2)</f>
        <v>0</v>
      </c>
      <c r="K377" s="213" t="s">
        <v>35</v>
      </c>
      <c r="L377" s="49"/>
      <c r="M377" s="218" t="s">
        <v>35</v>
      </c>
      <c r="N377" s="219" t="s">
        <v>53</v>
      </c>
      <c r="O377" s="89"/>
      <c r="P377" s="220">
        <f>O377*H377</f>
        <v>0</v>
      </c>
      <c r="Q377" s="220">
        <v>0</v>
      </c>
      <c r="R377" s="220">
        <f>Q377*H377</f>
        <v>0</v>
      </c>
      <c r="S377" s="220">
        <v>0</v>
      </c>
      <c r="T377" s="221">
        <f>S377*H377</f>
        <v>0</v>
      </c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R377" s="222" t="s">
        <v>206</v>
      </c>
      <c r="AT377" s="222" t="s">
        <v>201</v>
      </c>
      <c r="AU377" s="222" t="s">
        <v>92</v>
      </c>
      <c r="AY377" s="21" t="s">
        <v>197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21" t="s">
        <v>90</v>
      </c>
      <c r="BK377" s="223">
        <f>ROUND(I377*H377,2)</f>
        <v>0</v>
      </c>
      <c r="BL377" s="21" t="s">
        <v>206</v>
      </c>
      <c r="BM377" s="222" t="s">
        <v>789</v>
      </c>
    </row>
    <row r="378" s="2" customFormat="1">
      <c r="A378" s="43"/>
      <c r="B378" s="44"/>
      <c r="C378" s="45"/>
      <c r="D378" s="224" t="s">
        <v>209</v>
      </c>
      <c r="E378" s="45"/>
      <c r="F378" s="225" t="s">
        <v>2432</v>
      </c>
      <c r="G378" s="45"/>
      <c r="H378" s="45"/>
      <c r="I378" s="226"/>
      <c r="J378" s="45"/>
      <c r="K378" s="45"/>
      <c r="L378" s="49"/>
      <c r="M378" s="227"/>
      <c r="N378" s="228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T378" s="21" t="s">
        <v>209</v>
      </c>
      <c r="AU378" s="21" t="s">
        <v>92</v>
      </c>
    </row>
    <row r="379" s="13" customFormat="1">
      <c r="A379" s="13"/>
      <c r="B379" s="232"/>
      <c r="C379" s="233"/>
      <c r="D379" s="224" t="s">
        <v>232</v>
      </c>
      <c r="E379" s="242" t="s">
        <v>35</v>
      </c>
      <c r="F379" s="234" t="s">
        <v>2926</v>
      </c>
      <c r="G379" s="233"/>
      <c r="H379" s="235">
        <v>12</v>
      </c>
      <c r="I379" s="236"/>
      <c r="J379" s="233"/>
      <c r="K379" s="233"/>
      <c r="L379" s="237"/>
      <c r="M379" s="238"/>
      <c r="N379" s="239"/>
      <c r="O379" s="239"/>
      <c r="P379" s="239"/>
      <c r="Q379" s="239"/>
      <c r="R379" s="239"/>
      <c r="S379" s="239"/>
      <c r="T379" s="24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1" t="s">
        <v>232</v>
      </c>
      <c r="AU379" s="241" t="s">
        <v>92</v>
      </c>
      <c r="AV379" s="13" t="s">
        <v>92</v>
      </c>
      <c r="AW379" s="13" t="s">
        <v>42</v>
      </c>
      <c r="AX379" s="13" t="s">
        <v>82</v>
      </c>
      <c r="AY379" s="241" t="s">
        <v>197</v>
      </c>
    </row>
    <row r="380" s="14" customFormat="1">
      <c r="A380" s="14"/>
      <c r="B380" s="253"/>
      <c r="C380" s="254"/>
      <c r="D380" s="224" t="s">
        <v>232</v>
      </c>
      <c r="E380" s="255" t="s">
        <v>35</v>
      </c>
      <c r="F380" s="256" t="s">
        <v>355</v>
      </c>
      <c r="G380" s="254"/>
      <c r="H380" s="257">
        <v>12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232</v>
      </c>
      <c r="AU380" s="263" t="s">
        <v>92</v>
      </c>
      <c r="AV380" s="14" t="s">
        <v>206</v>
      </c>
      <c r="AW380" s="14" t="s">
        <v>42</v>
      </c>
      <c r="AX380" s="14" t="s">
        <v>90</v>
      </c>
      <c r="AY380" s="263" t="s">
        <v>197</v>
      </c>
    </row>
    <row r="381" s="2" customFormat="1" ht="24.15" customHeight="1">
      <c r="A381" s="43"/>
      <c r="B381" s="44"/>
      <c r="C381" s="243" t="s">
        <v>580</v>
      </c>
      <c r="D381" s="243" t="s">
        <v>305</v>
      </c>
      <c r="E381" s="244" t="s">
        <v>2646</v>
      </c>
      <c r="F381" s="245" t="s">
        <v>2435</v>
      </c>
      <c r="G381" s="246" t="s">
        <v>215</v>
      </c>
      <c r="H381" s="247">
        <v>7</v>
      </c>
      <c r="I381" s="248"/>
      <c r="J381" s="249">
        <f>ROUND(I381*H381,2)</f>
        <v>0</v>
      </c>
      <c r="K381" s="245" t="s">
        <v>35</v>
      </c>
      <c r="L381" s="250"/>
      <c r="M381" s="251" t="s">
        <v>35</v>
      </c>
      <c r="N381" s="252" t="s">
        <v>53</v>
      </c>
      <c r="O381" s="89"/>
      <c r="P381" s="220">
        <f>O381*H381</f>
        <v>0</v>
      </c>
      <c r="Q381" s="220">
        <v>0</v>
      </c>
      <c r="R381" s="220">
        <f>Q381*H381</f>
        <v>0</v>
      </c>
      <c r="S381" s="220">
        <v>0</v>
      </c>
      <c r="T381" s="221">
        <f>S381*H381</f>
        <v>0</v>
      </c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R381" s="222" t="s">
        <v>253</v>
      </c>
      <c r="AT381" s="222" t="s">
        <v>305</v>
      </c>
      <c r="AU381" s="222" t="s">
        <v>92</v>
      </c>
      <c r="AY381" s="21" t="s">
        <v>197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21" t="s">
        <v>90</v>
      </c>
      <c r="BK381" s="223">
        <f>ROUND(I381*H381,2)</f>
        <v>0</v>
      </c>
      <c r="BL381" s="21" t="s">
        <v>206</v>
      </c>
      <c r="BM381" s="222" t="s">
        <v>799</v>
      </c>
    </row>
    <row r="382" s="2" customFormat="1">
      <c r="A382" s="43"/>
      <c r="B382" s="44"/>
      <c r="C382" s="45"/>
      <c r="D382" s="224" t="s">
        <v>209</v>
      </c>
      <c r="E382" s="45"/>
      <c r="F382" s="225" t="s">
        <v>2435</v>
      </c>
      <c r="G382" s="45"/>
      <c r="H382" s="45"/>
      <c r="I382" s="226"/>
      <c r="J382" s="45"/>
      <c r="K382" s="45"/>
      <c r="L382" s="49"/>
      <c r="M382" s="227"/>
      <c r="N382" s="228"/>
      <c r="O382" s="89"/>
      <c r="P382" s="89"/>
      <c r="Q382" s="89"/>
      <c r="R382" s="89"/>
      <c r="S382" s="89"/>
      <c r="T382" s="90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T382" s="21" t="s">
        <v>209</v>
      </c>
      <c r="AU382" s="21" t="s">
        <v>92</v>
      </c>
    </row>
    <row r="383" s="13" customFormat="1">
      <c r="A383" s="13"/>
      <c r="B383" s="232"/>
      <c r="C383" s="233"/>
      <c r="D383" s="224" t="s">
        <v>232</v>
      </c>
      <c r="E383" s="242" t="s">
        <v>35</v>
      </c>
      <c r="F383" s="234" t="s">
        <v>2927</v>
      </c>
      <c r="G383" s="233"/>
      <c r="H383" s="235">
        <v>7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232</v>
      </c>
      <c r="AU383" s="241" t="s">
        <v>92</v>
      </c>
      <c r="AV383" s="13" t="s">
        <v>92</v>
      </c>
      <c r="AW383" s="13" t="s">
        <v>42</v>
      </c>
      <c r="AX383" s="13" t="s">
        <v>82</v>
      </c>
      <c r="AY383" s="241" t="s">
        <v>197</v>
      </c>
    </row>
    <row r="384" s="14" customFormat="1">
      <c r="A384" s="14"/>
      <c r="B384" s="253"/>
      <c r="C384" s="254"/>
      <c r="D384" s="224" t="s">
        <v>232</v>
      </c>
      <c r="E384" s="255" t="s">
        <v>35</v>
      </c>
      <c r="F384" s="256" t="s">
        <v>355</v>
      </c>
      <c r="G384" s="254"/>
      <c r="H384" s="257">
        <v>7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232</v>
      </c>
      <c r="AU384" s="263" t="s">
        <v>92</v>
      </c>
      <c r="AV384" s="14" t="s">
        <v>206</v>
      </c>
      <c r="AW384" s="14" t="s">
        <v>42</v>
      </c>
      <c r="AX384" s="14" t="s">
        <v>90</v>
      </c>
      <c r="AY384" s="263" t="s">
        <v>197</v>
      </c>
    </row>
    <row r="385" s="2" customFormat="1" ht="24.15" customHeight="1">
      <c r="A385" s="43"/>
      <c r="B385" s="44"/>
      <c r="C385" s="243" t="s">
        <v>582</v>
      </c>
      <c r="D385" s="243" t="s">
        <v>305</v>
      </c>
      <c r="E385" s="244" t="s">
        <v>2436</v>
      </c>
      <c r="F385" s="245" t="s">
        <v>2437</v>
      </c>
      <c r="G385" s="246" t="s">
        <v>215</v>
      </c>
      <c r="H385" s="247">
        <v>1</v>
      </c>
      <c r="I385" s="248"/>
      <c r="J385" s="249">
        <f>ROUND(I385*H385,2)</f>
        <v>0</v>
      </c>
      <c r="K385" s="245" t="s">
        <v>35</v>
      </c>
      <c r="L385" s="250"/>
      <c r="M385" s="251" t="s">
        <v>35</v>
      </c>
      <c r="N385" s="252" t="s">
        <v>53</v>
      </c>
      <c r="O385" s="89"/>
      <c r="P385" s="220">
        <f>O385*H385</f>
        <v>0</v>
      </c>
      <c r="Q385" s="220">
        <v>0</v>
      </c>
      <c r="R385" s="220">
        <f>Q385*H385</f>
        <v>0</v>
      </c>
      <c r="S385" s="220">
        <v>0</v>
      </c>
      <c r="T385" s="221">
        <f>S385*H385</f>
        <v>0</v>
      </c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R385" s="222" t="s">
        <v>253</v>
      </c>
      <c r="AT385" s="222" t="s">
        <v>305</v>
      </c>
      <c r="AU385" s="222" t="s">
        <v>92</v>
      </c>
      <c r="AY385" s="21" t="s">
        <v>197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21" t="s">
        <v>90</v>
      </c>
      <c r="BK385" s="223">
        <f>ROUND(I385*H385,2)</f>
        <v>0</v>
      </c>
      <c r="BL385" s="21" t="s">
        <v>206</v>
      </c>
      <c r="BM385" s="222" t="s">
        <v>809</v>
      </c>
    </row>
    <row r="386" s="2" customFormat="1">
      <c r="A386" s="43"/>
      <c r="B386" s="44"/>
      <c r="C386" s="45"/>
      <c r="D386" s="224" t="s">
        <v>209</v>
      </c>
      <c r="E386" s="45"/>
      <c r="F386" s="225" t="s">
        <v>2437</v>
      </c>
      <c r="G386" s="45"/>
      <c r="H386" s="45"/>
      <c r="I386" s="226"/>
      <c r="J386" s="45"/>
      <c r="K386" s="45"/>
      <c r="L386" s="49"/>
      <c r="M386" s="227"/>
      <c r="N386" s="228"/>
      <c r="O386" s="89"/>
      <c r="P386" s="89"/>
      <c r="Q386" s="89"/>
      <c r="R386" s="89"/>
      <c r="S386" s="89"/>
      <c r="T386" s="90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T386" s="21" t="s">
        <v>209</v>
      </c>
      <c r="AU386" s="21" t="s">
        <v>92</v>
      </c>
    </row>
    <row r="387" s="13" customFormat="1">
      <c r="A387" s="13"/>
      <c r="B387" s="232"/>
      <c r="C387" s="233"/>
      <c r="D387" s="224" t="s">
        <v>232</v>
      </c>
      <c r="E387" s="242" t="s">
        <v>35</v>
      </c>
      <c r="F387" s="234" t="s">
        <v>90</v>
      </c>
      <c r="G387" s="233"/>
      <c r="H387" s="235">
        <v>1</v>
      </c>
      <c r="I387" s="236"/>
      <c r="J387" s="233"/>
      <c r="K387" s="233"/>
      <c r="L387" s="237"/>
      <c r="M387" s="238"/>
      <c r="N387" s="239"/>
      <c r="O387" s="239"/>
      <c r="P387" s="239"/>
      <c r="Q387" s="239"/>
      <c r="R387" s="239"/>
      <c r="S387" s="239"/>
      <c r="T387" s="24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1" t="s">
        <v>232</v>
      </c>
      <c r="AU387" s="241" t="s">
        <v>92</v>
      </c>
      <c r="AV387" s="13" t="s">
        <v>92</v>
      </c>
      <c r="AW387" s="13" t="s">
        <v>42</v>
      </c>
      <c r="AX387" s="13" t="s">
        <v>82</v>
      </c>
      <c r="AY387" s="241" t="s">
        <v>197</v>
      </c>
    </row>
    <row r="388" s="14" customFormat="1">
      <c r="A388" s="14"/>
      <c r="B388" s="253"/>
      <c r="C388" s="254"/>
      <c r="D388" s="224" t="s">
        <v>232</v>
      </c>
      <c r="E388" s="255" t="s">
        <v>35</v>
      </c>
      <c r="F388" s="256" t="s">
        <v>355</v>
      </c>
      <c r="G388" s="254"/>
      <c r="H388" s="257">
        <v>1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232</v>
      </c>
      <c r="AU388" s="263" t="s">
        <v>92</v>
      </c>
      <c r="AV388" s="14" t="s">
        <v>206</v>
      </c>
      <c r="AW388" s="14" t="s">
        <v>42</v>
      </c>
      <c r="AX388" s="14" t="s">
        <v>90</v>
      </c>
      <c r="AY388" s="263" t="s">
        <v>197</v>
      </c>
    </row>
    <row r="389" s="2" customFormat="1" ht="24.15" customHeight="1">
      <c r="A389" s="43"/>
      <c r="B389" s="44"/>
      <c r="C389" s="243" t="s">
        <v>587</v>
      </c>
      <c r="D389" s="243" t="s">
        <v>305</v>
      </c>
      <c r="E389" s="244" t="s">
        <v>2438</v>
      </c>
      <c r="F389" s="245" t="s">
        <v>2439</v>
      </c>
      <c r="G389" s="246" t="s">
        <v>215</v>
      </c>
      <c r="H389" s="247">
        <v>1</v>
      </c>
      <c r="I389" s="248"/>
      <c r="J389" s="249">
        <f>ROUND(I389*H389,2)</f>
        <v>0</v>
      </c>
      <c r="K389" s="245" t="s">
        <v>35</v>
      </c>
      <c r="L389" s="250"/>
      <c r="M389" s="251" t="s">
        <v>35</v>
      </c>
      <c r="N389" s="252" t="s">
        <v>53</v>
      </c>
      <c r="O389" s="89"/>
      <c r="P389" s="220">
        <f>O389*H389</f>
        <v>0</v>
      </c>
      <c r="Q389" s="220">
        <v>0</v>
      </c>
      <c r="R389" s="220">
        <f>Q389*H389</f>
        <v>0</v>
      </c>
      <c r="S389" s="220">
        <v>0</v>
      </c>
      <c r="T389" s="221">
        <f>S389*H389</f>
        <v>0</v>
      </c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R389" s="222" t="s">
        <v>253</v>
      </c>
      <c r="AT389" s="222" t="s">
        <v>305</v>
      </c>
      <c r="AU389" s="222" t="s">
        <v>92</v>
      </c>
      <c r="AY389" s="21" t="s">
        <v>197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21" t="s">
        <v>90</v>
      </c>
      <c r="BK389" s="223">
        <f>ROUND(I389*H389,2)</f>
        <v>0</v>
      </c>
      <c r="BL389" s="21" t="s">
        <v>206</v>
      </c>
      <c r="BM389" s="222" t="s">
        <v>816</v>
      </c>
    </row>
    <row r="390" s="2" customFormat="1">
      <c r="A390" s="43"/>
      <c r="B390" s="44"/>
      <c r="C390" s="45"/>
      <c r="D390" s="224" t="s">
        <v>209</v>
      </c>
      <c r="E390" s="45"/>
      <c r="F390" s="225" t="s">
        <v>2439</v>
      </c>
      <c r="G390" s="45"/>
      <c r="H390" s="45"/>
      <c r="I390" s="226"/>
      <c r="J390" s="45"/>
      <c r="K390" s="45"/>
      <c r="L390" s="49"/>
      <c r="M390" s="227"/>
      <c r="N390" s="228"/>
      <c r="O390" s="89"/>
      <c r="P390" s="89"/>
      <c r="Q390" s="89"/>
      <c r="R390" s="89"/>
      <c r="S390" s="89"/>
      <c r="T390" s="90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T390" s="21" t="s">
        <v>209</v>
      </c>
      <c r="AU390" s="21" t="s">
        <v>92</v>
      </c>
    </row>
    <row r="391" s="13" customFormat="1">
      <c r="A391" s="13"/>
      <c r="B391" s="232"/>
      <c r="C391" s="233"/>
      <c r="D391" s="224" t="s">
        <v>232</v>
      </c>
      <c r="E391" s="242" t="s">
        <v>35</v>
      </c>
      <c r="F391" s="234" t="s">
        <v>90</v>
      </c>
      <c r="G391" s="233"/>
      <c r="H391" s="235">
        <v>1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232</v>
      </c>
      <c r="AU391" s="241" t="s">
        <v>92</v>
      </c>
      <c r="AV391" s="13" t="s">
        <v>92</v>
      </c>
      <c r="AW391" s="13" t="s">
        <v>42</v>
      </c>
      <c r="AX391" s="13" t="s">
        <v>82</v>
      </c>
      <c r="AY391" s="241" t="s">
        <v>197</v>
      </c>
    </row>
    <row r="392" s="14" customFormat="1">
      <c r="A392" s="14"/>
      <c r="B392" s="253"/>
      <c r="C392" s="254"/>
      <c r="D392" s="224" t="s">
        <v>232</v>
      </c>
      <c r="E392" s="255" t="s">
        <v>35</v>
      </c>
      <c r="F392" s="256" t="s">
        <v>355</v>
      </c>
      <c r="G392" s="254"/>
      <c r="H392" s="257">
        <v>1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232</v>
      </c>
      <c r="AU392" s="263" t="s">
        <v>92</v>
      </c>
      <c r="AV392" s="14" t="s">
        <v>206</v>
      </c>
      <c r="AW392" s="14" t="s">
        <v>42</v>
      </c>
      <c r="AX392" s="14" t="s">
        <v>90</v>
      </c>
      <c r="AY392" s="263" t="s">
        <v>197</v>
      </c>
    </row>
    <row r="393" s="2" customFormat="1" ht="24.15" customHeight="1">
      <c r="A393" s="43"/>
      <c r="B393" s="44"/>
      <c r="C393" s="243" t="s">
        <v>590</v>
      </c>
      <c r="D393" s="243" t="s">
        <v>305</v>
      </c>
      <c r="E393" s="244" t="s">
        <v>2442</v>
      </c>
      <c r="F393" s="245" t="s">
        <v>2443</v>
      </c>
      <c r="G393" s="246" t="s">
        <v>215</v>
      </c>
      <c r="H393" s="247">
        <v>3</v>
      </c>
      <c r="I393" s="248"/>
      <c r="J393" s="249">
        <f>ROUND(I393*H393,2)</f>
        <v>0</v>
      </c>
      <c r="K393" s="245" t="s">
        <v>35</v>
      </c>
      <c r="L393" s="250"/>
      <c r="M393" s="251" t="s">
        <v>35</v>
      </c>
      <c r="N393" s="252" t="s">
        <v>53</v>
      </c>
      <c r="O393" s="89"/>
      <c r="P393" s="220">
        <f>O393*H393</f>
        <v>0</v>
      </c>
      <c r="Q393" s="220">
        <v>0</v>
      </c>
      <c r="R393" s="220">
        <f>Q393*H393</f>
        <v>0</v>
      </c>
      <c r="S393" s="220">
        <v>0</v>
      </c>
      <c r="T393" s="221">
        <f>S393*H393</f>
        <v>0</v>
      </c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R393" s="222" t="s">
        <v>253</v>
      </c>
      <c r="AT393" s="222" t="s">
        <v>305</v>
      </c>
      <c r="AU393" s="222" t="s">
        <v>92</v>
      </c>
      <c r="AY393" s="21" t="s">
        <v>197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21" t="s">
        <v>90</v>
      </c>
      <c r="BK393" s="223">
        <f>ROUND(I393*H393,2)</f>
        <v>0</v>
      </c>
      <c r="BL393" s="21" t="s">
        <v>206</v>
      </c>
      <c r="BM393" s="222" t="s">
        <v>823</v>
      </c>
    </row>
    <row r="394" s="2" customFormat="1">
      <c r="A394" s="43"/>
      <c r="B394" s="44"/>
      <c r="C394" s="45"/>
      <c r="D394" s="224" t="s">
        <v>209</v>
      </c>
      <c r="E394" s="45"/>
      <c r="F394" s="225" t="s">
        <v>2443</v>
      </c>
      <c r="G394" s="45"/>
      <c r="H394" s="45"/>
      <c r="I394" s="226"/>
      <c r="J394" s="45"/>
      <c r="K394" s="45"/>
      <c r="L394" s="49"/>
      <c r="M394" s="227"/>
      <c r="N394" s="228"/>
      <c r="O394" s="89"/>
      <c r="P394" s="89"/>
      <c r="Q394" s="89"/>
      <c r="R394" s="89"/>
      <c r="S394" s="89"/>
      <c r="T394" s="90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T394" s="21" t="s">
        <v>209</v>
      </c>
      <c r="AU394" s="21" t="s">
        <v>92</v>
      </c>
    </row>
    <row r="395" s="13" customFormat="1">
      <c r="A395" s="13"/>
      <c r="B395" s="232"/>
      <c r="C395" s="233"/>
      <c r="D395" s="224" t="s">
        <v>232</v>
      </c>
      <c r="E395" s="242" t="s">
        <v>35</v>
      </c>
      <c r="F395" s="234" t="s">
        <v>207</v>
      </c>
      <c r="G395" s="233"/>
      <c r="H395" s="235">
        <v>3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232</v>
      </c>
      <c r="AU395" s="241" t="s">
        <v>92</v>
      </c>
      <c r="AV395" s="13" t="s">
        <v>92</v>
      </c>
      <c r="AW395" s="13" t="s">
        <v>42</v>
      </c>
      <c r="AX395" s="13" t="s">
        <v>82</v>
      </c>
      <c r="AY395" s="241" t="s">
        <v>197</v>
      </c>
    </row>
    <row r="396" s="14" customFormat="1">
      <c r="A396" s="14"/>
      <c r="B396" s="253"/>
      <c r="C396" s="254"/>
      <c r="D396" s="224" t="s">
        <v>232</v>
      </c>
      <c r="E396" s="255" t="s">
        <v>35</v>
      </c>
      <c r="F396" s="256" t="s">
        <v>355</v>
      </c>
      <c r="G396" s="254"/>
      <c r="H396" s="257">
        <v>3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232</v>
      </c>
      <c r="AU396" s="263" t="s">
        <v>92</v>
      </c>
      <c r="AV396" s="14" t="s">
        <v>206</v>
      </c>
      <c r="AW396" s="14" t="s">
        <v>42</v>
      </c>
      <c r="AX396" s="14" t="s">
        <v>90</v>
      </c>
      <c r="AY396" s="263" t="s">
        <v>197</v>
      </c>
    </row>
    <row r="397" s="2" customFormat="1" ht="24.15" customHeight="1">
      <c r="A397" s="43"/>
      <c r="B397" s="44"/>
      <c r="C397" s="211" t="s">
        <v>593</v>
      </c>
      <c r="D397" s="211" t="s">
        <v>201</v>
      </c>
      <c r="E397" s="212" t="s">
        <v>2446</v>
      </c>
      <c r="F397" s="213" t="s">
        <v>2447</v>
      </c>
      <c r="G397" s="214" t="s">
        <v>215</v>
      </c>
      <c r="H397" s="215">
        <v>4</v>
      </c>
      <c r="I397" s="216"/>
      <c r="J397" s="217">
        <f>ROUND(I397*H397,2)</f>
        <v>0</v>
      </c>
      <c r="K397" s="213" t="s">
        <v>35</v>
      </c>
      <c r="L397" s="49"/>
      <c r="M397" s="218" t="s">
        <v>35</v>
      </c>
      <c r="N397" s="219" t="s">
        <v>53</v>
      </c>
      <c r="O397" s="89"/>
      <c r="P397" s="220">
        <f>O397*H397</f>
        <v>0</v>
      </c>
      <c r="Q397" s="220">
        <v>0</v>
      </c>
      <c r="R397" s="220">
        <f>Q397*H397</f>
        <v>0</v>
      </c>
      <c r="S397" s="220">
        <v>0</v>
      </c>
      <c r="T397" s="221">
        <f>S397*H397</f>
        <v>0</v>
      </c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R397" s="222" t="s">
        <v>206</v>
      </c>
      <c r="AT397" s="222" t="s">
        <v>201</v>
      </c>
      <c r="AU397" s="222" t="s">
        <v>92</v>
      </c>
      <c r="AY397" s="21" t="s">
        <v>197</v>
      </c>
      <c r="BE397" s="223">
        <f>IF(N397="základní",J397,0)</f>
        <v>0</v>
      </c>
      <c r="BF397" s="223">
        <f>IF(N397="snížená",J397,0)</f>
        <v>0</v>
      </c>
      <c r="BG397" s="223">
        <f>IF(N397="zákl. přenesená",J397,0)</f>
        <v>0</v>
      </c>
      <c r="BH397" s="223">
        <f>IF(N397="sníž. přenesená",J397,0)</f>
        <v>0</v>
      </c>
      <c r="BI397" s="223">
        <f>IF(N397="nulová",J397,0)</f>
        <v>0</v>
      </c>
      <c r="BJ397" s="21" t="s">
        <v>90</v>
      </c>
      <c r="BK397" s="223">
        <f>ROUND(I397*H397,2)</f>
        <v>0</v>
      </c>
      <c r="BL397" s="21" t="s">
        <v>206</v>
      </c>
      <c r="BM397" s="222" t="s">
        <v>832</v>
      </c>
    </row>
    <row r="398" s="2" customFormat="1">
      <c r="A398" s="43"/>
      <c r="B398" s="44"/>
      <c r="C398" s="45"/>
      <c r="D398" s="224" t="s">
        <v>209</v>
      </c>
      <c r="E398" s="45"/>
      <c r="F398" s="225" t="s">
        <v>2447</v>
      </c>
      <c r="G398" s="45"/>
      <c r="H398" s="45"/>
      <c r="I398" s="226"/>
      <c r="J398" s="45"/>
      <c r="K398" s="45"/>
      <c r="L398" s="49"/>
      <c r="M398" s="227"/>
      <c r="N398" s="228"/>
      <c r="O398" s="89"/>
      <c r="P398" s="89"/>
      <c r="Q398" s="89"/>
      <c r="R398" s="89"/>
      <c r="S398" s="89"/>
      <c r="T398" s="90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T398" s="21" t="s">
        <v>209</v>
      </c>
      <c r="AU398" s="21" t="s">
        <v>92</v>
      </c>
    </row>
    <row r="399" s="13" customFormat="1">
      <c r="A399" s="13"/>
      <c r="B399" s="232"/>
      <c r="C399" s="233"/>
      <c r="D399" s="224" t="s">
        <v>232</v>
      </c>
      <c r="E399" s="242" t="s">
        <v>35</v>
      </c>
      <c r="F399" s="234" t="s">
        <v>2928</v>
      </c>
      <c r="G399" s="233"/>
      <c r="H399" s="235">
        <v>4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232</v>
      </c>
      <c r="AU399" s="241" t="s">
        <v>92</v>
      </c>
      <c r="AV399" s="13" t="s">
        <v>92</v>
      </c>
      <c r="AW399" s="13" t="s">
        <v>42</v>
      </c>
      <c r="AX399" s="13" t="s">
        <v>82</v>
      </c>
      <c r="AY399" s="241" t="s">
        <v>197</v>
      </c>
    </row>
    <row r="400" s="14" customFormat="1">
      <c r="A400" s="14"/>
      <c r="B400" s="253"/>
      <c r="C400" s="254"/>
      <c r="D400" s="224" t="s">
        <v>232</v>
      </c>
      <c r="E400" s="255" t="s">
        <v>35</v>
      </c>
      <c r="F400" s="256" t="s">
        <v>355</v>
      </c>
      <c r="G400" s="254"/>
      <c r="H400" s="257">
        <v>4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232</v>
      </c>
      <c r="AU400" s="263" t="s">
        <v>92</v>
      </c>
      <c r="AV400" s="14" t="s">
        <v>206</v>
      </c>
      <c r="AW400" s="14" t="s">
        <v>42</v>
      </c>
      <c r="AX400" s="14" t="s">
        <v>90</v>
      </c>
      <c r="AY400" s="263" t="s">
        <v>197</v>
      </c>
    </row>
    <row r="401" s="2" customFormat="1" ht="21.75" customHeight="1">
      <c r="A401" s="43"/>
      <c r="B401" s="44"/>
      <c r="C401" s="243" t="s">
        <v>597</v>
      </c>
      <c r="D401" s="243" t="s">
        <v>305</v>
      </c>
      <c r="E401" s="244" t="s">
        <v>2449</v>
      </c>
      <c r="F401" s="245" t="s">
        <v>2450</v>
      </c>
      <c r="G401" s="246" t="s">
        <v>215</v>
      </c>
      <c r="H401" s="247">
        <v>4</v>
      </c>
      <c r="I401" s="248"/>
      <c r="J401" s="249">
        <f>ROUND(I401*H401,2)</f>
        <v>0</v>
      </c>
      <c r="K401" s="245" t="s">
        <v>35</v>
      </c>
      <c r="L401" s="250"/>
      <c r="M401" s="251" t="s">
        <v>35</v>
      </c>
      <c r="N401" s="252" t="s">
        <v>53</v>
      </c>
      <c r="O401" s="89"/>
      <c r="P401" s="220">
        <f>O401*H401</f>
        <v>0</v>
      </c>
      <c r="Q401" s="220">
        <v>0</v>
      </c>
      <c r="R401" s="220">
        <f>Q401*H401</f>
        <v>0</v>
      </c>
      <c r="S401" s="220">
        <v>0</v>
      </c>
      <c r="T401" s="221">
        <f>S401*H401</f>
        <v>0</v>
      </c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R401" s="222" t="s">
        <v>253</v>
      </c>
      <c r="AT401" s="222" t="s">
        <v>305</v>
      </c>
      <c r="AU401" s="222" t="s">
        <v>92</v>
      </c>
      <c r="AY401" s="21" t="s">
        <v>197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21" t="s">
        <v>90</v>
      </c>
      <c r="BK401" s="223">
        <f>ROUND(I401*H401,2)</f>
        <v>0</v>
      </c>
      <c r="BL401" s="21" t="s">
        <v>206</v>
      </c>
      <c r="BM401" s="222" t="s">
        <v>838</v>
      </c>
    </row>
    <row r="402" s="2" customFormat="1">
      <c r="A402" s="43"/>
      <c r="B402" s="44"/>
      <c r="C402" s="45"/>
      <c r="D402" s="224" t="s">
        <v>209</v>
      </c>
      <c r="E402" s="45"/>
      <c r="F402" s="225" t="s">
        <v>2450</v>
      </c>
      <c r="G402" s="45"/>
      <c r="H402" s="45"/>
      <c r="I402" s="226"/>
      <c r="J402" s="45"/>
      <c r="K402" s="45"/>
      <c r="L402" s="49"/>
      <c r="M402" s="227"/>
      <c r="N402" s="228"/>
      <c r="O402" s="89"/>
      <c r="P402" s="89"/>
      <c r="Q402" s="89"/>
      <c r="R402" s="89"/>
      <c r="S402" s="89"/>
      <c r="T402" s="90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T402" s="21" t="s">
        <v>209</v>
      </c>
      <c r="AU402" s="21" t="s">
        <v>92</v>
      </c>
    </row>
    <row r="403" s="13" customFormat="1">
      <c r="A403" s="13"/>
      <c r="B403" s="232"/>
      <c r="C403" s="233"/>
      <c r="D403" s="224" t="s">
        <v>232</v>
      </c>
      <c r="E403" s="242" t="s">
        <v>35</v>
      </c>
      <c r="F403" s="234" t="s">
        <v>2928</v>
      </c>
      <c r="G403" s="233"/>
      <c r="H403" s="235">
        <v>4</v>
      </c>
      <c r="I403" s="236"/>
      <c r="J403" s="233"/>
      <c r="K403" s="233"/>
      <c r="L403" s="237"/>
      <c r="M403" s="238"/>
      <c r="N403" s="239"/>
      <c r="O403" s="239"/>
      <c r="P403" s="239"/>
      <c r="Q403" s="239"/>
      <c r="R403" s="239"/>
      <c r="S403" s="239"/>
      <c r="T403" s="24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1" t="s">
        <v>232</v>
      </c>
      <c r="AU403" s="241" t="s">
        <v>92</v>
      </c>
      <c r="AV403" s="13" t="s">
        <v>92</v>
      </c>
      <c r="AW403" s="13" t="s">
        <v>42</v>
      </c>
      <c r="AX403" s="13" t="s">
        <v>82</v>
      </c>
      <c r="AY403" s="241" t="s">
        <v>197</v>
      </c>
    </row>
    <row r="404" s="14" customFormat="1">
      <c r="A404" s="14"/>
      <c r="B404" s="253"/>
      <c r="C404" s="254"/>
      <c r="D404" s="224" t="s">
        <v>232</v>
      </c>
      <c r="E404" s="255" t="s">
        <v>35</v>
      </c>
      <c r="F404" s="256" t="s">
        <v>355</v>
      </c>
      <c r="G404" s="254"/>
      <c r="H404" s="257">
        <v>4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232</v>
      </c>
      <c r="AU404" s="263" t="s">
        <v>92</v>
      </c>
      <c r="AV404" s="14" t="s">
        <v>206</v>
      </c>
      <c r="AW404" s="14" t="s">
        <v>42</v>
      </c>
      <c r="AX404" s="14" t="s">
        <v>90</v>
      </c>
      <c r="AY404" s="263" t="s">
        <v>197</v>
      </c>
    </row>
    <row r="405" s="2" customFormat="1" ht="24.15" customHeight="1">
      <c r="A405" s="43"/>
      <c r="B405" s="44"/>
      <c r="C405" s="211" t="s">
        <v>607</v>
      </c>
      <c r="D405" s="211" t="s">
        <v>201</v>
      </c>
      <c r="E405" s="212" t="s">
        <v>2735</v>
      </c>
      <c r="F405" s="213" t="s">
        <v>2456</v>
      </c>
      <c r="G405" s="214" t="s">
        <v>215</v>
      </c>
      <c r="H405" s="215">
        <v>8</v>
      </c>
      <c r="I405" s="216"/>
      <c r="J405" s="217">
        <f>ROUND(I405*H405,2)</f>
        <v>0</v>
      </c>
      <c r="K405" s="213" t="s">
        <v>35</v>
      </c>
      <c r="L405" s="49"/>
      <c r="M405" s="218" t="s">
        <v>35</v>
      </c>
      <c r="N405" s="219" t="s">
        <v>53</v>
      </c>
      <c r="O405" s="89"/>
      <c r="P405" s="220">
        <f>O405*H405</f>
        <v>0</v>
      </c>
      <c r="Q405" s="220">
        <v>0</v>
      </c>
      <c r="R405" s="220">
        <f>Q405*H405</f>
        <v>0</v>
      </c>
      <c r="S405" s="220">
        <v>0</v>
      </c>
      <c r="T405" s="221">
        <f>S405*H405</f>
        <v>0</v>
      </c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R405" s="222" t="s">
        <v>206</v>
      </c>
      <c r="AT405" s="222" t="s">
        <v>201</v>
      </c>
      <c r="AU405" s="222" t="s">
        <v>92</v>
      </c>
      <c r="AY405" s="21" t="s">
        <v>197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21" t="s">
        <v>90</v>
      </c>
      <c r="BK405" s="223">
        <f>ROUND(I405*H405,2)</f>
        <v>0</v>
      </c>
      <c r="BL405" s="21" t="s">
        <v>206</v>
      </c>
      <c r="BM405" s="222" t="s">
        <v>846</v>
      </c>
    </row>
    <row r="406" s="2" customFormat="1">
      <c r="A406" s="43"/>
      <c r="B406" s="44"/>
      <c r="C406" s="45"/>
      <c r="D406" s="224" t="s">
        <v>209</v>
      </c>
      <c r="E406" s="45"/>
      <c r="F406" s="225" t="s">
        <v>2456</v>
      </c>
      <c r="G406" s="45"/>
      <c r="H406" s="45"/>
      <c r="I406" s="226"/>
      <c r="J406" s="45"/>
      <c r="K406" s="45"/>
      <c r="L406" s="49"/>
      <c r="M406" s="227"/>
      <c r="N406" s="228"/>
      <c r="O406" s="89"/>
      <c r="P406" s="89"/>
      <c r="Q406" s="89"/>
      <c r="R406" s="89"/>
      <c r="S406" s="89"/>
      <c r="T406" s="90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T406" s="21" t="s">
        <v>209</v>
      </c>
      <c r="AU406" s="21" t="s">
        <v>92</v>
      </c>
    </row>
    <row r="407" s="13" customFormat="1">
      <c r="A407" s="13"/>
      <c r="B407" s="232"/>
      <c r="C407" s="233"/>
      <c r="D407" s="224" t="s">
        <v>232</v>
      </c>
      <c r="E407" s="242" t="s">
        <v>35</v>
      </c>
      <c r="F407" s="234" t="s">
        <v>2929</v>
      </c>
      <c r="G407" s="233"/>
      <c r="H407" s="235">
        <v>8</v>
      </c>
      <c r="I407" s="236"/>
      <c r="J407" s="233"/>
      <c r="K407" s="233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232</v>
      </c>
      <c r="AU407" s="241" t="s">
        <v>92</v>
      </c>
      <c r="AV407" s="13" t="s">
        <v>92</v>
      </c>
      <c r="AW407" s="13" t="s">
        <v>42</v>
      </c>
      <c r="AX407" s="13" t="s">
        <v>82</v>
      </c>
      <c r="AY407" s="241" t="s">
        <v>197</v>
      </c>
    </row>
    <row r="408" s="14" customFormat="1">
      <c r="A408" s="14"/>
      <c r="B408" s="253"/>
      <c r="C408" s="254"/>
      <c r="D408" s="224" t="s">
        <v>232</v>
      </c>
      <c r="E408" s="255" t="s">
        <v>35</v>
      </c>
      <c r="F408" s="256" t="s">
        <v>355</v>
      </c>
      <c r="G408" s="254"/>
      <c r="H408" s="257">
        <v>8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232</v>
      </c>
      <c r="AU408" s="263" t="s">
        <v>92</v>
      </c>
      <c r="AV408" s="14" t="s">
        <v>206</v>
      </c>
      <c r="AW408" s="14" t="s">
        <v>42</v>
      </c>
      <c r="AX408" s="14" t="s">
        <v>90</v>
      </c>
      <c r="AY408" s="263" t="s">
        <v>197</v>
      </c>
    </row>
    <row r="409" s="2" customFormat="1" ht="21.75" customHeight="1">
      <c r="A409" s="43"/>
      <c r="B409" s="44"/>
      <c r="C409" s="243" t="s">
        <v>610</v>
      </c>
      <c r="D409" s="243" t="s">
        <v>305</v>
      </c>
      <c r="E409" s="244" t="s">
        <v>2457</v>
      </c>
      <c r="F409" s="245" t="s">
        <v>2458</v>
      </c>
      <c r="G409" s="246" t="s">
        <v>215</v>
      </c>
      <c r="H409" s="247">
        <v>8</v>
      </c>
      <c r="I409" s="248"/>
      <c r="J409" s="249">
        <f>ROUND(I409*H409,2)</f>
        <v>0</v>
      </c>
      <c r="K409" s="245" t="s">
        <v>35</v>
      </c>
      <c r="L409" s="250"/>
      <c r="M409" s="251" t="s">
        <v>35</v>
      </c>
      <c r="N409" s="252" t="s">
        <v>53</v>
      </c>
      <c r="O409" s="89"/>
      <c r="P409" s="220">
        <f>O409*H409</f>
        <v>0</v>
      </c>
      <c r="Q409" s="220">
        <v>0</v>
      </c>
      <c r="R409" s="220">
        <f>Q409*H409</f>
        <v>0</v>
      </c>
      <c r="S409" s="220">
        <v>0</v>
      </c>
      <c r="T409" s="221">
        <f>S409*H409</f>
        <v>0</v>
      </c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R409" s="222" t="s">
        <v>253</v>
      </c>
      <c r="AT409" s="222" t="s">
        <v>305</v>
      </c>
      <c r="AU409" s="222" t="s">
        <v>92</v>
      </c>
      <c r="AY409" s="21" t="s">
        <v>197</v>
      </c>
      <c r="BE409" s="223">
        <f>IF(N409="základní",J409,0)</f>
        <v>0</v>
      </c>
      <c r="BF409" s="223">
        <f>IF(N409="snížená",J409,0)</f>
        <v>0</v>
      </c>
      <c r="BG409" s="223">
        <f>IF(N409="zákl. přenesená",J409,0)</f>
        <v>0</v>
      </c>
      <c r="BH409" s="223">
        <f>IF(N409="sníž. přenesená",J409,0)</f>
        <v>0</v>
      </c>
      <c r="BI409" s="223">
        <f>IF(N409="nulová",J409,0)</f>
        <v>0</v>
      </c>
      <c r="BJ409" s="21" t="s">
        <v>90</v>
      </c>
      <c r="BK409" s="223">
        <f>ROUND(I409*H409,2)</f>
        <v>0</v>
      </c>
      <c r="BL409" s="21" t="s">
        <v>206</v>
      </c>
      <c r="BM409" s="222" t="s">
        <v>853</v>
      </c>
    </row>
    <row r="410" s="2" customFormat="1">
      <c r="A410" s="43"/>
      <c r="B410" s="44"/>
      <c r="C410" s="45"/>
      <c r="D410" s="224" t="s">
        <v>209</v>
      </c>
      <c r="E410" s="45"/>
      <c r="F410" s="225" t="s">
        <v>2458</v>
      </c>
      <c r="G410" s="45"/>
      <c r="H410" s="45"/>
      <c r="I410" s="226"/>
      <c r="J410" s="45"/>
      <c r="K410" s="45"/>
      <c r="L410" s="49"/>
      <c r="M410" s="227"/>
      <c r="N410" s="228"/>
      <c r="O410" s="89"/>
      <c r="P410" s="89"/>
      <c r="Q410" s="89"/>
      <c r="R410" s="89"/>
      <c r="S410" s="89"/>
      <c r="T410" s="90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T410" s="21" t="s">
        <v>209</v>
      </c>
      <c r="AU410" s="21" t="s">
        <v>92</v>
      </c>
    </row>
    <row r="411" s="13" customFormat="1">
      <c r="A411" s="13"/>
      <c r="B411" s="232"/>
      <c r="C411" s="233"/>
      <c r="D411" s="224" t="s">
        <v>232</v>
      </c>
      <c r="E411" s="242" t="s">
        <v>35</v>
      </c>
      <c r="F411" s="234" t="s">
        <v>2929</v>
      </c>
      <c r="G411" s="233"/>
      <c r="H411" s="235">
        <v>8</v>
      </c>
      <c r="I411" s="236"/>
      <c r="J411" s="233"/>
      <c r="K411" s="233"/>
      <c r="L411" s="237"/>
      <c r="M411" s="238"/>
      <c r="N411" s="239"/>
      <c r="O411" s="239"/>
      <c r="P411" s="239"/>
      <c r="Q411" s="239"/>
      <c r="R411" s="239"/>
      <c r="S411" s="239"/>
      <c r="T411" s="24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1" t="s">
        <v>232</v>
      </c>
      <c r="AU411" s="241" t="s">
        <v>92</v>
      </c>
      <c r="AV411" s="13" t="s">
        <v>92</v>
      </c>
      <c r="AW411" s="13" t="s">
        <v>42</v>
      </c>
      <c r="AX411" s="13" t="s">
        <v>82</v>
      </c>
      <c r="AY411" s="241" t="s">
        <v>197</v>
      </c>
    </row>
    <row r="412" s="14" customFormat="1">
      <c r="A412" s="14"/>
      <c r="B412" s="253"/>
      <c r="C412" s="254"/>
      <c r="D412" s="224" t="s">
        <v>232</v>
      </c>
      <c r="E412" s="255" t="s">
        <v>35</v>
      </c>
      <c r="F412" s="256" t="s">
        <v>355</v>
      </c>
      <c r="G412" s="254"/>
      <c r="H412" s="257">
        <v>8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232</v>
      </c>
      <c r="AU412" s="263" t="s">
        <v>92</v>
      </c>
      <c r="AV412" s="14" t="s">
        <v>206</v>
      </c>
      <c r="AW412" s="14" t="s">
        <v>42</v>
      </c>
      <c r="AX412" s="14" t="s">
        <v>90</v>
      </c>
      <c r="AY412" s="263" t="s">
        <v>197</v>
      </c>
    </row>
    <row r="413" s="2" customFormat="1" ht="16.5" customHeight="1">
      <c r="A413" s="43"/>
      <c r="B413" s="44"/>
      <c r="C413" s="243" t="s">
        <v>613</v>
      </c>
      <c r="D413" s="243" t="s">
        <v>305</v>
      </c>
      <c r="E413" s="244" t="s">
        <v>2459</v>
      </c>
      <c r="F413" s="245" t="s">
        <v>2460</v>
      </c>
      <c r="G413" s="246" t="s">
        <v>215</v>
      </c>
      <c r="H413" s="247">
        <v>8</v>
      </c>
      <c r="I413" s="248"/>
      <c r="J413" s="249">
        <f>ROUND(I413*H413,2)</f>
        <v>0</v>
      </c>
      <c r="K413" s="245" t="s">
        <v>35</v>
      </c>
      <c r="L413" s="250"/>
      <c r="M413" s="251" t="s">
        <v>35</v>
      </c>
      <c r="N413" s="252" t="s">
        <v>53</v>
      </c>
      <c r="O413" s="89"/>
      <c r="P413" s="220">
        <f>O413*H413</f>
        <v>0</v>
      </c>
      <c r="Q413" s="220">
        <v>0</v>
      </c>
      <c r="R413" s="220">
        <f>Q413*H413</f>
        <v>0</v>
      </c>
      <c r="S413" s="220">
        <v>0</v>
      </c>
      <c r="T413" s="221">
        <f>S413*H413</f>
        <v>0</v>
      </c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R413" s="222" t="s">
        <v>253</v>
      </c>
      <c r="AT413" s="222" t="s">
        <v>305</v>
      </c>
      <c r="AU413" s="222" t="s">
        <v>92</v>
      </c>
      <c r="AY413" s="21" t="s">
        <v>197</v>
      </c>
      <c r="BE413" s="223">
        <f>IF(N413="základní",J413,0)</f>
        <v>0</v>
      </c>
      <c r="BF413" s="223">
        <f>IF(N413="snížená",J413,0)</f>
        <v>0</v>
      </c>
      <c r="BG413" s="223">
        <f>IF(N413="zákl. přenesená",J413,0)</f>
        <v>0</v>
      </c>
      <c r="BH413" s="223">
        <f>IF(N413="sníž. přenesená",J413,0)</f>
        <v>0</v>
      </c>
      <c r="BI413" s="223">
        <f>IF(N413="nulová",J413,0)</f>
        <v>0</v>
      </c>
      <c r="BJ413" s="21" t="s">
        <v>90</v>
      </c>
      <c r="BK413" s="223">
        <f>ROUND(I413*H413,2)</f>
        <v>0</v>
      </c>
      <c r="BL413" s="21" t="s">
        <v>206</v>
      </c>
      <c r="BM413" s="222" t="s">
        <v>858</v>
      </c>
    </row>
    <row r="414" s="2" customFormat="1">
      <c r="A414" s="43"/>
      <c r="B414" s="44"/>
      <c r="C414" s="45"/>
      <c r="D414" s="224" t="s">
        <v>209</v>
      </c>
      <c r="E414" s="45"/>
      <c r="F414" s="225" t="s">
        <v>2460</v>
      </c>
      <c r="G414" s="45"/>
      <c r="H414" s="45"/>
      <c r="I414" s="226"/>
      <c r="J414" s="45"/>
      <c r="K414" s="45"/>
      <c r="L414" s="49"/>
      <c r="M414" s="227"/>
      <c r="N414" s="228"/>
      <c r="O414" s="89"/>
      <c r="P414" s="89"/>
      <c r="Q414" s="89"/>
      <c r="R414" s="89"/>
      <c r="S414" s="89"/>
      <c r="T414" s="90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T414" s="21" t="s">
        <v>209</v>
      </c>
      <c r="AU414" s="21" t="s">
        <v>92</v>
      </c>
    </row>
    <row r="415" s="13" customFormat="1">
      <c r="A415" s="13"/>
      <c r="B415" s="232"/>
      <c r="C415" s="233"/>
      <c r="D415" s="224" t="s">
        <v>232</v>
      </c>
      <c r="E415" s="242" t="s">
        <v>35</v>
      </c>
      <c r="F415" s="234" t="s">
        <v>253</v>
      </c>
      <c r="G415" s="233"/>
      <c r="H415" s="235">
        <v>8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1" t="s">
        <v>232</v>
      </c>
      <c r="AU415" s="241" t="s">
        <v>92</v>
      </c>
      <c r="AV415" s="13" t="s">
        <v>92</v>
      </c>
      <c r="AW415" s="13" t="s">
        <v>42</v>
      </c>
      <c r="AX415" s="13" t="s">
        <v>82</v>
      </c>
      <c r="AY415" s="241" t="s">
        <v>197</v>
      </c>
    </row>
    <row r="416" s="14" customFormat="1">
      <c r="A416" s="14"/>
      <c r="B416" s="253"/>
      <c r="C416" s="254"/>
      <c r="D416" s="224" t="s">
        <v>232</v>
      </c>
      <c r="E416" s="255" t="s">
        <v>35</v>
      </c>
      <c r="F416" s="256" t="s">
        <v>355</v>
      </c>
      <c r="G416" s="254"/>
      <c r="H416" s="257">
        <v>8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232</v>
      </c>
      <c r="AU416" s="263" t="s">
        <v>92</v>
      </c>
      <c r="AV416" s="14" t="s">
        <v>206</v>
      </c>
      <c r="AW416" s="14" t="s">
        <v>42</v>
      </c>
      <c r="AX416" s="14" t="s">
        <v>90</v>
      </c>
      <c r="AY416" s="263" t="s">
        <v>197</v>
      </c>
    </row>
    <row r="417" s="2" customFormat="1" ht="24.15" customHeight="1">
      <c r="A417" s="43"/>
      <c r="B417" s="44"/>
      <c r="C417" s="243" t="s">
        <v>617</v>
      </c>
      <c r="D417" s="243" t="s">
        <v>305</v>
      </c>
      <c r="E417" s="244" t="s">
        <v>2461</v>
      </c>
      <c r="F417" s="245" t="s">
        <v>2462</v>
      </c>
      <c r="G417" s="246" t="s">
        <v>215</v>
      </c>
      <c r="H417" s="247">
        <v>8</v>
      </c>
      <c r="I417" s="248"/>
      <c r="J417" s="249">
        <f>ROUND(I417*H417,2)</f>
        <v>0</v>
      </c>
      <c r="K417" s="245" t="s">
        <v>35</v>
      </c>
      <c r="L417" s="250"/>
      <c r="M417" s="251" t="s">
        <v>35</v>
      </c>
      <c r="N417" s="252" t="s">
        <v>53</v>
      </c>
      <c r="O417" s="89"/>
      <c r="P417" s="220">
        <f>O417*H417</f>
        <v>0</v>
      </c>
      <c r="Q417" s="220">
        <v>0</v>
      </c>
      <c r="R417" s="220">
        <f>Q417*H417</f>
        <v>0</v>
      </c>
      <c r="S417" s="220">
        <v>0</v>
      </c>
      <c r="T417" s="221">
        <f>S417*H417</f>
        <v>0</v>
      </c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R417" s="222" t="s">
        <v>253</v>
      </c>
      <c r="AT417" s="222" t="s">
        <v>305</v>
      </c>
      <c r="AU417" s="222" t="s">
        <v>92</v>
      </c>
      <c r="AY417" s="21" t="s">
        <v>197</v>
      </c>
      <c r="BE417" s="223">
        <f>IF(N417="základní",J417,0)</f>
        <v>0</v>
      </c>
      <c r="BF417" s="223">
        <f>IF(N417="snížená",J417,0)</f>
        <v>0</v>
      </c>
      <c r="BG417" s="223">
        <f>IF(N417="zákl. přenesená",J417,0)</f>
        <v>0</v>
      </c>
      <c r="BH417" s="223">
        <f>IF(N417="sníž. přenesená",J417,0)</f>
        <v>0</v>
      </c>
      <c r="BI417" s="223">
        <f>IF(N417="nulová",J417,0)</f>
        <v>0</v>
      </c>
      <c r="BJ417" s="21" t="s">
        <v>90</v>
      </c>
      <c r="BK417" s="223">
        <f>ROUND(I417*H417,2)</f>
        <v>0</v>
      </c>
      <c r="BL417" s="21" t="s">
        <v>206</v>
      </c>
      <c r="BM417" s="222" t="s">
        <v>867</v>
      </c>
    </row>
    <row r="418" s="2" customFormat="1">
      <c r="A418" s="43"/>
      <c r="B418" s="44"/>
      <c r="C418" s="45"/>
      <c r="D418" s="224" t="s">
        <v>209</v>
      </c>
      <c r="E418" s="45"/>
      <c r="F418" s="225" t="s">
        <v>2462</v>
      </c>
      <c r="G418" s="45"/>
      <c r="H418" s="45"/>
      <c r="I418" s="226"/>
      <c r="J418" s="45"/>
      <c r="K418" s="45"/>
      <c r="L418" s="49"/>
      <c r="M418" s="227"/>
      <c r="N418" s="228"/>
      <c r="O418" s="89"/>
      <c r="P418" s="89"/>
      <c r="Q418" s="89"/>
      <c r="R418" s="89"/>
      <c r="S418" s="89"/>
      <c r="T418" s="90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T418" s="21" t="s">
        <v>209</v>
      </c>
      <c r="AU418" s="21" t="s">
        <v>92</v>
      </c>
    </row>
    <row r="419" s="13" customFormat="1">
      <c r="A419" s="13"/>
      <c r="B419" s="232"/>
      <c r="C419" s="233"/>
      <c r="D419" s="224" t="s">
        <v>232</v>
      </c>
      <c r="E419" s="242" t="s">
        <v>35</v>
      </c>
      <c r="F419" s="234" t="s">
        <v>253</v>
      </c>
      <c r="G419" s="233"/>
      <c r="H419" s="235">
        <v>8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232</v>
      </c>
      <c r="AU419" s="241" t="s">
        <v>92</v>
      </c>
      <c r="AV419" s="13" t="s">
        <v>92</v>
      </c>
      <c r="AW419" s="13" t="s">
        <v>42</v>
      </c>
      <c r="AX419" s="13" t="s">
        <v>82</v>
      </c>
      <c r="AY419" s="241" t="s">
        <v>197</v>
      </c>
    </row>
    <row r="420" s="14" customFormat="1">
      <c r="A420" s="14"/>
      <c r="B420" s="253"/>
      <c r="C420" s="254"/>
      <c r="D420" s="224" t="s">
        <v>232</v>
      </c>
      <c r="E420" s="255" t="s">
        <v>35</v>
      </c>
      <c r="F420" s="256" t="s">
        <v>355</v>
      </c>
      <c r="G420" s="254"/>
      <c r="H420" s="257">
        <v>8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232</v>
      </c>
      <c r="AU420" s="263" t="s">
        <v>92</v>
      </c>
      <c r="AV420" s="14" t="s">
        <v>206</v>
      </c>
      <c r="AW420" s="14" t="s">
        <v>42</v>
      </c>
      <c r="AX420" s="14" t="s">
        <v>90</v>
      </c>
      <c r="AY420" s="263" t="s">
        <v>197</v>
      </c>
    </row>
    <row r="421" s="2" customFormat="1" ht="24.15" customHeight="1">
      <c r="A421" s="43"/>
      <c r="B421" s="44"/>
      <c r="C421" s="211" t="s">
        <v>621</v>
      </c>
      <c r="D421" s="211" t="s">
        <v>201</v>
      </c>
      <c r="E421" s="212" t="s">
        <v>2451</v>
      </c>
      <c r="F421" s="213" t="s">
        <v>2452</v>
      </c>
      <c r="G421" s="214" t="s">
        <v>215</v>
      </c>
      <c r="H421" s="215">
        <v>8</v>
      </c>
      <c r="I421" s="216"/>
      <c r="J421" s="217">
        <f>ROUND(I421*H421,2)</f>
        <v>0</v>
      </c>
      <c r="K421" s="213" t="s">
        <v>35</v>
      </c>
      <c r="L421" s="49"/>
      <c r="M421" s="218" t="s">
        <v>35</v>
      </c>
      <c r="N421" s="219" t="s">
        <v>53</v>
      </c>
      <c r="O421" s="89"/>
      <c r="P421" s="220">
        <f>O421*H421</f>
        <v>0</v>
      </c>
      <c r="Q421" s="220">
        <v>0</v>
      </c>
      <c r="R421" s="220">
        <f>Q421*H421</f>
        <v>0</v>
      </c>
      <c r="S421" s="220">
        <v>0</v>
      </c>
      <c r="T421" s="221">
        <f>S421*H421</f>
        <v>0</v>
      </c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R421" s="222" t="s">
        <v>206</v>
      </c>
      <c r="AT421" s="222" t="s">
        <v>201</v>
      </c>
      <c r="AU421" s="222" t="s">
        <v>92</v>
      </c>
      <c r="AY421" s="21" t="s">
        <v>197</v>
      </c>
      <c r="BE421" s="223">
        <f>IF(N421="základní",J421,0)</f>
        <v>0</v>
      </c>
      <c r="BF421" s="223">
        <f>IF(N421="snížená",J421,0)</f>
        <v>0</v>
      </c>
      <c r="BG421" s="223">
        <f>IF(N421="zákl. přenesená",J421,0)</f>
        <v>0</v>
      </c>
      <c r="BH421" s="223">
        <f>IF(N421="sníž. přenesená",J421,0)</f>
        <v>0</v>
      </c>
      <c r="BI421" s="223">
        <f>IF(N421="nulová",J421,0)</f>
        <v>0</v>
      </c>
      <c r="BJ421" s="21" t="s">
        <v>90</v>
      </c>
      <c r="BK421" s="223">
        <f>ROUND(I421*H421,2)</f>
        <v>0</v>
      </c>
      <c r="BL421" s="21" t="s">
        <v>206</v>
      </c>
      <c r="BM421" s="222" t="s">
        <v>873</v>
      </c>
    </row>
    <row r="422" s="2" customFormat="1">
      <c r="A422" s="43"/>
      <c r="B422" s="44"/>
      <c r="C422" s="45"/>
      <c r="D422" s="224" t="s">
        <v>209</v>
      </c>
      <c r="E422" s="45"/>
      <c r="F422" s="225" t="s">
        <v>2452</v>
      </c>
      <c r="G422" s="45"/>
      <c r="H422" s="45"/>
      <c r="I422" s="226"/>
      <c r="J422" s="45"/>
      <c r="K422" s="45"/>
      <c r="L422" s="49"/>
      <c r="M422" s="227"/>
      <c r="N422" s="228"/>
      <c r="O422" s="89"/>
      <c r="P422" s="89"/>
      <c r="Q422" s="89"/>
      <c r="R422" s="89"/>
      <c r="S422" s="89"/>
      <c r="T422" s="90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T422" s="21" t="s">
        <v>209</v>
      </c>
      <c r="AU422" s="21" t="s">
        <v>92</v>
      </c>
    </row>
    <row r="423" s="13" customFormat="1">
      <c r="A423" s="13"/>
      <c r="B423" s="232"/>
      <c r="C423" s="233"/>
      <c r="D423" s="224" t="s">
        <v>232</v>
      </c>
      <c r="E423" s="242" t="s">
        <v>35</v>
      </c>
      <c r="F423" s="234" t="s">
        <v>2930</v>
      </c>
      <c r="G423" s="233"/>
      <c r="H423" s="235">
        <v>8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1" t="s">
        <v>232</v>
      </c>
      <c r="AU423" s="241" t="s">
        <v>92</v>
      </c>
      <c r="AV423" s="13" t="s">
        <v>92</v>
      </c>
      <c r="AW423" s="13" t="s">
        <v>42</v>
      </c>
      <c r="AX423" s="13" t="s">
        <v>82</v>
      </c>
      <c r="AY423" s="241" t="s">
        <v>197</v>
      </c>
    </row>
    <row r="424" s="14" customFormat="1">
      <c r="A424" s="14"/>
      <c r="B424" s="253"/>
      <c r="C424" s="254"/>
      <c r="D424" s="224" t="s">
        <v>232</v>
      </c>
      <c r="E424" s="255" t="s">
        <v>35</v>
      </c>
      <c r="F424" s="256" t="s">
        <v>355</v>
      </c>
      <c r="G424" s="254"/>
      <c r="H424" s="257">
        <v>8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232</v>
      </c>
      <c r="AU424" s="263" t="s">
        <v>92</v>
      </c>
      <c r="AV424" s="14" t="s">
        <v>206</v>
      </c>
      <c r="AW424" s="14" t="s">
        <v>42</v>
      </c>
      <c r="AX424" s="14" t="s">
        <v>90</v>
      </c>
      <c r="AY424" s="263" t="s">
        <v>197</v>
      </c>
    </row>
    <row r="425" s="2" customFormat="1" ht="24.15" customHeight="1">
      <c r="A425" s="43"/>
      <c r="B425" s="44"/>
      <c r="C425" s="243" t="s">
        <v>623</v>
      </c>
      <c r="D425" s="243" t="s">
        <v>305</v>
      </c>
      <c r="E425" s="244" t="s">
        <v>2453</v>
      </c>
      <c r="F425" s="245" t="s">
        <v>2454</v>
      </c>
      <c r="G425" s="246" t="s">
        <v>215</v>
      </c>
      <c r="H425" s="247">
        <v>8</v>
      </c>
      <c r="I425" s="248"/>
      <c r="J425" s="249">
        <f>ROUND(I425*H425,2)</f>
        <v>0</v>
      </c>
      <c r="K425" s="245" t="s">
        <v>35</v>
      </c>
      <c r="L425" s="250"/>
      <c r="M425" s="251" t="s">
        <v>35</v>
      </c>
      <c r="N425" s="252" t="s">
        <v>53</v>
      </c>
      <c r="O425" s="89"/>
      <c r="P425" s="220">
        <f>O425*H425</f>
        <v>0</v>
      </c>
      <c r="Q425" s="220">
        <v>0</v>
      </c>
      <c r="R425" s="220">
        <f>Q425*H425</f>
        <v>0</v>
      </c>
      <c r="S425" s="220">
        <v>0</v>
      </c>
      <c r="T425" s="221">
        <f>S425*H425</f>
        <v>0</v>
      </c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R425" s="222" t="s">
        <v>253</v>
      </c>
      <c r="AT425" s="222" t="s">
        <v>305</v>
      </c>
      <c r="AU425" s="222" t="s">
        <v>92</v>
      </c>
      <c r="AY425" s="21" t="s">
        <v>197</v>
      </c>
      <c r="BE425" s="223">
        <f>IF(N425="základní",J425,0)</f>
        <v>0</v>
      </c>
      <c r="BF425" s="223">
        <f>IF(N425="snížená",J425,0)</f>
        <v>0</v>
      </c>
      <c r="BG425" s="223">
        <f>IF(N425="zákl. přenesená",J425,0)</f>
        <v>0</v>
      </c>
      <c r="BH425" s="223">
        <f>IF(N425="sníž. přenesená",J425,0)</f>
        <v>0</v>
      </c>
      <c r="BI425" s="223">
        <f>IF(N425="nulová",J425,0)</f>
        <v>0</v>
      </c>
      <c r="BJ425" s="21" t="s">
        <v>90</v>
      </c>
      <c r="BK425" s="223">
        <f>ROUND(I425*H425,2)</f>
        <v>0</v>
      </c>
      <c r="BL425" s="21" t="s">
        <v>206</v>
      </c>
      <c r="BM425" s="222" t="s">
        <v>879</v>
      </c>
    </row>
    <row r="426" s="2" customFormat="1">
      <c r="A426" s="43"/>
      <c r="B426" s="44"/>
      <c r="C426" s="45"/>
      <c r="D426" s="224" t="s">
        <v>209</v>
      </c>
      <c r="E426" s="45"/>
      <c r="F426" s="225" t="s">
        <v>2454</v>
      </c>
      <c r="G426" s="45"/>
      <c r="H426" s="45"/>
      <c r="I426" s="226"/>
      <c r="J426" s="45"/>
      <c r="K426" s="45"/>
      <c r="L426" s="49"/>
      <c r="M426" s="227"/>
      <c r="N426" s="228"/>
      <c r="O426" s="89"/>
      <c r="P426" s="89"/>
      <c r="Q426" s="89"/>
      <c r="R426" s="89"/>
      <c r="S426" s="89"/>
      <c r="T426" s="90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T426" s="21" t="s">
        <v>209</v>
      </c>
      <c r="AU426" s="21" t="s">
        <v>92</v>
      </c>
    </row>
    <row r="427" s="13" customFormat="1">
      <c r="A427" s="13"/>
      <c r="B427" s="232"/>
      <c r="C427" s="233"/>
      <c r="D427" s="224" t="s">
        <v>232</v>
      </c>
      <c r="E427" s="242" t="s">
        <v>35</v>
      </c>
      <c r="F427" s="234" t="s">
        <v>2930</v>
      </c>
      <c r="G427" s="233"/>
      <c r="H427" s="235">
        <v>8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1" t="s">
        <v>232</v>
      </c>
      <c r="AU427" s="241" t="s">
        <v>92</v>
      </c>
      <c r="AV427" s="13" t="s">
        <v>92</v>
      </c>
      <c r="AW427" s="13" t="s">
        <v>42</v>
      </c>
      <c r="AX427" s="13" t="s">
        <v>82</v>
      </c>
      <c r="AY427" s="241" t="s">
        <v>197</v>
      </c>
    </row>
    <row r="428" s="14" customFormat="1">
      <c r="A428" s="14"/>
      <c r="B428" s="253"/>
      <c r="C428" s="254"/>
      <c r="D428" s="224" t="s">
        <v>232</v>
      </c>
      <c r="E428" s="255" t="s">
        <v>35</v>
      </c>
      <c r="F428" s="256" t="s">
        <v>355</v>
      </c>
      <c r="G428" s="254"/>
      <c r="H428" s="257">
        <v>8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232</v>
      </c>
      <c r="AU428" s="263" t="s">
        <v>92</v>
      </c>
      <c r="AV428" s="14" t="s">
        <v>206</v>
      </c>
      <c r="AW428" s="14" t="s">
        <v>42</v>
      </c>
      <c r="AX428" s="14" t="s">
        <v>90</v>
      </c>
      <c r="AY428" s="263" t="s">
        <v>197</v>
      </c>
    </row>
    <row r="429" s="2" customFormat="1" ht="24.15" customHeight="1">
      <c r="A429" s="43"/>
      <c r="B429" s="44"/>
      <c r="C429" s="211" t="s">
        <v>625</v>
      </c>
      <c r="D429" s="211" t="s">
        <v>201</v>
      </c>
      <c r="E429" s="212" t="s">
        <v>2463</v>
      </c>
      <c r="F429" s="213" t="s">
        <v>2464</v>
      </c>
      <c r="G429" s="214" t="s">
        <v>215</v>
      </c>
      <c r="H429" s="215">
        <v>8</v>
      </c>
      <c r="I429" s="216"/>
      <c r="J429" s="217">
        <f>ROUND(I429*H429,2)</f>
        <v>0</v>
      </c>
      <c r="K429" s="213" t="s">
        <v>35</v>
      </c>
      <c r="L429" s="49"/>
      <c r="M429" s="218" t="s">
        <v>35</v>
      </c>
      <c r="N429" s="219" t="s">
        <v>53</v>
      </c>
      <c r="O429" s="89"/>
      <c r="P429" s="220">
        <f>O429*H429</f>
        <v>0</v>
      </c>
      <c r="Q429" s="220">
        <v>0</v>
      </c>
      <c r="R429" s="220">
        <f>Q429*H429</f>
        <v>0</v>
      </c>
      <c r="S429" s="220">
        <v>0</v>
      </c>
      <c r="T429" s="221">
        <f>S429*H429</f>
        <v>0</v>
      </c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R429" s="222" t="s">
        <v>206</v>
      </c>
      <c r="AT429" s="222" t="s">
        <v>201</v>
      </c>
      <c r="AU429" s="222" t="s">
        <v>92</v>
      </c>
      <c r="AY429" s="21" t="s">
        <v>197</v>
      </c>
      <c r="BE429" s="223">
        <f>IF(N429="základní",J429,0)</f>
        <v>0</v>
      </c>
      <c r="BF429" s="223">
        <f>IF(N429="snížená",J429,0)</f>
        <v>0</v>
      </c>
      <c r="BG429" s="223">
        <f>IF(N429="zákl. přenesená",J429,0)</f>
        <v>0</v>
      </c>
      <c r="BH429" s="223">
        <f>IF(N429="sníž. přenesená",J429,0)</f>
        <v>0</v>
      </c>
      <c r="BI429" s="223">
        <f>IF(N429="nulová",J429,0)</f>
        <v>0</v>
      </c>
      <c r="BJ429" s="21" t="s">
        <v>90</v>
      </c>
      <c r="BK429" s="223">
        <f>ROUND(I429*H429,2)</f>
        <v>0</v>
      </c>
      <c r="BL429" s="21" t="s">
        <v>206</v>
      </c>
      <c r="BM429" s="222" t="s">
        <v>886</v>
      </c>
    </row>
    <row r="430" s="2" customFormat="1">
      <c r="A430" s="43"/>
      <c r="B430" s="44"/>
      <c r="C430" s="45"/>
      <c r="D430" s="224" t="s">
        <v>209</v>
      </c>
      <c r="E430" s="45"/>
      <c r="F430" s="225" t="s">
        <v>2464</v>
      </c>
      <c r="G430" s="45"/>
      <c r="H430" s="45"/>
      <c r="I430" s="226"/>
      <c r="J430" s="45"/>
      <c r="K430" s="45"/>
      <c r="L430" s="49"/>
      <c r="M430" s="227"/>
      <c r="N430" s="228"/>
      <c r="O430" s="89"/>
      <c r="P430" s="89"/>
      <c r="Q430" s="89"/>
      <c r="R430" s="89"/>
      <c r="S430" s="89"/>
      <c r="T430" s="90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T430" s="21" t="s">
        <v>209</v>
      </c>
      <c r="AU430" s="21" t="s">
        <v>92</v>
      </c>
    </row>
    <row r="431" s="13" customFormat="1">
      <c r="A431" s="13"/>
      <c r="B431" s="232"/>
      <c r="C431" s="233"/>
      <c r="D431" s="224" t="s">
        <v>232</v>
      </c>
      <c r="E431" s="242" t="s">
        <v>35</v>
      </c>
      <c r="F431" s="234" t="s">
        <v>2929</v>
      </c>
      <c r="G431" s="233"/>
      <c r="H431" s="235">
        <v>8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1" t="s">
        <v>232</v>
      </c>
      <c r="AU431" s="241" t="s">
        <v>92</v>
      </c>
      <c r="AV431" s="13" t="s">
        <v>92</v>
      </c>
      <c r="AW431" s="13" t="s">
        <v>42</v>
      </c>
      <c r="AX431" s="13" t="s">
        <v>82</v>
      </c>
      <c r="AY431" s="241" t="s">
        <v>197</v>
      </c>
    </row>
    <row r="432" s="14" customFormat="1">
      <c r="A432" s="14"/>
      <c r="B432" s="253"/>
      <c r="C432" s="254"/>
      <c r="D432" s="224" t="s">
        <v>232</v>
      </c>
      <c r="E432" s="255" t="s">
        <v>35</v>
      </c>
      <c r="F432" s="256" t="s">
        <v>355</v>
      </c>
      <c r="G432" s="254"/>
      <c r="H432" s="257">
        <v>8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232</v>
      </c>
      <c r="AU432" s="263" t="s">
        <v>92</v>
      </c>
      <c r="AV432" s="14" t="s">
        <v>206</v>
      </c>
      <c r="AW432" s="14" t="s">
        <v>42</v>
      </c>
      <c r="AX432" s="14" t="s">
        <v>90</v>
      </c>
      <c r="AY432" s="263" t="s">
        <v>197</v>
      </c>
    </row>
    <row r="433" s="2" customFormat="1" ht="16.5" customHeight="1">
      <c r="A433" s="43"/>
      <c r="B433" s="44"/>
      <c r="C433" s="243" t="s">
        <v>627</v>
      </c>
      <c r="D433" s="243" t="s">
        <v>305</v>
      </c>
      <c r="E433" s="244" t="s">
        <v>2465</v>
      </c>
      <c r="F433" s="245" t="s">
        <v>2466</v>
      </c>
      <c r="G433" s="246" t="s">
        <v>215</v>
      </c>
      <c r="H433" s="247">
        <v>8</v>
      </c>
      <c r="I433" s="248"/>
      <c r="J433" s="249">
        <f>ROUND(I433*H433,2)</f>
        <v>0</v>
      </c>
      <c r="K433" s="245" t="s">
        <v>35</v>
      </c>
      <c r="L433" s="250"/>
      <c r="M433" s="251" t="s">
        <v>35</v>
      </c>
      <c r="N433" s="252" t="s">
        <v>53</v>
      </c>
      <c r="O433" s="89"/>
      <c r="P433" s="220">
        <f>O433*H433</f>
        <v>0</v>
      </c>
      <c r="Q433" s="220">
        <v>0</v>
      </c>
      <c r="R433" s="220">
        <f>Q433*H433</f>
        <v>0</v>
      </c>
      <c r="S433" s="220">
        <v>0</v>
      </c>
      <c r="T433" s="221">
        <f>S433*H433</f>
        <v>0</v>
      </c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R433" s="222" t="s">
        <v>253</v>
      </c>
      <c r="AT433" s="222" t="s">
        <v>305</v>
      </c>
      <c r="AU433" s="222" t="s">
        <v>92</v>
      </c>
      <c r="AY433" s="21" t="s">
        <v>197</v>
      </c>
      <c r="BE433" s="223">
        <f>IF(N433="základní",J433,0)</f>
        <v>0</v>
      </c>
      <c r="BF433" s="223">
        <f>IF(N433="snížená",J433,0)</f>
        <v>0</v>
      </c>
      <c r="BG433" s="223">
        <f>IF(N433="zákl. přenesená",J433,0)</f>
        <v>0</v>
      </c>
      <c r="BH433" s="223">
        <f>IF(N433="sníž. přenesená",J433,0)</f>
        <v>0</v>
      </c>
      <c r="BI433" s="223">
        <f>IF(N433="nulová",J433,0)</f>
        <v>0</v>
      </c>
      <c r="BJ433" s="21" t="s">
        <v>90</v>
      </c>
      <c r="BK433" s="223">
        <f>ROUND(I433*H433,2)</f>
        <v>0</v>
      </c>
      <c r="BL433" s="21" t="s">
        <v>206</v>
      </c>
      <c r="BM433" s="222" t="s">
        <v>899</v>
      </c>
    </row>
    <row r="434" s="2" customFormat="1">
      <c r="A434" s="43"/>
      <c r="B434" s="44"/>
      <c r="C434" s="45"/>
      <c r="D434" s="224" t="s">
        <v>209</v>
      </c>
      <c r="E434" s="45"/>
      <c r="F434" s="225" t="s">
        <v>2466</v>
      </c>
      <c r="G434" s="45"/>
      <c r="H434" s="45"/>
      <c r="I434" s="226"/>
      <c r="J434" s="45"/>
      <c r="K434" s="45"/>
      <c r="L434" s="49"/>
      <c r="M434" s="227"/>
      <c r="N434" s="228"/>
      <c r="O434" s="89"/>
      <c r="P434" s="89"/>
      <c r="Q434" s="89"/>
      <c r="R434" s="89"/>
      <c r="S434" s="89"/>
      <c r="T434" s="90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T434" s="21" t="s">
        <v>209</v>
      </c>
      <c r="AU434" s="21" t="s">
        <v>92</v>
      </c>
    </row>
    <row r="435" s="2" customFormat="1">
      <c r="A435" s="43"/>
      <c r="B435" s="44"/>
      <c r="C435" s="45"/>
      <c r="D435" s="224" t="s">
        <v>219</v>
      </c>
      <c r="E435" s="45"/>
      <c r="F435" s="231" t="s">
        <v>2467</v>
      </c>
      <c r="G435" s="45"/>
      <c r="H435" s="45"/>
      <c r="I435" s="226"/>
      <c r="J435" s="45"/>
      <c r="K435" s="45"/>
      <c r="L435" s="49"/>
      <c r="M435" s="227"/>
      <c r="N435" s="228"/>
      <c r="O435" s="89"/>
      <c r="P435" s="89"/>
      <c r="Q435" s="89"/>
      <c r="R435" s="89"/>
      <c r="S435" s="89"/>
      <c r="T435" s="90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T435" s="21" t="s">
        <v>219</v>
      </c>
      <c r="AU435" s="21" t="s">
        <v>92</v>
      </c>
    </row>
    <row r="436" s="13" customFormat="1">
      <c r="A436" s="13"/>
      <c r="B436" s="232"/>
      <c r="C436" s="233"/>
      <c r="D436" s="224" t="s">
        <v>232</v>
      </c>
      <c r="E436" s="242" t="s">
        <v>35</v>
      </c>
      <c r="F436" s="234" t="s">
        <v>2929</v>
      </c>
      <c r="G436" s="233"/>
      <c r="H436" s="235">
        <v>8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1" t="s">
        <v>232</v>
      </c>
      <c r="AU436" s="241" t="s">
        <v>92</v>
      </c>
      <c r="AV436" s="13" t="s">
        <v>92</v>
      </c>
      <c r="AW436" s="13" t="s">
        <v>42</v>
      </c>
      <c r="AX436" s="13" t="s">
        <v>82</v>
      </c>
      <c r="AY436" s="241" t="s">
        <v>197</v>
      </c>
    </row>
    <row r="437" s="14" customFormat="1">
      <c r="A437" s="14"/>
      <c r="B437" s="253"/>
      <c r="C437" s="254"/>
      <c r="D437" s="224" t="s">
        <v>232</v>
      </c>
      <c r="E437" s="255" t="s">
        <v>35</v>
      </c>
      <c r="F437" s="256" t="s">
        <v>355</v>
      </c>
      <c r="G437" s="254"/>
      <c r="H437" s="257">
        <v>8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232</v>
      </c>
      <c r="AU437" s="263" t="s">
        <v>92</v>
      </c>
      <c r="AV437" s="14" t="s">
        <v>206</v>
      </c>
      <c r="AW437" s="14" t="s">
        <v>42</v>
      </c>
      <c r="AX437" s="14" t="s">
        <v>90</v>
      </c>
      <c r="AY437" s="263" t="s">
        <v>197</v>
      </c>
    </row>
    <row r="438" s="2" customFormat="1" ht="24.15" customHeight="1">
      <c r="A438" s="43"/>
      <c r="B438" s="44"/>
      <c r="C438" s="243" t="s">
        <v>630</v>
      </c>
      <c r="D438" s="243" t="s">
        <v>305</v>
      </c>
      <c r="E438" s="244" t="s">
        <v>2477</v>
      </c>
      <c r="F438" s="245" t="s">
        <v>2484</v>
      </c>
      <c r="G438" s="246" t="s">
        <v>215</v>
      </c>
      <c r="H438" s="247">
        <v>8</v>
      </c>
      <c r="I438" s="248"/>
      <c r="J438" s="249">
        <f>ROUND(I438*H438,2)</f>
        <v>0</v>
      </c>
      <c r="K438" s="245" t="s">
        <v>205</v>
      </c>
      <c r="L438" s="250"/>
      <c r="M438" s="251" t="s">
        <v>35</v>
      </c>
      <c r="N438" s="252" t="s">
        <v>53</v>
      </c>
      <c r="O438" s="89"/>
      <c r="P438" s="220">
        <f>O438*H438</f>
        <v>0</v>
      </c>
      <c r="Q438" s="220">
        <v>0.029999999999999999</v>
      </c>
      <c r="R438" s="220">
        <f>Q438*H438</f>
        <v>0.23999999999999999</v>
      </c>
      <c r="S438" s="220">
        <v>0</v>
      </c>
      <c r="T438" s="221">
        <f>S438*H438</f>
        <v>0</v>
      </c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R438" s="222" t="s">
        <v>253</v>
      </c>
      <c r="AT438" s="222" t="s">
        <v>305</v>
      </c>
      <c r="AU438" s="222" t="s">
        <v>92</v>
      </c>
      <c r="AY438" s="21" t="s">
        <v>197</v>
      </c>
      <c r="BE438" s="223">
        <f>IF(N438="základní",J438,0)</f>
        <v>0</v>
      </c>
      <c r="BF438" s="223">
        <f>IF(N438="snížená",J438,0)</f>
        <v>0</v>
      </c>
      <c r="BG438" s="223">
        <f>IF(N438="zákl. přenesená",J438,0)</f>
        <v>0</v>
      </c>
      <c r="BH438" s="223">
        <f>IF(N438="sníž. přenesená",J438,0)</f>
        <v>0</v>
      </c>
      <c r="BI438" s="223">
        <f>IF(N438="nulová",J438,0)</f>
        <v>0</v>
      </c>
      <c r="BJ438" s="21" t="s">
        <v>90</v>
      </c>
      <c r="BK438" s="223">
        <f>ROUND(I438*H438,2)</f>
        <v>0</v>
      </c>
      <c r="BL438" s="21" t="s">
        <v>206</v>
      </c>
      <c r="BM438" s="222" t="s">
        <v>2931</v>
      </c>
    </row>
    <row r="439" s="2" customFormat="1">
      <c r="A439" s="43"/>
      <c r="B439" s="44"/>
      <c r="C439" s="45"/>
      <c r="D439" s="224" t="s">
        <v>209</v>
      </c>
      <c r="E439" s="45"/>
      <c r="F439" s="225" t="s">
        <v>2484</v>
      </c>
      <c r="G439" s="45"/>
      <c r="H439" s="45"/>
      <c r="I439" s="226"/>
      <c r="J439" s="45"/>
      <c r="K439" s="45"/>
      <c r="L439" s="49"/>
      <c r="M439" s="227"/>
      <c r="N439" s="228"/>
      <c r="O439" s="89"/>
      <c r="P439" s="89"/>
      <c r="Q439" s="89"/>
      <c r="R439" s="89"/>
      <c r="S439" s="89"/>
      <c r="T439" s="90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T439" s="21" t="s">
        <v>209</v>
      </c>
      <c r="AU439" s="21" t="s">
        <v>92</v>
      </c>
    </row>
    <row r="440" s="2" customFormat="1">
      <c r="A440" s="43"/>
      <c r="B440" s="44"/>
      <c r="C440" s="45"/>
      <c r="D440" s="224" t="s">
        <v>219</v>
      </c>
      <c r="E440" s="45"/>
      <c r="F440" s="231" t="s">
        <v>2481</v>
      </c>
      <c r="G440" s="45"/>
      <c r="H440" s="45"/>
      <c r="I440" s="226"/>
      <c r="J440" s="45"/>
      <c r="K440" s="45"/>
      <c r="L440" s="49"/>
      <c r="M440" s="227"/>
      <c r="N440" s="228"/>
      <c r="O440" s="89"/>
      <c r="P440" s="89"/>
      <c r="Q440" s="89"/>
      <c r="R440" s="89"/>
      <c r="S440" s="89"/>
      <c r="T440" s="90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T440" s="21" t="s">
        <v>219</v>
      </c>
      <c r="AU440" s="21" t="s">
        <v>92</v>
      </c>
    </row>
    <row r="441" s="12" customFormat="1" ht="22.8" customHeight="1">
      <c r="A441" s="12"/>
      <c r="B441" s="195"/>
      <c r="C441" s="196"/>
      <c r="D441" s="197" t="s">
        <v>81</v>
      </c>
      <c r="E441" s="209" t="s">
        <v>260</v>
      </c>
      <c r="F441" s="209" t="s">
        <v>460</v>
      </c>
      <c r="G441" s="196"/>
      <c r="H441" s="196"/>
      <c r="I441" s="199"/>
      <c r="J441" s="210">
        <f>BK441</f>
        <v>0</v>
      </c>
      <c r="K441" s="196"/>
      <c r="L441" s="201"/>
      <c r="M441" s="202"/>
      <c r="N441" s="203"/>
      <c r="O441" s="203"/>
      <c r="P441" s="204">
        <f>SUM(P442:P445)</f>
        <v>0</v>
      </c>
      <c r="Q441" s="203"/>
      <c r="R441" s="204">
        <f>SUM(R442:R445)</f>
        <v>0</v>
      </c>
      <c r="S441" s="203"/>
      <c r="T441" s="205">
        <f>SUM(T442:T445)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6" t="s">
        <v>90</v>
      </c>
      <c r="AT441" s="207" t="s">
        <v>81</v>
      </c>
      <c r="AU441" s="207" t="s">
        <v>90</v>
      </c>
      <c r="AY441" s="206" t="s">
        <v>197</v>
      </c>
      <c r="BK441" s="208">
        <f>SUM(BK442:BK445)</f>
        <v>0</v>
      </c>
    </row>
    <row r="442" s="2" customFormat="1" ht="16.5" customHeight="1">
      <c r="A442" s="43"/>
      <c r="B442" s="44"/>
      <c r="C442" s="211" t="s">
        <v>634</v>
      </c>
      <c r="D442" s="211" t="s">
        <v>201</v>
      </c>
      <c r="E442" s="212" t="s">
        <v>2932</v>
      </c>
      <c r="F442" s="213" t="s">
        <v>2933</v>
      </c>
      <c r="G442" s="214" t="s">
        <v>204</v>
      </c>
      <c r="H442" s="215">
        <v>1</v>
      </c>
      <c r="I442" s="216"/>
      <c r="J442" s="217">
        <f>ROUND(I442*H442,2)</f>
        <v>0</v>
      </c>
      <c r="K442" s="213" t="s">
        <v>35</v>
      </c>
      <c r="L442" s="49"/>
      <c r="M442" s="218" t="s">
        <v>35</v>
      </c>
      <c r="N442" s="219" t="s">
        <v>53</v>
      </c>
      <c r="O442" s="89"/>
      <c r="P442" s="220">
        <f>O442*H442</f>
        <v>0</v>
      </c>
      <c r="Q442" s="220">
        <v>0</v>
      </c>
      <c r="R442" s="220">
        <f>Q442*H442</f>
        <v>0</v>
      </c>
      <c r="S442" s="220">
        <v>0</v>
      </c>
      <c r="T442" s="221">
        <f>S442*H442</f>
        <v>0</v>
      </c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R442" s="222" t="s">
        <v>206</v>
      </c>
      <c r="AT442" s="222" t="s">
        <v>201</v>
      </c>
      <c r="AU442" s="222" t="s">
        <v>92</v>
      </c>
      <c r="AY442" s="21" t="s">
        <v>197</v>
      </c>
      <c r="BE442" s="223">
        <f>IF(N442="základní",J442,0)</f>
        <v>0</v>
      </c>
      <c r="BF442" s="223">
        <f>IF(N442="snížená",J442,0)</f>
        <v>0</v>
      </c>
      <c r="BG442" s="223">
        <f>IF(N442="zákl. přenesená",J442,0)</f>
        <v>0</v>
      </c>
      <c r="BH442" s="223">
        <f>IF(N442="sníž. přenesená",J442,0)</f>
        <v>0</v>
      </c>
      <c r="BI442" s="223">
        <f>IF(N442="nulová",J442,0)</f>
        <v>0</v>
      </c>
      <c r="BJ442" s="21" t="s">
        <v>90</v>
      </c>
      <c r="BK442" s="223">
        <f>ROUND(I442*H442,2)</f>
        <v>0</v>
      </c>
      <c r="BL442" s="21" t="s">
        <v>206</v>
      </c>
      <c r="BM442" s="222" t="s">
        <v>912</v>
      </c>
    </row>
    <row r="443" s="2" customFormat="1">
      <c r="A443" s="43"/>
      <c r="B443" s="44"/>
      <c r="C443" s="45"/>
      <c r="D443" s="224" t="s">
        <v>209</v>
      </c>
      <c r="E443" s="45"/>
      <c r="F443" s="225" t="s">
        <v>2933</v>
      </c>
      <c r="G443" s="45"/>
      <c r="H443" s="45"/>
      <c r="I443" s="226"/>
      <c r="J443" s="45"/>
      <c r="K443" s="45"/>
      <c r="L443" s="49"/>
      <c r="M443" s="227"/>
      <c r="N443" s="228"/>
      <c r="O443" s="89"/>
      <c r="P443" s="89"/>
      <c r="Q443" s="89"/>
      <c r="R443" s="89"/>
      <c r="S443" s="89"/>
      <c r="T443" s="90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T443" s="21" t="s">
        <v>209</v>
      </c>
      <c r="AU443" s="21" t="s">
        <v>92</v>
      </c>
    </row>
    <row r="444" s="13" customFormat="1">
      <c r="A444" s="13"/>
      <c r="B444" s="232"/>
      <c r="C444" s="233"/>
      <c r="D444" s="224" t="s">
        <v>232</v>
      </c>
      <c r="E444" s="242" t="s">
        <v>35</v>
      </c>
      <c r="F444" s="234" t="s">
        <v>90</v>
      </c>
      <c r="G444" s="233"/>
      <c r="H444" s="235">
        <v>1</v>
      </c>
      <c r="I444" s="236"/>
      <c r="J444" s="233"/>
      <c r="K444" s="233"/>
      <c r="L444" s="237"/>
      <c r="M444" s="238"/>
      <c r="N444" s="239"/>
      <c r="O444" s="239"/>
      <c r="P444" s="239"/>
      <c r="Q444" s="239"/>
      <c r="R444" s="239"/>
      <c r="S444" s="239"/>
      <c r="T444" s="24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1" t="s">
        <v>232</v>
      </c>
      <c r="AU444" s="241" t="s">
        <v>92</v>
      </c>
      <c r="AV444" s="13" t="s">
        <v>92</v>
      </c>
      <c r="AW444" s="13" t="s">
        <v>42</v>
      </c>
      <c r="AX444" s="13" t="s">
        <v>82</v>
      </c>
      <c r="AY444" s="241" t="s">
        <v>197</v>
      </c>
    </row>
    <row r="445" s="14" customFormat="1">
      <c r="A445" s="14"/>
      <c r="B445" s="253"/>
      <c r="C445" s="254"/>
      <c r="D445" s="224" t="s">
        <v>232</v>
      </c>
      <c r="E445" s="255" t="s">
        <v>35</v>
      </c>
      <c r="F445" s="256" t="s">
        <v>355</v>
      </c>
      <c r="G445" s="254"/>
      <c r="H445" s="257">
        <v>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232</v>
      </c>
      <c r="AU445" s="263" t="s">
        <v>92</v>
      </c>
      <c r="AV445" s="14" t="s">
        <v>206</v>
      </c>
      <c r="AW445" s="14" t="s">
        <v>42</v>
      </c>
      <c r="AX445" s="14" t="s">
        <v>90</v>
      </c>
      <c r="AY445" s="263" t="s">
        <v>197</v>
      </c>
    </row>
    <row r="446" s="12" customFormat="1" ht="22.8" customHeight="1">
      <c r="A446" s="12"/>
      <c r="B446" s="195"/>
      <c r="C446" s="196"/>
      <c r="D446" s="197" t="s">
        <v>81</v>
      </c>
      <c r="E446" s="209" t="s">
        <v>1512</v>
      </c>
      <c r="F446" s="209" t="s">
        <v>1513</v>
      </c>
      <c r="G446" s="196"/>
      <c r="H446" s="196"/>
      <c r="I446" s="199"/>
      <c r="J446" s="210">
        <f>BK446</f>
        <v>0</v>
      </c>
      <c r="K446" s="196"/>
      <c r="L446" s="201"/>
      <c r="M446" s="202"/>
      <c r="N446" s="203"/>
      <c r="O446" s="203"/>
      <c r="P446" s="204">
        <f>SUM(P447:P452)</f>
        <v>0</v>
      </c>
      <c r="Q446" s="203"/>
      <c r="R446" s="204">
        <f>SUM(R447:R452)</f>
        <v>0</v>
      </c>
      <c r="S446" s="203"/>
      <c r="T446" s="205">
        <f>SUM(T447:T452)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6" t="s">
        <v>90</v>
      </c>
      <c r="AT446" s="207" t="s">
        <v>81</v>
      </c>
      <c r="AU446" s="207" t="s">
        <v>90</v>
      </c>
      <c r="AY446" s="206" t="s">
        <v>197</v>
      </c>
      <c r="BK446" s="208">
        <f>SUM(BK447:BK452)</f>
        <v>0</v>
      </c>
    </row>
    <row r="447" s="2" customFormat="1" ht="24.15" customHeight="1">
      <c r="A447" s="43"/>
      <c r="B447" s="44"/>
      <c r="C447" s="211" t="s">
        <v>639</v>
      </c>
      <c r="D447" s="211" t="s">
        <v>201</v>
      </c>
      <c r="E447" s="212" t="s">
        <v>2934</v>
      </c>
      <c r="F447" s="213" t="s">
        <v>2935</v>
      </c>
      <c r="G447" s="214" t="s">
        <v>269</v>
      </c>
      <c r="H447" s="215">
        <v>289.72800000000001</v>
      </c>
      <c r="I447" s="216"/>
      <c r="J447" s="217">
        <f>ROUND(I447*H447,2)</f>
        <v>0</v>
      </c>
      <c r="K447" s="213" t="s">
        <v>35</v>
      </c>
      <c r="L447" s="49"/>
      <c r="M447" s="218" t="s">
        <v>35</v>
      </c>
      <c r="N447" s="219" t="s">
        <v>53</v>
      </c>
      <c r="O447" s="89"/>
      <c r="P447" s="220">
        <f>O447*H447</f>
        <v>0</v>
      </c>
      <c r="Q447" s="220">
        <v>0</v>
      </c>
      <c r="R447" s="220">
        <f>Q447*H447</f>
        <v>0</v>
      </c>
      <c r="S447" s="220">
        <v>0</v>
      </c>
      <c r="T447" s="221">
        <f>S447*H447</f>
        <v>0</v>
      </c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R447" s="222" t="s">
        <v>206</v>
      </c>
      <c r="AT447" s="222" t="s">
        <v>201</v>
      </c>
      <c r="AU447" s="222" t="s">
        <v>92</v>
      </c>
      <c r="AY447" s="21" t="s">
        <v>197</v>
      </c>
      <c r="BE447" s="223">
        <f>IF(N447="základní",J447,0)</f>
        <v>0</v>
      </c>
      <c r="BF447" s="223">
        <f>IF(N447="snížená",J447,0)</f>
        <v>0</v>
      </c>
      <c r="BG447" s="223">
        <f>IF(N447="zákl. přenesená",J447,0)</f>
        <v>0</v>
      </c>
      <c r="BH447" s="223">
        <f>IF(N447="sníž. přenesená",J447,0)</f>
        <v>0</v>
      </c>
      <c r="BI447" s="223">
        <f>IF(N447="nulová",J447,0)</f>
        <v>0</v>
      </c>
      <c r="BJ447" s="21" t="s">
        <v>90</v>
      </c>
      <c r="BK447" s="223">
        <f>ROUND(I447*H447,2)</f>
        <v>0</v>
      </c>
      <c r="BL447" s="21" t="s">
        <v>206</v>
      </c>
      <c r="BM447" s="222" t="s">
        <v>923</v>
      </c>
    </row>
    <row r="448" s="2" customFormat="1">
      <c r="A448" s="43"/>
      <c r="B448" s="44"/>
      <c r="C448" s="45"/>
      <c r="D448" s="224" t="s">
        <v>209</v>
      </c>
      <c r="E448" s="45"/>
      <c r="F448" s="225" t="s">
        <v>2935</v>
      </c>
      <c r="G448" s="45"/>
      <c r="H448" s="45"/>
      <c r="I448" s="226"/>
      <c r="J448" s="45"/>
      <c r="K448" s="45"/>
      <c r="L448" s="49"/>
      <c r="M448" s="227"/>
      <c r="N448" s="228"/>
      <c r="O448" s="89"/>
      <c r="P448" s="89"/>
      <c r="Q448" s="89"/>
      <c r="R448" s="89"/>
      <c r="S448" s="89"/>
      <c r="T448" s="90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T448" s="21" t="s">
        <v>209</v>
      </c>
      <c r="AU448" s="21" t="s">
        <v>92</v>
      </c>
    </row>
    <row r="449" s="13" customFormat="1">
      <c r="A449" s="13"/>
      <c r="B449" s="232"/>
      <c r="C449" s="233"/>
      <c r="D449" s="224" t="s">
        <v>232</v>
      </c>
      <c r="E449" s="242" t="s">
        <v>35</v>
      </c>
      <c r="F449" s="234" t="s">
        <v>2936</v>
      </c>
      <c r="G449" s="233"/>
      <c r="H449" s="235">
        <v>289.72800000000001</v>
      </c>
      <c r="I449" s="236"/>
      <c r="J449" s="233"/>
      <c r="K449" s="233"/>
      <c r="L449" s="237"/>
      <c r="M449" s="238"/>
      <c r="N449" s="239"/>
      <c r="O449" s="239"/>
      <c r="P449" s="239"/>
      <c r="Q449" s="239"/>
      <c r="R449" s="239"/>
      <c r="S449" s="239"/>
      <c r="T449" s="24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1" t="s">
        <v>232</v>
      </c>
      <c r="AU449" s="241" t="s">
        <v>92</v>
      </c>
      <c r="AV449" s="13" t="s">
        <v>92</v>
      </c>
      <c r="AW449" s="13" t="s">
        <v>42</v>
      </c>
      <c r="AX449" s="13" t="s">
        <v>82</v>
      </c>
      <c r="AY449" s="241" t="s">
        <v>197</v>
      </c>
    </row>
    <row r="450" s="14" customFormat="1">
      <c r="A450" s="14"/>
      <c r="B450" s="253"/>
      <c r="C450" s="254"/>
      <c r="D450" s="224" t="s">
        <v>232</v>
      </c>
      <c r="E450" s="255" t="s">
        <v>35</v>
      </c>
      <c r="F450" s="256" t="s">
        <v>355</v>
      </c>
      <c r="G450" s="254"/>
      <c r="H450" s="257">
        <v>289.72800000000001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232</v>
      </c>
      <c r="AU450" s="263" t="s">
        <v>92</v>
      </c>
      <c r="AV450" s="14" t="s">
        <v>206</v>
      </c>
      <c r="AW450" s="14" t="s">
        <v>42</v>
      </c>
      <c r="AX450" s="14" t="s">
        <v>90</v>
      </c>
      <c r="AY450" s="263" t="s">
        <v>197</v>
      </c>
    </row>
    <row r="451" s="2" customFormat="1" ht="24.15" customHeight="1">
      <c r="A451" s="43"/>
      <c r="B451" s="44"/>
      <c r="C451" s="211" t="s">
        <v>648</v>
      </c>
      <c r="D451" s="211" t="s">
        <v>201</v>
      </c>
      <c r="E451" s="212" t="s">
        <v>2485</v>
      </c>
      <c r="F451" s="213" t="s">
        <v>2486</v>
      </c>
      <c r="G451" s="214" t="s">
        <v>269</v>
      </c>
      <c r="H451" s="215">
        <v>847.53099999999995</v>
      </c>
      <c r="I451" s="216"/>
      <c r="J451" s="217">
        <f>ROUND(I451*H451,2)</f>
        <v>0</v>
      </c>
      <c r="K451" s="213" t="s">
        <v>35</v>
      </c>
      <c r="L451" s="49"/>
      <c r="M451" s="218" t="s">
        <v>35</v>
      </c>
      <c r="N451" s="219" t="s">
        <v>53</v>
      </c>
      <c r="O451" s="89"/>
      <c r="P451" s="220">
        <f>O451*H451</f>
        <v>0</v>
      </c>
      <c r="Q451" s="220">
        <v>0</v>
      </c>
      <c r="R451" s="220">
        <f>Q451*H451</f>
        <v>0</v>
      </c>
      <c r="S451" s="220">
        <v>0</v>
      </c>
      <c r="T451" s="221">
        <f>S451*H451</f>
        <v>0</v>
      </c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R451" s="222" t="s">
        <v>206</v>
      </c>
      <c r="AT451" s="222" t="s">
        <v>201</v>
      </c>
      <c r="AU451" s="222" t="s">
        <v>92</v>
      </c>
      <c r="AY451" s="21" t="s">
        <v>197</v>
      </c>
      <c r="BE451" s="223">
        <f>IF(N451="základní",J451,0)</f>
        <v>0</v>
      </c>
      <c r="BF451" s="223">
        <f>IF(N451="snížená",J451,0)</f>
        <v>0</v>
      </c>
      <c r="BG451" s="223">
        <f>IF(N451="zákl. přenesená",J451,0)</f>
        <v>0</v>
      </c>
      <c r="BH451" s="223">
        <f>IF(N451="sníž. přenesená",J451,0)</f>
        <v>0</v>
      </c>
      <c r="BI451" s="223">
        <f>IF(N451="nulová",J451,0)</f>
        <v>0</v>
      </c>
      <c r="BJ451" s="21" t="s">
        <v>90</v>
      </c>
      <c r="BK451" s="223">
        <f>ROUND(I451*H451,2)</f>
        <v>0</v>
      </c>
      <c r="BL451" s="21" t="s">
        <v>206</v>
      </c>
      <c r="BM451" s="222" t="s">
        <v>930</v>
      </c>
    </row>
    <row r="452" s="2" customFormat="1">
      <c r="A452" s="43"/>
      <c r="B452" s="44"/>
      <c r="C452" s="45"/>
      <c r="D452" s="224" t="s">
        <v>209</v>
      </c>
      <c r="E452" s="45"/>
      <c r="F452" s="225" t="s">
        <v>2486</v>
      </c>
      <c r="G452" s="45"/>
      <c r="H452" s="45"/>
      <c r="I452" s="226"/>
      <c r="J452" s="45"/>
      <c r="K452" s="45"/>
      <c r="L452" s="49"/>
      <c r="M452" s="227"/>
      <c r="N452" s="228"/>
      <c r="O452" s="89"/>
      <c r="P452" s="89"/>
      <c r="Q452" s="89"/>
      <c r="R452" s="89"/>
      <c r="S452" s="89"/>
      <c r="T452" s="90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T452" s="21" t="s">
        <v>209</v>
      </c>
      <c r="AU452" s="21" t="s">
        <v>92</v>
      </c>
    </row>
    <row r="453" s="12" customFormat="1" ht="22.8" customHeight="1">
      <c r="A453" s="12"/>
      <c r="B453" s="195"/>
      <c r="C453" s="196"/>
      <c r="D453" s="197" t="s">
        <v>81</v>
      </c>
      <c r="E453" s="209" t="s">
        <v>137</v>
      </c>
      <c r="F453" s="209" t="s">
        <v>2937</v>
      </c>
      <c r="G453" s="196"/>
      <c r="H453" s="196"/>
      <c r="I453" s="199"/>
      <c r="J453" s="210">
        <f>BK453</f>
        <v>0</v>
      </c>
      <c r="K453" s="196"/>
      <c r="L453" s="201"/>
      <c r="M453" s="202"/>
      <c r="N453" s="203"/>
      <c r="O453" s="203"/>
      <c r="P453" s="204">
        <f>SUM(P454:P488)</f>
        <v>0</v>
      </c>
      <c r="Q453" s="203"/>
      <c r="R453" s="204">
        <f>SUM(R454:R488)</f>
        <v>0.45967999999999998</v>
      </c>
      <c r="S453" s="203"/>
      <c r="T453" s="205">
        <f>SUM(T454:T488)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6" t="s">
        <v>234</v>
      </c>
      <c r="AT453" s="207" t="s">
        <v>81</v>
      </c>
      <c r="AU453" s="207" t="s">
        <v>90</v>
      </c>
      <c r="AY453" s="206" t="s">
        <v>197</v>
      </c>
      <c r="BK453" s="208">
        <f>SUM(BK454:BK488)</f>
        <v>0</v>
      </c>
    </row>
    <row r="454" s="2" customFormat="1" ht="21.75" customHeight="1">
      <c r="A454" s="43"/>
      <c r="B454" s="44"/>
      <c r="C454" s="211" t="s">
        <v>654</v>
      </c>
      <c r="D454" s="211" t="s">
        <v>201</v>
      </c>
      <c r="E454" s="212" t="s">
        <v>2488</v>
      </c>
      <c r="F454" s="213" t="s">
        <v>2489</v>
      </c>
      <c r="G454" s="214" t="s">
        <v>409</v>
      </c>
      <c r="H454" s="215">
        <v>157.88999999999999</v>
      </c>
      <c r="I454" s="216"/>
      <c r="J454" s="217">
        <f>ROUND(I454*H454,2)</f>
        <v>0</v>
      </c>
      <c r="K454" s="213" t="s">
        <v>35</v>
      </c>
      <c r="L454" s="49"/>
      <c r="M454" s="218" t="s">
        <v>35</v>
      </c>
      <c r="N454" s="219" t="s">
        <v>53</v>
      </c>
      <c r="O454" s="89"/>
      <c r="P454" s="220">
        <f>O454*H454</f>
        <v>0</v>
      </c>
      <c r="Q454" s="220">
        <v>0</v>
      </c>
      <c r="R454" s="220">
        <f>Q454*H454</f>
        <v>0</v>
      </c>
      <c r="S454" s="220">
        <v>0</v>
      </c>
      <c r="T454" s="221">
        <f>S454*H454</f>
        <v>0</v>
      </c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R454" s="222" t="s">
        <v>206</v>
      </c>
      <c r="AT454" s="222" t="s">
        <v>201</v>
      </c>
      <c r="AU454" s="222" t="s">
        <v>92</v>
      </c>
      <c r="AY454" s="21" t="s">
        <v>197</v>
      </c>
      <c r="BE454" s="223">
        <f>IF(N454="základní",J454,0)</f>
        <v>0</v>
      </c>
      <c r="BF454" s="223">
        <f>IF(N454="snížená",J454,0)</f>
        <v>0</v>
      </c>
      <c r="BG454" s="223">
        <f>IF(N454="zákl. přenesená",J454,0)</f>
        <v>0</v>
      </c>
      <c r="BH454" s="223">
        <f>IF(N454="sníž. přenesená",J454,0)</f>
        <v>0</v>
      </c>
      <c r="BI454" s="223">
        <f>IF(N454="nulová",J454,0)</f>
        <v>0</v>
      </c>
      <c r="BJ454" s="21" t="s">
        <v>90</v>
      </c>
      <c r="BK454" s="223">
        <f>ROUND(I454*H454,2)</f>
        <v>0</v>
      </c>
      <c r="BL454" s="21" t="s">
        <v>206</v>
      </c>
      <c r="BM454" s="222" t="s">
        <v>607</v>
      </c>
    </row>
    <row r="455" s="2" customFormat="1">
      <c r="A455" s="43"/>
      <c r="B455" s="44"/>
      <c r="C455" s="45"/>
      <c r="D455" s="224" t="s">
        <v>209</v>
      </c>
      <c r="E455" s="45"/>
      <c r="F455" s="225" t="s">
        <v>2489</v>
      </c>
      <c r="G455" s="45"/>
      <c r="H455" s="45"/>
      <c r="I455" s="226"/>
      <c r="J455" s="45"/>
      <c r="K455" s="45"/>
      <c r="L455" s="49"/>
      <c r="M455" s="227"/>
      <c r="N455" s="228"/>
      <c r="O455" s="89"/>
      <c r="P455" s="89"/>
      <c r="Q455" s="89"/>
      <c r="R455" s="89"/>
      <c r="S455" s="89"/>
      <c r="T455" s="90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T455" s="21" t="s">
        <v>209</v>
      </c>
      <c r="AU455" s="21" t="s">
        <v>92</v>
      </c>
    </row>
    <row r="456" s="13" customFormat="1">
      <c r="A456" s="13"/>
      <c r="B456" s="232"/>
      <c r="C456" s="233"/>
      <c r="D456" s="224" t="s">
        <v>232</v>
      </c>
      <c r="E456" s="242" t="s">
        <v>35</v>
      </c>
      <c r="F456" s="234" t="s">
        <v>2938</v>
      </c>
      <c r="G456" s="233"/>
      <c r="H456" s="235">
        <v>75.590000000000003</v>
      </c>
      <c r="I456" s="236"/>
      <c r="J456" s="233"/>
      <c r="K456" s="233"/>
      <c r="L456" s="237"/>
      <c r="M456" s="238"/>
      <c r="N456" s="239"/>
      <c r="O456" s="239"/>
      <c r="P456" s="239"/>
      <c r="Q456" s="239"/>
      <c r="R456" s="239"/>
      <c r="S456" s="239"/>
      <c r="T456" s="24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1" t="s">
        <v>232</v>
      </c>
      <c r="AU456" s="241" t="s">
        <v>92</v>
      </c>
      <c r="AV456" s="13" t="s">
        <v>92</v>
      </c>
      <c r="AW456" s="13" t="s">
        <v>42</v>
      </c>
      <c r="AX456" s="13" t="s">
        <v>82</v>
      </c>
      <c r="AY456" s="241" t="s">
        <v>197</v>
      </c>
    </row>
    <row r="457" s="13" customFormat="1">
      <c r="A457" s="13"/>
      <c r="B457" s="232"/>
      <c r="C457" s="233"/>
      <c r="D457" s="224" t="s">
        <v>232</v>
      </c>
      <c r="E457" s="242" t="s">
        <v>35</v>
      </c>
      <c r="F457" s="234" t="s">
        <v>2939</v>
      </c>
      <c r="G457" s="233"/>
      <c r="H457" s="235">
        <v>40.259999999999998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1" t="s">
        <v>232</v>
      </c>
      <c r="AU457" s="241" t="s">
        <v>92</v>
      </c>
      <c r="AV457" s="13" t="s">
        <v>92</v>
      </c>
      <c r="AW457" s="13" t="s">
        <v>42</v>
      </c>
      <c r="AX457" s="13" t="s">
        <v>82</v>
      </c>
      <c r="AY457" s="241" t="s">
        <v>197</v>
      </c>
    </row>
    <row r="458" s="13" customFormat="1">
      <c r="A458" s="13"/>
      <c r="B458" s="232"/>
      <c r="C458" s="233"/>
      <c r="D458" s="224" t="s">
        <v>232</v>
      </c>
      <c r="E458" s="242" t="s">
        <v>35</v>
      </c>
      <c r="F458" s="234" t="s">
        <v>2940</v>
      </c>
      <c r="G458" s="233"/>
      <c r="H458" s="235">
        <v>42.039999999999999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1" t="s">
        <v>232</v>
      </c>
      <c r="AU458" s="241" t="s">
        <v>92</v>
      </c>
      <c r="AV458" s="13" t="s">
        <v>92</v>
      </c>
      <c r="AW458" s="13" t="s">
        <v>42</v>
      </c>
      <c r="AX458" s="13" t="s">
        <v>82</v>
      </c>
      <c r="AY458" s="241" t="s">
        <v>197</v>
      </c>
    </row>
    <row r="459" s="14" customFormat="1">
      <c r="A459" s="14"/>
      <c r="B459" s="253"/>
      <c r="C459" s="254"/>
      <c r="D459" s="224" t="s">
        <v>232</v>
      </c>
      <c r="E459" s="255" t="s">
        <v>35</v>
      </c>
      <c r="F459" s="256" t="s">
        <v>355</v>
      </c>
      <c r="G459" s="254"/>
      <c r="H459" s="257">
        <v>157.88999999999999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232</v>
      </c>
      <c r="AU459" s="263" t="s">
        <v>92</v>
      </c>
      <c r="AV459" s="14" t="s">
        <v>206</v>
      </c>
      <c r="AW459" s="14" t="s">
        <v>42</v>
      </c>
      <c r="AX459" s="14" t="s">
        <v>90</v>
      </c>
      <c r="AY459" s="263" t="s">
        <v>197</v>
      </c>
    </row>
    <row r="460" s="2" customFormat="1" ht="24.15" customHeight="1">
      <c r="A460" s="43"/>
      <c r="B460" s="44"/>
      <c r="C460" s="211" t="s">
        <v>656</v>
      </c>
      <c r="D460" s="211" t="s">
        <v>201</v>
      </c>
      <c r="E460" s="212" t="s">
        <v>2493</v>
      </c>
      <c r="F460" s="213" t="s">
        <v>2666</v>
      </c>
      <c r="G460" s="214" t="s">
        <v>2495</v>
      </c>
      <c r="H460" s="215">
        <v>1</v>
      </c>
      <c r="I460" s="216"/>
      <c r="J460" s="217">
        <f>ROUND(I460*H460,2)</f>
        <v>0</v>
      </c>
      <c r="K460" s="213" t="s">
        <v>2496</v>
      </c>
      <c r="L460" s="49"/>
      <c r="M460" s="218" t="s">
        <v>35</v>
      </c>
      <c r="N460" s="219" t="s">
        <v>53</v>
      </c>
      <c r="O460" s="89"/>
      <c r="P460" s="220">
        <f>O460*H460</f>
        <v>0</v>
      </c>
      <c r="Q460" s="220">
        <v>0.00031</v>
      </c>
      <c r="R460" s="220">
        <f>Q460*H460</f>
        <v>0.00031</v>
      </c>
      <c r="S460" s="220">
        <v>0</v>
      </c>
      <c r="T460" s="221">
        <f>S460*H460</f>
        <v>0</v>
      </c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R460" s="222" t="s">
        <v>206</v>
      </c>
      <c r="AT460" s="222" t="s">
        <v>201</v>
      </c>
      <c r="AU460" s="222" t="s">
        <v>92</v>
      </c>
      <c r="AY460" s="21" t="s">
        <v>197</v>
      </c>
      <c r="BE460" s="223">
        <f>IF(N460="základní",J460,0)</f>
        <v>0</v>
      </c>
      <c r="BF460" s="223">
        <f>IF(N460="snížená",J460,0)</f>
        <v>0</v>
      </c>
      <c r="BG460" s="223">
        <f>IF(N460="zákl. přenesená",J460,0)</f>
        <v>0</v>
      </c>
      <c r="BH460" s="223">
        <f>IF(N460="sníž. přenesená",J460,0)</f>
        <v>0</v>
      </c>
      <c r="BI460" s="223">
        <f>IF(N460="nulová",J460,0)</f>
        <v>0</v>
      </c>
      <c r="BJ460" s="21" t="s">
        <v>90</v>
      </c>
      <c r="BK460" s="223">
        <f>ROUND(I460*H460,2)</f>
        <v>0</v>
      </c>
      <c r="BL460" s="21" t="s">
        <v>206</v>
      </c>
      <c r="BM460" s="222" t="s">
        <v>2941</v>
      </c>
    </row>
    <row r="461" s="2" customFormat="1">
      <c r="A461" s="43"/>
      <c r="B461" s="44"/>
      <c r="C461" s="45"/>
      <c r="D461" s="224" t="s">
        <v>209</v>
      </c>
      <c r="E461" s="45"/>
      <c r="F461" s="225" t="s">
        <v>2668</v>
      </c>
      <c r="G461" s="45"/>
      <c r="H461" s="45"/>
      <c r="I461" s="226"/>
      <c r="J461" s="45"/>
      <c r="K461" s="45"/>
      <c r="L461" s="49"/>
      <c r="M461" s="227"/>
      <c r="N461" s="228"/>
      <c r="O461" s="89"/>
      <c r="P461" s="89"/>
      <c r="Q461" s="89"/>
      <c r="R461" s="89"/>
      <c r="S461" s="89"/>
      <c r="T461" s="90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T461" s="21" t="s">
        <v>209</v>
      </c>
      <c r="AU461" s="21" t="s">
        <v>92</v>
      </c>
    </row>
    <row r="462" s="2" customFormat="1">
      <c r="A462" s="43"/>
      <c r="B462" s="44"/>
      <c r="C462" s="45"/>
      <c r="D462" s="229" t="s">
        <v>211</v>
      </c>
      <c r="E462" s="45"/>
      <c r="F462" s="230" t="s">
        <v>2499</v>
      </c>
      <c r="G462" s="45"/>
      <c r="H462" s="45"/>
      <c r="I462" s="226"/>
      <c r="J462" s="45"/>
      <c r="K462" s="45"/>
      <c r="L462" s="49"/>
      <c r="M462" s="227"/>
      <c r="N462" s="228"/>
      <c r="O462" s="89"/>
      <c r="P462" s="89"/>
      <c r="Q462" s="89"/>
      <c r="R462" s="89"/>
      <c r="S462" s="89"/>
      <c r="T462" s="90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T462" s="21" t="s">
        <v>211</v>
      </c>
      <c r="AU462" s="21" t="s">
        <v>92</v>
      </c>
    </row>
    <row r="463" s="2" customFormat="1">
      <c r="A463" s="43"/>
      <c r="B463" s="44"/>
      <c r="C463" s="45"/>
      <c r="D463" s="224" t="s">
        <v>2500</v>
      </c>
      <c r="E463" s="45"/>
      <c r="F463" s="231" t="s">
        <v>2501</v>
      </c>
      <c r="G463" s="45"/>
      <c r="H463" s="45"/>
      <c r="I463" s="226"/>
      <c r="J463" s="45"/>
      <c r="K463" s="45"/>
      <c r="L463" s="49"/>
      <c r="M463" s="227"/>
      <c r="N463" s="228"/>
      <c r="O463" s="89"/>
      <c r="P463" s="89"/>
      <c r="Q463" s="89"/>
      <c r="R463" s="89"/>
      <c r="S463" s="89"/>
      <c r="T463" s="90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T463" s="21" t="s">
        <v>2500</v>
      </c>
      <c r="AU463" s="21" t="s">
        <v>92</v>
      </c>
    </row>
    <row r="464" s="2" customFormat="1" ht="24.15" customHeight="1">
      <c r="A464" s="43"/>
      <c r="B464" s="44"/>
      <c r="C464" s="211" t="s">
        <v>658</v>
      </c>
      <c r="D464" s="211" t="s">
        <v>201</v>
      </c>
      <c r="E464" s="212" t="s">
        <v>2507</v>
      </c>
      <c r="F464" s="213" t="s">
        <v>2508</v>
      </c>
      <c r="G464" s="214" t="s">
        <v>2495</v>
      </c>
      <c r="H464" s="215">
        <v>1</v>
      </c>
      <c r="I464" s="216"/>
      <c r="J464" s="217">
        <f>ROUND(I464*H464,2)</f>
        <v>0</v>
      </c>
      <c r="K464" s="213" t="s">
        <v>2496</v>
      </c>
      <c r="L464" s="49"/>
      <c r="M464" s="218" t="s">
        <v>35</v>
      </c>
      <c r="N464" s="219" t="s">
        <v>53</v>
      </c>
      <c r="O464" s="89"/>
      <c r="P464" s="220">
        <f>O464*H464</f>
        <v>0</v>
      </c>
      <c r="Q464" s="220">
        <v>0.45937</v>
      </c>
      <c r="R464" s="220">
        <f>Q464*H464</f>
        <v>0.45937</v>
      </c>
      <c r="S464" s="220">
        <v>0</v>
      </c>
      <c r="T464" s="221">
        <f>S464*H464</f>
        <v>0</v>
      </c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R464" s="222" t="s">
        <v>206</v>
      </c>
      <c r="AT464" s="222" t="s">
        <v>201</v>
      </c>
      <c r="AU464" s="222" t="s">
        <v>92</v>
      </c>
      <c r="AY464" s="21" t="s">
        <v>197</v>
      </c>
      <c r="BE464" s="223">
        <f>IF(N464="základní",J464,0)</f>
        <v>0</v>
      </c>
      <c r="BF464" s="223">
        <f>IF(N464="snížená",J464,0)</f>
        <v>0</v>
      </c>
      <c r="BG464" s="223">
        <f>IF(N464="zákl. přenesená",J464,0)</f>
        <v>0</v>
      </c>
      <c r="BH464" s="223">
        <f>IF(N464="sníž. přenesená",J464,0)</f>
        <v>0</v>
      </c>
      <c r="BI464" s="223">
        <f>IF(N464="nulová",J464,0)</f>
        <v>0</v>
      </c>
      <c r="BJ464" s="21" t="s">
        <v>90</v>
      </c>
      <c r="BK464" s="223">
        <f>ROUND(I464*H464,2)</f>
        <v>0</v>
      </c>
      <c r="BL464" s="21" t="s">
        <v>206</v>
      </c>
      <c r="BM464" s="222" t="s">
        <v>2942</v>
      </c>
    </row>
    <row r="465" s="2" customFormat="1">
      <c r="A465" s="43"/>
      <c r="B465" s="44"/>
      <c r="C465" s="45"/>
      <c r="D465" s="224" t="s">
        <v>209</v>
      </c>
      <c r="E465" s="45"/>
      <c r="F465" s="225" t="s">
        <v>2670</v>
      </c>
      <c r="G465" s="45"/>
      <c r="H465" s="45"/>
      <c r="I465" s="226"/>
      <c r="J465" s="45"/>
      <c r="K465" s="45"/>
      <c r="L465" s="49"/>
      <c r="M465" s="227"/>
      <c r="N465" s="228"/>
      <c r="O465" s="89"/>
      <c r="P465" s="89"/>
      <c r="Q465" s="89"/>
      <c r="R465" s="89"/>
      <c r="S465" s="89"/>
      <c r="T465" s="90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T465" s="21" t="s">
        <v>209</v>
      </c>
      <c r="AU465" s="21" t="s">
        <v>92</v>
      </c>
    </row>
    <row r="466" s="2" customFormat="1">
      <c r="A466" s="43"/>
      <c r="B466" s="44"/>
      <c r="C466" s="45"/>
      <c r="D466" s="229" t="s">
        <v>211</v>
      </c>
      <c r="E466" s="45"/>
      <c r="F466" s="230" t="s">
        <v>2511</v>
      </c>
      <c r="G466" s="45"/>
      <c r="H466" s="45"/>
      <c r="I466" s="226"/>
      <c r="J466" s="45"/>
      <c r="K466" s="45"/>
      <c r="L466" s="49"/>
      <c r="M466" s="227"/>
      <c r="N466" s="228"/>
      <c r="O466" s="89"/>
      <c r="P466" s="89"/>
      <c r="Q466" s="89"/>
      <c r="R466" s="89"/>
      <c r="S466" s="89"/>
      <c r="T466" s="90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T466" s="21" t="s">
        <v>211</v>
      </c>
      <c r="AU466" s="21" t="s">
        <v>92</v>
      </c>
    </row>
    <row r="467" s="2" customFormat="1">
      <c r="A467" s="43"/>
      <c r="B467" s="44"/>
      <c r="C467" s="45"/>
      <c r="D467" s="224" t="s">
        <v>2500</v>
      </c>
      <c r="E467" s="45"/>
      <c r="F467" s="231" t="s">
        <v>2512</v>
      </c>
      <c r="G467" s="45"/>
      <c r="H467" s="45"/>
      <c r="I467" s="226"/>
      <c r="J467" s="45"/>
      <c r="K467" s="45"/>
      <c r="L467" s="49"/>
      <c r="M467" s="227"/>
      <c r="N467" s="228"/>
      <c r="O467" s="89"/>
      <c r="P467" s="89"/>
      <c r="Q467" s="89"/>
      <c r="R467" s="89"/>
      <c r="S467" s="89"/>
      <c r="T467" s="90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T467" s="21" t="s">
        <v>2500</v>
      </c>
      <c r="AU467" s="21" t="s">
        <v>92</v>
      </c>
    </row>
    <row r="468" s="2" customFormat="1">
      <c r="A468" s="43"/>
      <c r="B468" s="44"/>
      <c r="C468" s="45"/>
      <c r="D468" s="224" t="s">
        <v>219</v>
      </c>
      <c r="E468" s="45"/>
      <c r="F468" s="231" t="s">
        <v>2513</v>
      </c>
      <c r="G468" s="45"/>
      <c r="H468" s="45"/>
      <c r="I468" s="226"/>
      <c r="J468" s="45"/>
      <c r="K468" s="45"/>
      <c r="L468" s="49"/>
      <c r="M468" s="227"/>
      <c r="N468" s="228"/>
      <c r="O468" s="89"/>
      <c r="P468" s="89"/>
      <c r="Q468" s="89"/>
      <c r="R468" s="89"/>
      <c r="S468" s="89"/>
      <c r="T468" s="90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T468" s="21" t="s">
        <v>219</v>
      </c>
      <c r="AU468" s="21" t="s">
        <v>92</v>
      </c>
    </row>
    <row r="469" s="2" customFormat="1" ht="16.5" customHeight="1">
      <c r="A469" s="43"/>
      <c r="B469" s="44"/>
      <c r="C469" s="211" t="s">
        <v>660</v>
      </c>
      <c r="D469" s="211" t="s">
        <v>201</v>
      </c>
      <c r="E469" s="212" t="s">
        <v>2671</v>
      </c>
      <c r="F469" s="213" t="s">
        <v>2672</v>
      </c>
      <c r="G469" s="214" t="s">
        <v>2495</v>
      </c>
      <c r="H469" s="215">
        <v>1</v>
      </c>
      <c r="I469" s="216"/>
      <c r="J469" s="217">
        <f>ROUND(I469*H469,2)</f>
        <v>0</v>
      </c>
      <c r="K469" s="213" t="s">
        <v>2496</v>
      </c>
      <c r="L469" s="49"/>
      <c r="M469" s="218" t="s">
        <v>35</v>
      </c>
      <c r="N469" s="219" t="s">
        <v>53</v>
      </c>
      <c r="O469" s="89"/>
      <c r="P469" s="220">
        <f>O469*H469</f>
        <v>0</v>
      </c>
      <c r="Q469" s="220">
        <v>0</v>
      </c>
      <c r="R469" s="220">
        <f>Q469*H469</f>
        <v>0</v>
      </c>
      <c r="S469" s="220">
        <v>0</v>
      </c>
      <c r="T469" s="221">
        <f>S469*H469</f>
        <v>0</v>
      </c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R469" s="222" t="s">
        <v>206</v>
      </c>
      <c r="AT469" s="222" t="s">
        <v>201</v>
      </c>
      <c r="AU469" s="222" t="s">
        <v>92</v>
      </c>
      <c r="AY469" s="21" t="s">
        <v>197</v>
      </c>
      <c r="BE469" s="223">
        <f>IF(N469="základní",J469,0)</f>
        <v>0</v>
      </c>
      <c r="BF469" s="223">
        <f>IF(N469="snížená",J469,0)</f>
        <v>0</v>
      </c>
      <c r="BG469" s="223">
        <f>IF(N469="zákl. přenesená",J469,0)</f>
        <v>0</v>
      </c>
      <c r="BH469" s="223">
        <f>IF(N469="sníž. přenesená",J469,0)</f>
        <v>0</v>
      </c>
      <c r="BI469" s="223">
        <f>IF(N469="nulová",J469,0)</f>
        <v>0</v>
      </c>
      <c r="BJ469" s="21" t="s">
        <v>90</v>
      </c>
      <c r="BK469" s="223">
        <f>ROUND(I469*H469,2)</f>
        <v>0</v>
      </c>
      <c r="BL469" s="21" t="s">
        <v>206</v>
      </c>
      <c r="BM469" s="222" t="s">
        <v>2943</v>
      </c>
    </row>
    <row r="470" s="2" customFormat="1">
      <c r="A470" s="43"/>
      <c r="B470" s="44"/>
      <c r="C470" s="45"/>
      <c r="D470" s="224" t="s">
        <v>209</v>
      </c>
      <c r="E470" s="45"/>
      <c r="F470" s="225" t="s">
        <v>2674</v>
      </c>
      <c r="G470" s="45"/>
      <c r="H470" s="45"/>
      <c r="I470" s="226"/>
      <c r="J470" s="45"/>
      <c r="K470" s="45"/>
      <c r="L470" s="49"/>
      <c r="M470" s="227"/>
      <c r="N470" s="228"/>
      <c r="O470" s="89"/>
      <c r="P470" s="89"/>
      <c r="Q470" s="89"/>
      <c r="R470" s="89"/>
      <c r="S470" s="89"/>
      <c r="T470" s="90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T470" s="21" t="s">
        <v>209</v>
      </c>
      <c r="AU470" s="21" t="s">
        <v>92</v>
      </c>
    </row>
    <row r="471" s="2" customFormat="1">
      <c r="A471" s="43"/>
      <c r="B471" s="44"/>
      <c r="C471" s="45"/>
      <c r="D471" s="229" t="s">
        <v>211</v>
      </c>
      <c r="E471" s="45"/>
      <c r="F471" s="230" t="s">
        <v>2675</v>
      </c>
      <c r="G471" s="45"/>
      <c r="H471" s="45"/>
      <c r="I471" s="226"/>
      <c r="J471" s="45"/>
      <c r="K471" s="45"/>
      <c r="L471" s="49"/>
      <c r="M471" s="227"/>
      <c r="N471" s="228"/>
      <c r="O471" s="89"/>
      <c r="P471" s="89"/>
      <c r="Q471" s="89"/>
      <c r="R471" s="89"/>
      <c r="S471" s="89"/>
      <c r="T471" s="90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T471" s="21" t="s">
        <v>211</v>
      </c>
      <c r="AU471" s="21" t="s">
        <v>92</v>
      </c>
    </row>
    <row r="472" s="2" customFormat="1">
      <c r="A472" s="43"/>
      <c r="B472" s="44"/>
      <c r="C472" s="45"/>
      <c r="D472" s="224" t="s">
        <v>2500</v>
      </c>
      <c r="E472" s="45"/>
      <c r="F472" s="231" t="s">
        <v>2512</v>
      </c>
      <c r="G472" s="45"/>
      <c r="H472" s="45"/>
      <c r="I472" s="226"/>
      <c r="J472" s="45"/>
      <c r="K472" s="45"/>
      <c r="L472" s="49"/>
      <c r="M472" s="227"/>
      <c r="N472" s="228"/>
      <c r="O472" s="89"/>
      <c r="P472" s="89"/>
      <c r="Q472" s="89"/>
      <c r="R472" s="89"/>
      <c r="S472" s="89"/>
      <c r="T472" s="90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T472" s="21" t="s">
        <v>2500</v>
      </c>
      <c r="AU472" s="21" t="s">
        <v>92</v>
      </c>
    </row>
    <row r="473" s="2" customFormat="1">
      <c r="A473" s="43"/>
      <c r="B473" s="44"/>
      <c r="C473" s="45"/>
      <c r="D473" s="224" t="s">
        <v>219</v>
      </c>
      <c r="E473" s="45"/>
      <c r="F473" s="231" t="s">
        <v>2519</v>
      </c>
      <c r="G473" s="45"/>
      <c r="H473" s="45"/>
      <c r="I473" s="226"/>
      <c r="J473" s="45"/>
      <c r="K473" s="45"/>
      <c r="L473" s="49"/>
      <c r="M473" s="227"/>
      <c r="N473" s="228"/>
      <c r="O473" s="89"/>
      <c r="P473" s="89"/>
      <c r="Q473" s="89"/>
      <c r="R473" s="89"/>
      <c r="S473" s="89"/>
      <c r="T473" s="90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T473" s="21" t="s">
        <v>219</v>
      </c>
      <c r="AU473" s="21" t="s">
        <v>92</v>
      </c>
    </row>
    <row r="474" s="2" customFormat="1" ht="16.5" customHeight="1">
      <c r="A474" s="43"/>
      <c r="B474" s="44"/>
      <c r="C474" s="211" t="s">
        <v>667</v>
      </c>
      <c r="D474" s="211" t="s">
        <v>201</v>
      </c>
      <c r="E474" s="212" t="s">
        <v>2520</v>
      </c>
      <c r="F474" s="213" t="s">
        <v>2521</v>
      </c>
      <c r="G474" s="214" t="s">
        <v>2495</v>
      </c>
      <c r="H474" s="215">
        <v>1</v>
      </c>
      <c r="I474" s="216"/>
      <c r="J474" s="217">
        <f>ROUND(I474*H474,2)</f>
        <v>0</v>
      </c>
      <c r="K474" s="213" t="s">
        <v>35</v>
      </c>
      <c r="L474" s="49"/>
      <c r="M474" s="218" t="s">
        <v>35</v>
      </c>
      <c r="N474" s="219" t="s">
        <v>53</v>
      </c>
      <c r="O474" s="89"/>
      <c r="P474" s="220">
        <f>O474*H474</f>
        <v>0</v>
      </c>
      <c r="Q474" s="220">
        <v>0</v>
      </c>
      <c r="R474" s="220">
        <f>Q474*H474</f>
        <v>0</v>
      </c>
      <c r="S474" s="220">
        <v>0</v>
      </c>
      <c r="T474" s="221">
        <f>S474*H474</f>
        <v>0</v>
      </c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R474" s="222" t="s">
        <v>2522</v>
      </c>
      <c r="AT474" s="222" t="s">
        <v>201</v>
      </c>
      <c r="AU474" s="222" t="s">
        <v>92</v>
      </c>
      <c r="AY474" s="21" t="s">
        <v>197</v>
      </c>
      <c r="BE474" s="223">
        <f>IF(N474="základní",J474,0)</f>
        <v>0</v>
      </c>
      <c r="BF474" s="223">
        <f>IF(N474="snížená",J474,0)</f>
        <v>0</v>
      </c>
      <c r="BG474" s="223">
        <f>IF(N474="zákl. přenesená",J474,0)</f>
        <v>0</v>
      </c>
      <c r="BH474" s="223">
        <f>IF(N474="sníž. přenesená",J474,0)</f>
        <v>0</v>
      </c>
      <c r="BI474" s="223">
        <f>IF(N474="nulová",J474,0)</f>
        <v>0</v>
      </c>
      <c r="BJ474" s="21" t="s">
        <v>90</v>
      </c>
      <c r="BK474" s="223">
        <f>ROUND(I474*H474,2)</f>
        <v>0</v>
      </c>
      <c r="BL474" s="21" t="s">
        <v>2522</v>
      </c>
      <c r="BM474" s="222" t="s">
        <v>2944</v>
      </c>
    </row>
    <row r="475" s="2" customFormat="1">
      <c r="A475" s="43"/>
      <c r="B475" s="44"/>
      <c r="C475" s="45"/>
      <c r="D475" s="224" t="s">
        <v>209</v>
      </c>
      <c r="E475" s="45"/>
      <c r="F475" s="225" t="s">
        <v>2521</v>
      </c>
      <c r="G475" s="45"/>
      <c r="H475" s="45"/>
      <c r="I475" s="226"/>
      <c r="J475" s="45"/>
      <c r="K475" s="45"/>
      <c r="L475" s="49"/>
      <c r="M475" s="227"/>
      <c r="N475" s="228"/>
      <c r="O475" s="89"/>
      <c r="P475" s="89"/>
      <c r="Q475" s="89"/>
      <c r="R475" s="89"/>
      <c r="S475" s="89"/>
      <c r="T475" s="90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T475" s="21" t="s">
        <v>209</v>
      </c>
      <c r="AU475" s="21" t="s">
        <v>92</v>
      </c>
    </row>
    <row r="476" s="2" customFormat="1">
      <c r="A476" s="43"/>
      <c r="B476" s="44"/>
      <c r="C476" s="45"/>
      <c r="D476" s="224" t="s">
        <v>219</v>
      </c>
      <c r="E476" s="45"/>
      <c r="F476" s="231" t="s">
        <v>2524</v>
      </c>
      <c r="G476" s="45"/>
      <c r="H476" s="45"/>
      <c r="I476" s="226"/>
      <c r="J476" s="45"/>
      <c r="K476" s="45"/>
      <c r="L476" s="49"/>
      <c r="M476" s="227"/>
      <c r="N476" s="228"/>
      <c r="O476" s="89"/>
      <c r="P476" s="89"/>
      <c r="Q476" s="89"/>
      <c r="R476" s="89"/>
      <c r="S476" s="89"/>
      <c r="T476" s="90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T476" s="21" t="s">
        <v>219</v>
      </c>
      <c r="AU476" s="21" t="s">
        <v>92</v>
      </c>
    </row>
    <row r="477" s="2" customFormat="1" ht="16.5" customHeight="1">
      <c r="A477" s="43"/>
      <c r="B477" s="44"/>
      <c r="C477" s="211" t="s">
        <v>670</v>
      </c>
      <c r="D477" s="211" t="s">
        <v>201</v>
      </c>
      <c r="E477" s="212" t="s">
        <v>2525</v>
      </c>
      <c r="F477" s="213" t="s">
        <v>2526</v>
      </c>
      <c r="G477" s="214" t="s">
        <v>2495</v>
      </c>
      <c r="H477" s="215">
        <v>1</v>
      </c>
      <c r="I477" s="216"/>
      <c r="J477" s="217">
        <f>ROUND(I477*H477,2)</f>
        <v>0</v>
      </c>
      <c r="K477" s="213" t="s">
        <v>35</v>
      </c>
      <c r="L477" s="49"/>
      <c r="M477" s="218" t="s">
        <v>35</v>
      </c>
      <c r="N477" s="219" t="s">
        <v>53</v>
      </c>
      <c r="O477" s="89"/>
      <c r="P477" s="220">
        <f>O477*H477</f>
        <v>0</v>
      </c>
      <c r="Q477" s="220">
        <v>0</v>
      </c>
      <c r="R477" s="220">
        <f>Q477*H477</f>
        <v>0</v>
      </c>
      <c r="S477" s="220">
        <v>0</v>
      </c>
      <c r="T477" s="221">
        <f>S477*H477</f>
        <v>0</v>
      </c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R477" s="222" t="s">
        <v>2522</v>
      </c>
      <c r="AT477" s="222" t="s">
        <v>201</v>
      </c>
      <c r="AU477" s="222" t="s">
        <v>92</v>
      </c>
      <c r="AY477" s="21" t="s">
        <v>197</v>
      </c>
      <c r="BE477" s="223">
        <f>IF(N477="základní",J477,0)</f>
        <v>0</v>
      </c>
      <c r="BF477" s="223">
        <f>IF(N477="snížená",J477,0)</f>
        <v>0</v>
      </c>
      <c r="BG477" s="223">
        <f>IF(N477="zákl. přenesená",J477,0)</f>
        <v>0</v>
      </c>
      <c r="BH477" s="223">
        <f>IF(N477="sníž. přenesená",J477,0)</f>
        <v>0</v>
      </c>
      <c r="BI477" s="223">
        <f>IF(N477="nulová",J477,0)</f>
        <v>0</v>
      </c>
      <c r="BJ477" s="21" t="s">
        <v>90</v>
      </c>
      <c r="BK477" s="223">
        <f>ROUND(I477*H477,2)</f>
        <v>0</v>
      </c>
      <c r="BL477" s="21" t="s">
        <v>2522</v>
      </c>
      <c r="BM477" s="222" t="s">
        <v>2945</v>
      </c>
    </row>
    <row r="478" s="2" customFormat="1">
      <c r="A478" s="43"/>
      <c r="B478" s="44"/>
      <c r="C478" s="45"/>
      <c r="D478" s="224" t="s">
        <v>209</v>
      </c>
      <c r="E478" s="45"/>
      <c r="F478" s="225" t="s">
        <v>2526</v>
      </c>
      <c r="G478" s="45"/>
      <c r="H478" s="45"/>
      <c r="I478" s="226"/>
      <c r="J478" s="45"/>
      <c r="K478" s="45"/>
      <c r="L478" s="49"/>
      <c r="M478" s="227"/>
      <c r="N478" s="228"/>
      <c r="O478" s="89"/>
      <c r="P478" s="89"/>
      <c r="Q478" s="89"/>
      <c r="R478" s="89"/>
      <c r="S478" s="89"/>
      <c r="T478" s="90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T478" s="21" t="s">
        <v>209</v>
      </c>
      <c r="AU478" s="21" t="s">
        <v>92</v>
      </c>
    </row>
    <row r="479" s="2" customFormat="1">
      <c r="A479" s="43"/>
      <c r="B479" s="44"/>
      <c r="C479" s="45"/>
      <c r="D479" s="224" t="s">
        <v>219</v>
      </c>
      <c r="E479" s="45"/>
      <c r="F479" s="231" t="s">
        <v>2528</v>
      </c>
      <c r="G479" s="45"/>
      <c r="H479" s="45"/>
      <c r="I479" s="226"/>
      <c r="J479" s="45"/>
      <c r="K479" s="45"/>
      <c r="L479" s="49"/>
      <c r="M479" s="227"/>
      <c r="N479" s="228"/>
      <c r="O479" s="89"/>
      <c r="P479" s="89"/>
      <c r="Q479" s="89"/>
      <c r="R479" s="89"/>
      <c r="S479" s="89"/>
      <c r="T479" s="90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T479" s="21" t="s">
        <v>219</v>
      </c>
      <c r="AU479" s="21" t="s">
        <v>92</v>
      </c>
    </row>
    <row r="480" s="2" customFormat="1" ht="24.15" customHeight="1">
      <c r="A480" s="43"/>
      <c r="B480" s="44"/>
      <c r="C480" s="211" t="s">
        <v>673</v>
      </c>
      <c r="D480" s="211" t="s">
        <v>201</v>
      </c>
      <c r="E480" s="212" t="s">
        <v>2529</v>
      </c>
      <c r="F480" s="213" t="s">
        <v>2530</v>
      </c>
      <c r="G480" s="214" t="s">
        <v>2495</v>
      </c>
      <c r="H480" s="215">
        <v>1</v>
      </c>
      <c r="I480" s="216"/>
      <c r="J480" s="217">
        <f>ROUND(I480*H480,2)</f>
        <v>0</v>
      </c>
      <c r="K480" s="213" t="s">
        <v>35</v>
      </c>
      <c r="L480" s="49"/>
      <c r="M480" s="218" t="s">
        <v>35</v>
      </c>
      <c r="N480" s="219" t="s">
        <v>53</v>
      </c>
      <c r="O480" s="89"/>
      <c r="P480" s="220">
        <f>O480*H480</f>
        <v>0</v>
      </c>
      <c r="Q480" s="220">
        <v>0</v>
      </c>
      <c r="R480" s="220">
        <f>Q480*H480</f>
        <v>0</v>
      </c>
      <c r="S480" s="220">
        <v>0</v>
      </c>
      <c r="T480" s="221">
        <f>S480*H480</f>
        <v>0</v>
      </c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R480" s="222" t="s">
        <v>206</v>
      </c>
      <c r="AT480" s="222" t="s">
        <v>201</v>
      </c>
      <c r="AU480" s="222" t="s">
        <v>92</v>
      </c>
      <c r="AY480" s="21" t="s">
        <v>197</v>
      </c>
      <c r="BE480" s="223">
        <f>IF(N480="základní",J480,0)</f>
        <v>0</v>
      </c>
      <c r="BF480" s="223">
        <f>IF(N480="snížená",J480,0)</f>
        <v>0</v>
      </c>
      <c r="BG480" s="223">
        <f>IF(N480="zákl. přenesená",J480,0)</f>
        <v>0</v>
      </c>
      <c r="BH480" s="223">
        <f>IF(N480="sníž. přenesená",J480,0)</f>
        <v>0</v>
      </c>
      <c r="BI480" s="223">
        <f>IF(N480="nulová",J480,0)</f>
        <v>0</v>
      </c>
      <c r="BJ480" s="21" t="s">
        <v>90</v>
      </c>
      <c r="BK480" s="223">
        <f>ROUND(I480*H480,2)</f>
        <v>0</v>
      </c>
      <c r="BL480" s="21" t="s">
        <v>206</v>
      </c>
      <c r="BM480" s="222" t="s">
        <v>2946</v>
      </c>
    </row>
    <row r="481" s="2" customFormat="1">
      <c r="A481" s="43"/>
      <c r="B481" s="44"/>
      <c r="C481" s="45"/>
      <c r="D481" s="224" t="s">
        <v>209</v>
      </c>
      <c r="E481" s="45"/>
      <c r="F481" s="225" t="s">
        <v>2532</v>
      </c>
      <c r="G481" s="45"/>
      <c r="H481" s="45"/>
      <c r="I481" s="226"/>
      <c r="J481" s="45"/>
      <c r="K481" s="45"/>
      <c r="L481" s="49"/>
      <c r="M481" s="227"/>
      <c r="N481" s="228"/>
      <c r="O481" s="89"/>
      <c r="P481" s="89"/>
      <c r="Q481" s="89"/>
      <c r="R481" s="89"/>
      <c r="S481" s="89"/>
      <c r="T481" s="90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T481" s="21" t="s">
        <v>209</v>
      </c>
      <c r="AU481" s="21" t="s">
        <v>92</v>
      </c>
    </row>
    <row r="482" s="2" customFormat="1">
      <c r="A482" s="43"/>
      <c r="B482" s="44"/>
      <c r="C482" s="45"/>
      <c r="D482" s="224" t="s">
        <v>219</v>
      </c>
      <c r="E482" s="45"/>
      <c r="F482" s="231" t="s">
        <v>2533</v>
      </c>
      <c r="G482" s="45"/>
      <c r="H482" s="45"/>
      <c r="I482" s="226"/>
      <c r="J482" s="45"/>
      <c r="K482" s="45"/>
      <c r="L482" s="49"/>
      <c r="M482" s="227"/>
      <c r="N482" s="228"/>
      <c r="O482" s="89"/>
      <c r="P482" s="89"/>
      <c r="Q482" s="89"/>
      <c r="R482" s="89"/>
      <c r="S482" s="89"/>
      <c r="T482" s="90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T482" s="21" t="s">
        <v>219</v>
      </c>
      <c r="AU482" s="21" t="s">
        <v>92</v>
      </c>
    </row>
    <row r="483" s="2" customFormat="1" ht="24.15" customHeight="1">
      <c r="A483" s="43"/>
      <c r="B483" s="44"/>
      <c r="C483" s="211" t="s">
        <v>675</v>
      </c>
      <c r="D483" s="211" t="s">
        <v>201</v>
      </c>
      <c r="E483" s="212" t="s">
        <v>2534</v>
      </c>
      <c r="F483" s="213" t="s">
        <v>2535</v>
      </c>
      <c r="G483" s="214" t="s">
        <v>409</v>
      </c>
      <c r="H483" s="215">
        <v>40</v>
      </c>
      <c r="I483" s="216"/>
      <c r="J483" s="217">
        <f>ROUND(I483*H483,2)</f>
        <v>0</v>
      </c>
      <c r="K483" s="213" t="s">
        <v>35</v>
      </c>
      <c r="L483" s="49"/>
      <c r="M483" s="218" t="s">
        <v>35</v>
      </c>
      <c r="N483" s="219" t="s">
        <v>53</v>
      </c>
      <c r="O483" s="89"/>
      <c r="P483" s="220">
        <f>O483*H483</f>
        <v>0</v>
      </c>
      <c r="Q483" s="220">
        <v>0</v>
      </c>
      <c r="R483" s="220">
        <f>Q483*H483</f>
        <v>0</v>
      </c>
      <c r="S483" s="220">
        <v>0</v>
      </c>
      <c r="T483" s="221">
        <f>S483*H483</f>
        <v>0</v>
      </c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R483" s="222" t="s">
        <v>206</v>
      </c>
      <c r="AT483" s="222" t="s">
        <v>201</v>
      </c>
      <c r="AU483" s="222" t="s">
        <v>92</v>
      </c>
      <c r="AY483" s="21" t="s">
        <v>197</v>
      </c>
      <c r="BE483" s="223">
        <f>IF(N483="základní",J483,0)</f>
        <v>0</v>
      </c>
      <c r="BF483" s="223">
        <f>IF(N483="snížená",J483,0)</f>
        <v>0</v>
      </c>
      <c r="BG483" s="223">
        <f>IF(N483="zákl. přenesená",J483,0)</f>
        <v>0</v>
      </c>
      <c r="BH483" s="223">
        <f>IF(N483="sníž. přenesená",J483,0)</f>
        <v>0</v>
      </c>
      <c r="BI483" s="223">
        <f>IF(N483="nulová",J483,0)</f>
        <v>0</v>
      </c>
      <c r="BJ483" s="21" t="s">
        <v>90</v>
      </c>
      <c r="BK483" s="223">
        <f>ROUND(I483*H483,2)</f>
        <v>0</v>
      </c>
      <c r="BL483" s="21" t="s">
        <v>206</v>
      </c>
      <c r="BM483" s="222" t="s">
        <v>2947</v>
      </c>
    </row>
    <row r="484" s="2" customFormat="1">
      <c r="A484" s="43"/>
      <c r="B484" s="44"/>
      <c r="C484" s="45"/>
      <c r="D484" s="224" t="s">
        <v>209</v>
      </c>
      <c r="E484" s="45"/>
      <c r="F484" s="225" t="s">
        <v>2537</v>
      </c>
      <c r="G484" s="45"/>
      <c r="H484" s="45"/>
      <c r="I484" s="226"/>
      <c r="J484" s="45"/>
      <c r="K484" s="45"/>
      <c r="L484" s="49"/>
      <c r="M484" s="227"/>
      <c r="N484" s="228"/>
      <c r="O484" s="89"/>
      <c r="P484" s="89"/>
      <c r="Q484" s="89"/>
      <c r="R484" s="89"/>
      <c r="S484" s="89"/>
      <c r="T484" s="90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T484" s="21" t="s">
        <v>209</v>
      </c>
      <c r="AU484" s="21" t="s">
        <v>92</v>
      </c>
    </row>
    <row r="485" s="2" customFormat="1">
      <c r="A485" s="43"/>
      <c r="B485" s="44"/>
      <c r="C485" s="45"/>
      <c r="D485" s="224" t="s">
        <v>219</v>
      </c>
      <c r="E485" s="45"/>
      <c r="F485" s="231" t="s">
        <v>2538</v>
      </c>
      <c r="G485" s="45"/>
      <c r="H485" s="45"/>
      <c r="I485" s="226"/>
      <c r="J485" s="45"/>
      <c r="K485" s="45"/>
      <c r="L485" s="49"/>
      <c r="M485" s="227"/>
      <c r="N485" s="228"/>
      <c r="O485" s="89"/>
      <c r="P485" s="89"/>
      <c r="Q485" s="89"/>
      <c r="R485" s="89"/>
      <c r="S485" s="89"/>
      <c r="T485" s="90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T485" s="21" t="s">
        <v>219</v>
      </c>
      <c r="AU485" s="21" t="s">
        <v>92</v>
      </c>
    </row>
    <row r="486" s="2" customFormat="1" ht="24.15" customHeight="1">
      <c r="A486" s="43"/>
      <c r="B486" s="44"/>
      <c r="C486" s="211" t="s">
        <v>678</v>
      </c>
      <c r="D486" s="211" t="s">
        <v>201</v>
      </c>
      <c r="E486" s="212" t="s">
        <v>2539</v>
      </c>
      <c r="F486" s="213" t="s">
        <v>2540</v>
      </c>
      <c r="G486" s="214" t="s">
        <v>2541</v>
      </c>
      <c r="H486" s="215">
        <v>1</v>
      </c>
      <c r="I486" s="216"/>
      <c r="J486" s="217">
        <f>ROUND(I486*H486,2)</f>
        <v>0</v>
      </c>
      <c r="K486" s="213" t="s">
        <v>35</v>
      </c>
      <c r="L486" s="49"/>
      <c r="M486" s="218" t="s">
        <v>35</v>
      </c>
      <c r="N486" s="219" t="s">
        <v>53</v>
      </c>
      <c r="O486" s="89"/>
      <c r="P486" s="220">
        <f>O486*H486</f>
        <v>0</v>
      </c>
      <c r="Q486" s="220">
        <v>0</v>
      </c>
      <c r="R486" s="220">
        <f>Q486*H486</f>
        <v>0</v>
      </c>
      <c r="S486" s="220">
        <v>0</v>
      </c>
      <c r="T486" s="221">
        <f>S486*H486</f>
        <v>0</v>
      </c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R486" s="222" t="s">
        <v>206</v>
      </c>
      <c r="AT486" s="222" t="s">
        <v>201</v>
      </c>
      <c r="AU486" s="222" t="s">
        <v>92</v>
      </c>
      <c r="AY486" s="21" t="s">
        <v>197</v>
      </c>
      <c r="BE486" s="223">
        <f>IF(N486="základní",J486,0)</f>
        <v>0</v>
      </c>
      <c r="BF486" s="223">
        <f>IF(N486="snížená",J486,0)</f>
        <v>0</v>
      </c>
      <c r="BG486" s="223">
        <f>IF(N486="zákl. přenesená",J486,0)</f>
        <v>0</v>
      </c>
      <c r="BH486" s="223">
        <f>IF(N486="sníž. přenesená",J486,0)</f>
        <v>0</v>
      </c>
      <c r="BI486" s="223">
        <f>IF(N486="nulová",J486,0)</f>
        <v>0</v>
      </c>
      <c r="BJ486" s="21" t="s">
        <v>90</v>
      </c>
      <c r="BK486" s="223">
        <f>ROUND(I486*H486,2)</f>
        <v>0</v>
      </c>
      <c r="BL486" s="21" t="s">
        <v>206</v>
      </c>
      <c r="BM486" s="222" t="s">
        <v>2948</v>
      </c>
    </row>
    <row r="487" s="2" customFormat="1">
      <c r="A487" s="43"/>
      <c r="B487" s="44"/>
      <c r="C487" s="45"/>
      <c r="D487" s="224" t="s">
        <v>209</v>
      </c>
      <c r="E487" s="45"/>
      <c r="F487" s="225" t="s">
        <v>2540</v>
      </c>
      <c r="G487" s="45"/>
      <c r="H487" s="45"/>
      <c r="I487" s="226"/>
      <c r="J487" s="45"/>
      <c r="K487" s="45"/>
      <c r="L487" s="49"/>
      <c r="M487" s="227"/>
      <c r="N487" s="228"/>
      <c r="O487" s="89"/>
      <c r="P487" s="89"/>
      <c r="Q487" s="89"/>
      <c r="R487" s="89"/>
      <c r="S487" s="89"/>
      <c r="T487" s="90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T487" s="21" t="s">
        <v>209</v>
      </c>
      <c r="AU487" s="21" t="s">
        <v>92</v>
      </c>
    </row>
    <row r="488" s="2" customFormat="1">
      <c r="A488" s="43"/>
      <c r="B488" s="44"/>
      <c r="C488" s="45"/>
      <c r="D488" s="224" t="s">
        <v>219</v>
      </c>
      <c r="E488" s="45"/>
      <c r="F488" s="231" t="s">
        <v>2543</v>
      </c>
      <c r="G488" s="45"/>
      <c r="H488" s="45"/>
      <c r="I488" s="226"/>
      <c r="J488" s="45"/>
      <c r="K488" s="45"/>
      <c r="L488" s="49"/>
      <c r="M488" s="291"/>
      <c r="N488" s="292"/>
      <c r="O488" s="293"/>
      <c r="P488" s="293"/>
      <c r="Q488" s="293"/>
      <c r="R488" s="293"/>
      <c r="S488" s="293"/>
      <c r="T488" s="294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T488" s="21" t="s">
        <v>219</v>
      </c>
      <c r="AU488" s="21" t="s">
        <v>92</v>
      </c>
    </row>
    <row r="489" s="2" customFormat="1" ht="6.96" customHeight="1">
      <c r="A489" s="43"/>
      <c r="B489" s="64"/>
      <c r="C489" s="65"/>
      <c r="D489" s="65"/>
      <c r="E489" s="65"/>
      <c r="F489" s="65"/>
      <c r="G489" s="65"/>
      <c r="H489" s="65"/>
      <c r="I489" s="65"/>
      <c r="J489" s="65"/>
      <c r="K489" s="65"/>
      <c r="L489" s="49"/>
      <c r="M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</row>
  </sheetData>
  <sheetProtection sheet="1" autoFilter="0" formatColumns="0" formatRows="0" objects="1" scenarios="1" spinCount="100000" saltValue="nlfFe1eCejnbowM1MEc4S/2stg4VjECCU4HHykqskvu7isC2DoRiEPIG6qT1TOqEp01JtzsZuncdvm3EOxIxjA==" hashValue="WIasT31KcgPA76AAs8zOMbJlF7pGe2gY3XH3BM0UtgeVoh53BaIwh5wpgTh2w1yNSOeIfOx9oc2vS21Mth7Ulw==" algorithmName="SHA-512" password="CC35"/>
  <autoFilter ref="C87:K48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254" r:id="rId1" display="https://podminky.urs.cz/item/CS_URS_2024_02/181951114"/>
    <hyperlink ref="F462" r:id="rId2" display="https://podminky.urs.cz/item/CS_URS_2021_01/892362121"/>
    <hyperlink ref="F466" r:id="rId3" display="https://podminky.urs.cz/item/CS_URS_2021_01/892372111"/>
    <hyperlink ref="F471" r:id="rId4" display="https://podminky.urs.cz/item/CS_URS_2021_01/8923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2949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128</v>
      </c>
      <c r="G11" s="43"/>
      <c r="H11" s="43"/>
      <c r="I11" s="137" t="s">
        <v>20</v>
      </c>
      <c r="J11" s="141" t="s">
        <v>2950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2951</v>
      </c>
      <c r="G13" s="43"/>
      <c r="H13" s="43"/>
      <c r="I13" s="143" t="s">
        <v>28</v>
      </c>
      <c r="J13" s="144" t="s">
        <v>2952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ROUND(J85,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ROUND((SUM(BE85:BE265)),  2)</f>
        <v>0</v>
      </c>
      <c r="G33" s="43"/>
      <c r="H33" s="43"/>
      <c r="I33" s="155">
        <v>0.20999999999999999</v>
      </c>
      <c r="J33" s="154">
        <f>ROUND(((SUM(BE85:BE265))*I33),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ROUND((SUM(BF85:BF265)),  2)</f>
        <v>0</v>
      </c>
      <c r="G34" s="43"/>
      <c r="H34" s="43"/>
      <c r="I34" s="155">
        <v>0.12</v>
      </c>
      <c r="J34" s="154">
        <f>ROUND(((SUM(BF85:BF265))*I34),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ROUND((SUM(BG85:BG265)),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ROUND((SUM(BH85:BH265)),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ROUND((SUM(BI85:BI265)),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431 - Veřejné osvětlení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2953</v>
      </c>
      <c r="E60" s="175"/>
      <c r="F60" s="175"/>
      <c r="G60" s="175"/>
      <c r="H60" s="175"/>
      <c r="I60" s="175"/>
      <c r="J60" s="176">
        <f>J86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2954</v>
      </c>
      <c r="E61" s="181"/>
      <c r="F61" s="181"/>
      <c r="G61" s="181"/>
      <c r="H61" s="181"/>
      <c r="I61" s="181"/>
      <c r="J61" s="182">
        <f>J87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2955</v>
      </c>
      <c r="E62" s="181"/>
      <c r="F62" s="181"/>
      <c r="G62" s="181"/>
      <c r="H62" s="181"/>
      <c r="I62" s="181"/>
      <c r="J62" s="182">
        <f>J186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2"/>
      <c r="C63" s="173"/>
      <c r="D63" s="174" t="s">
        <v>2956</v>
      </c>
      <c r="E63" s="175"/>
      <c r="F63" s="175"/>
      <c r="G63" s="175"/>
      <c r="H63" s="175"/>
      <c r="I63" s="175"/>
      <c r="J63" s="176">
        <f>J217</f>
        <v>0</v>
      </c>
      <c r="K63" s="173"/>
      <c r="L63" s="177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8"/>
      <c r="C64" s="179"/>
      <c r="D64" s="180" t="s">
        <v>2954</v>
      </c>
      <c r="E64" s="181"/>
      <c r="F64" s="181"/>
      <c r="G64" s="181"/>
      <c r="H64" s="181"/>
      <c r="I64" s="181"/>
      <c r="J64" s="182">
        <f>J218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2955</v>
      </c>
      <c r="E65" s="181"/>
      <c r="F65" s="181"/>
      <c r="G65" s="181"/>
      <c r="H65" s="181"/>
      <c r="I65" s="181"/>
      <c r="J65" s="182">
        <f>J249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3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3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182</v>
      </c>
      <c r="D72" s="45"/>
      <c r="E72" s="45"/>
      <c r="F72" s="45"/>
      <c r="G72" s="45"/>
      <c r="H72" s="45"/>
      <c r="I72" s="45"/>
      <c r="J72" s="45"/>
      <c r="K72" s="45"/>
      <c r="L72" s="13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3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3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16.5" customHeight="1">
      <c r="A75" s="43"/>
      <c r="B75" s="44"/>
      <c r="C75" s="45"/>
      <c r="D75" s="45"/>
      <c r="E75" s="167" t="str">
        <f>E7</f>
        <v>Cheb, rekonstrukce ulice Kamenná</v>
      </c>
      <c r="F75" s="36"/>
      <c r="G75" s="36"/>
      <c r="H75" s="36"/>
      <c r="I75" s="45"/>
      <c r="J75" s="45"/>
      <c r="K75" s="45"/>
      <c r="L75" s="13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142</v>
      </c>
      <c r="D76" s="45"/>
      <c r="E76" s="45"/>
      <c r="F76" s="45"/>
      <c r="G76" s="45"/>
      <c r="H76" s="45"/>
      <c r="I76" s="45"/>
      <c r="J76" s="45"/>
      <c r="K76" s="45"/>
      <c r="L76" s="13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SO 431 - Veřejné osvětlení</v>
      </c>
      <c r="F77" s="45"/>
      <c r="G77" s="45"/>
      <c r="H77" s="45"/>
      <c r="I77" s="45"/>
      <c r="J77" s="45"/>
      <c r="K77" s="45"/>
      <c r="L77" s="13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>Cheb</v>
      </c>
      <c r="G79" s="45"/>
      <c r="H79" s="45"/>
      <c r="I79" s="36" t="s">
        <v>24</v>
      </c>
      <c r="J79" s="77" t="str">
        <f>IF(J12="","",J12)</f>
        <v>21. 10. 2024</v>
      </c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40.05" customHeight="1">
      <c r="A81" s="43"/>
      <c r="B81" s="44"/>
      <c r="C81" s="36" t="s">
        <v>30</v>
      </c>
      <c r="D81" s="45"/>
      <c r="E81" s="45"/>
      <c r="F81" s="31" t="str">
        <f>E15</f>
        <v>Město Cheb</v>
      </c>
      <c r="G81" s="45"/>
      <c r="H81" s="45"/>
      <c r="I81" s="36" t="s">
        <v>38</v>
      </c>
      <c r="J81" s="41" t="str">
        <f>E21</f>
        <v>Dopravní stavby a venkovní architektura s.r.o.</v>
      </c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40.05" customHeight="1">
      <c r="A82" s="43"/>
      <c r="B82" s="44"/>
      <c r="C82" s="36" t="s">
        <v>36</v>
      </c>
      <c r="D82" s="45"/>
      <c r="E82" s="45"/>
      <c r="F82" s="31" t="str">
        <f>IF(E18="","",E18)</f>
        <v>Vyplň údaj</v>
      </c>
      <c r="G82" s="45"/>
      <c r="H82" s="45"/>
      <c r="I82" s="36" t="s">
        <v>43</v>
      </c>
      <c r="J82" s="41" t="str">
        <f>E24</f>
        <v>DSVA - Ing. J. Ševčík, J. Turza, J. Heřmanová</v>
      </c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84"/>
      <c r="B84" s="185"/>
      <c r="C84" s="186" t="s">
        <v>183</v>
      </c>
      <c r="D84" s="187" t="s">
        <v>67</v>
      </c>
      <c r="E84" s="187" t="s">
        <v>63</v>
      </c>
      <c r="F84" s="187" t="s">
        <v>64</v>
      </c>
      <c r="G84" s="187" t="s">
        <v>184</v>
      </c>
      <c r="H84" s="187" t="s">
        <v>185</v>
      </c>
      <c r="I84" s="187" t="s">
        <v>186</v>
      </c>
      <c r="J84" s="187" t="s">
        <v>148</v>
      </c>
      <c r="K84" s="188" t="s">
        <v>187</v>
      </c>
      <c r="L84" s="189"/>
      <c r="M84" s="97" t="s">
        <v>35</v>
      </c>
      <c r="N84" s="98" t="s">
        <v>52</v>
      </c>
      <c r="O84" s="98" t="s">
        <v>188</v>
      </c>
      <c r="P84" s="98" t="s">
        <v>189</v>
      </c>
      <c r="Q84" s="98" t="s">
        <v>190</v>
      </c>
      <c r="R84" s="98" t="s">
        <v>191</v>
      </c>
      <c r="S84" s="98" t="s">
        <v>192</v>
      </c>
      <c r="T84" s="99" t="s">
        <v>193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3"/>
      <c r="B85" s="44"/>
      <c r="C85" s="104" t="s">
        <v>194</v>
      </c>
      <c r="D85" s="45"/>
      <c r="E85" s="45"/>
      <c r="F85" s="45"/>
      <c r="G85" s="45"/>
      <c r="H85" s="45"/>
      <c r="I85" s="45"/>
      <c r="J85" s="190">
        <f>BK85</f>
        <v>0</v>
      </c>
      <c r="K85" s="45"/>
      <c r="L85" s="49"/>
      <c r="M85" s="100"/>
      <c r="N85" s="191"/>
      <c r="O85" s="101"/>
      <c r="P85" s="192">
        <f>P86+P217</f>
        <v>0</v>
      </c>
      <c r="Q85" s="101"/>
      <c r="R85" s="192">
        <f>R86+R217</f>
        <v>0</v>
      </c>
      <c r="S85" s="101"/>
      <c r="T85" s="193">
        <f>T86+T217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81</v>
      </c>
      <c r="AU85" s="21" t="s">
        <v>149</v>
      </c>
      <c r="BK85" s="194">
        <f>BK86+BK217</f>
        <v>0</v>
      </c>
    </row>
    <row r="86" s="12" customFormat="1" ht="25.92" customHeight="1">
      <c r="A86" s="12"/>
      <c r="B86" s="195"/>
      <c r="C86" s="196"/>
      <c r="D86" s="197" t="s">
        <v>81</v>
      </c>
      <c r="E86" s="198" t="s">
        <v>2957</v>
      </c>
      <c r="F86" s="198" t="s">
        <v>2958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P87+P186</f>
        <v>0</v>
      </c>
      <c r="Q86" s="203"/>
      <c r="R86" s="204">
        <f>R87+R186</f>
        <v>0</v>
      </c>
      <c r="S86" s="203"/>
      <c r="T86" s="205">
        <f>T87+T186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6" t="s">
        <v>90</v>
      </c>
      <c r="AT86" s="207" t="s">
        <v>81</v>
      </c>
      <c r="AU86" s="207" t="s">
        <v>82</v>
      </c>
      <c r="AY86" s="206" t="s">
        <v>197</v>
      </c>
      <c r="BK86" s="208">
        <f>BK87+BK186</f>
        <v>0</v>
      </c>
    </row>
    <row r="87" s="12" customFormat="1" ht="22.8" customHeight="1">
      <c r="A87" s="12"/>
      <c r="B87" s="195"/>
      <c r="C87" s="196"/>
      <c r="D87" s="197" t="s">
        <v>81</v>
      </c>
      <c r="E87" s="209" t="s">
        <v>195</v>
      </c>
      <c r="F87" s="209" t="s">
        <v>196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SUM(P88:P185)</f>
        <v>0</v>
      </c>
      <c r="Q87" s="203"/>
      <c r="R87" s="204">
        <f>SUM(R88:R185)</f>
        <v>0</v>
      </c>
      <c r="S87" s="203"/>
      <c r="T87" s="205">
        <f>SUM(T88:T185)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6" t="s">
        <v>90</v>
      </c>
      <c r="AT87" s="207" t="s">
        <v>81</v>
      </c>
      <c r="AU87" s="207" t="s">
        <v>90</v>
      </c>
      <c r="AY87" s="206" t="s">
        <v>197</v>
      </c>
      <c r="BK87" s="208">
        <f>SUM(BK88:BK185)</f>
        <v>0</v>
      </c>
    </row>
    <row r="88" s="2" customFormat="1" ht="16.5" customHeight="1">
      <c r="A88" s="43"/>
      <c r="B88" s="44"/>
      <c r="C88" s="211" t="s">
        <v>90</v>
      </c>
      <c r="D88" s="211" t="s">
        <v>201</v>
      </c>
      <c r="E88" s="212" t="s">
        <v>2959</v>
      </c>
      <c r="F88" s="213" t="s">
        <v>2960</v>
      </c>
      <c r="G88" s="214" t="s">
        <v>2961</v>
      </c>
      <c r="H88" s="215">
        <v>3</v>
      </c>
      <c r="I88" s="216"/>
      <c r="J88" s="217">
        <f>ROUND(I88*H88,2)</f>
        <v>0</v>
      </c>
      <c r="K88" s="213" t="s">
        <v>35</v>
      </c>
      <c r="L88" s="49"/>
      <c r="M88" s="218" t="s">
        <v>35</v>
      </c>
      <c r="N88" s="219" t="s">
        <v>53</v>
      </c>
      <c r="O88" s="89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2" t="s">
        <v>206</v>
      </c>
      <c r="AT88" s="222" t="s">
        <v>201</v>
      </c>
      <c r="AU88" s="222" t="s">
        <v>92</v>
      </c>
      <c r="AY88" s="21" t="s">
        <v>197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1" t="s">
        <v>90</v>
      </c>
      <c r="BK88" s="223">
        <f>ROUND(I88*H88,2)</f>
        <v>0</v>
      </c>
      <c r="BL88" s="21" t="s">
        <v>206</v>
      </c>
      <c r="BM88" s="222" t="s">
        <v>2962</v>
      </c>
    </row>
    <row r="89" s="2" customFormat="1">
      <c r="A89" s="43"/>
      <c r="B89" s="44"/>
      <c r="C89" s="45"/>
      <c r="D89" s="224" t="s">
        <v>209</v>
      </c>
      <c r="E89" s="45"/>
      <c r="F89" s="225" t="s">
        <v>2960</v>
      </c>
      <c r="G89" s="45"/>
      <c r="H89" s="45"/>
      <c r="I89" s="226"/>
      <c r="J89" s="45"/>
      <c r="K89" s="45"/>
      <c r="L89" s="49"/>
      <c r="M89" s="227"/>
      <c r="N89" s="228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209</v>
      </c>
      <c r="AU89" s="21" t="s">
        <v>92</v>
      </c>
    </row>
    <row r="90" s="2" customFormat="1" ht="16.5" customHeight="1">
      <c r="A90" s="43"/>
      <c r="B90" s="44"/>
      <c r="C90" s="211" t="s">
        <v>92</v>
      </c>
      <c r="D90" s="211" t="s">
        <v>201</v>
      </c>
      <c r="E90" s="212" t="s">
        <v>2963</v>
      </c>
      <c r="F90" s="213" t="s">
        <v>2964</v>
      </c>
      <c r="G90" s="214" t="s">
        <v>2961</v>
      </c>
      <c r="H90" s="215">
        <v>24</v>
      </c>
      <c r="I90" s="216"/>
      <c r="J90" s="217">
        <f>ROUND(I90*H90,2)</f>
        <v>0</v>
      </c>
      <c r="K90" s="213" t="s">
        <v>35</v>
      </c>
      <c r="L90" s="49"/>
      <c r="M90" s="218" t="s">
        <v>35</v>
      </c>
      <c r="N90" s="219" t="s">
        <v>53</v>
      </c>
      <c r="O90" s="89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R90" s="222" t="s">
        <v>206</v>
      </c>
      <c r="AT90" s="222" t="s">
        <v>201</v>
      </c>
      <c r="AU90" s="222" t="s">
        <v>92</v>
      </c>
      <c r="AY90" s="21" t="s">
        <v>197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1" t="s">
        <v>90</v>
      </c>
      <c r="BK90" s="223">
        <f>ROUND(I90*H90,2)</f>
        <v>0</v>
      </c>
      <c r="BL90" s="21" t="s">
        <v>206</v>
      </c>
      <c r="BM90" s="222" t="s">
        <v>2965</v>
      </c>
    </row>
    <row r="91" s="2" customFormat="1">
      <c r="A91" s="43"/>
      <c r="B91" s="44"/>
      <c r="C91" s="45"/>
      <c r="D91" s="224" t="s">
        <v>209</v>
      </c>
      <c r="E91" s="45"/>
      <c r="F91" s="225" t="s">
        <v>2964</v>
      </c>
      <c r="G91" s="45"/>
      <c r="H91" s="45"/>
      <c r="I91" s="226"/>
      <c r="J91" s="45"/>
      <c r="K91" s="45"/>
      <c r="L91" s="49"/>
      <c r="M91" s="227"/>
      <c r="N91" s="228"/>
      <c r="O91" s="89"/>
      <c r="P91" s="89"/>
      <c r="Q91" s="89"/>
      <c r="R91" s="89"/>
      <c r="S91" s="89"/>
      <c r="T91" s="90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T91" s="21" t="s">
        <v>209</v>
      </c>
      <c r="AU91" s="21" t="s">
        <v>92</v>
      </c>
    </row>
    <row r="92" s="2" customFormat="1" ht="16.5" customHeight="1">
      <c r="A92" s="43"/>
      <c r="B92" s="44"/>
      <c r="C92" s="211" t="s">
        <v>207</v>
      </c>
      <c r="D92" s="211" t="s">
        <v>201</v>
      </c>
      <c r="E92" s="212" t="s">
        <v>2966</v>
      </c>
      <c r="F92" s="213" t="s">
        <v>2967</v>
      </c>
      <c r="G92" s="214" t="s">
        <v>409</v>
      </c>
      <c r="H92" s="215">
        <v>44</v>
      </c>
      <c r="I92" s="216"/>
      <c r="J92" s="217">
        <f>ROUND(I92*H92,2)</f>
        <v>0</v>
      </c>
      <c r="K92" s="213" t="s">
        <v>35</v>
      </c>
      <c r="L92" s="49"/>
      <c r="M92" s="218" t="s">
        <v>35</v>
      </c>
      <c r="N92" s="219" t="s">
        <v>53</v>
      </c>
      <c r="O92" s="89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R92" s="222" t="s">
        <v>206</v>
      </c>
      <c r="AT92" s="222" t="s">
        <v>201</v>
      </c>
      <c r="AU92" s="222" t="s">
        <v>92</v>
      </c>
      <c r="AY92" s="21" t="s">
        <v>197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1" t="s">
        <v>90</v>
      </c>
      <c r="BK92" s="223">
        <f>ROUND(I92*H92,2)</f>
        <v>0</v>
      </c>
      <c r="BL92" s="21" t="s">
        <v>206</v>
      </c>
      <c r="BM92" s="222" t="s">
        <v>2968</v>
      </c>
    </row>
    <row r="93" s="2" customFormat="1">
      <c r="A93" s="43"/>
      <c r="B93" s="44"/>
      <c r="C93" s="45"/>
      <c r="D93" s="224" t="s">
        <v>209</v>
      </c>
      <c r="E93" s="45"/>
      <c r="F93" s="225" t="s">
        <v>2967</v>
      </c>
      <c r="G93" s="45"/>
      <c r="H93" s="45"/>
      <c r="I93" s="226"/>
      <c r="J93" s="45"/>
      <c r="K93" s="45"/>
      <c r="L93" s="49"/>
      <c r="M93" s="227"/>
      <c r="N93" s="228"/>
      <c r="O93" s="89"/>
      <c r="P93" s="89"/>
      <c r="Q93" s="89"/>
      <c r="R93" s="89"/>
      <c r="S93" s="89"/>
      <c r="T93" s="90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T93" s="21" t="s">
        <v>209</v>
      </c>
      <c r="AU93" s="21" t="s">
        <v>92</v>
      </c>
    </row>
    <row r="94" s="2" customFormat="1" ht="24.15" customHeight="1">
      <c r="A94" s="43"/>
      <c r="B94" s="44"/>
      <c r="C94" s="211" t="s">
        <v>206</v>
      </c>
      <c r="D94" s="211" t="s">
        <v>201</v>
      </c>
      <c r="E94" s="212" t="s">
        <v>2969</v>
      </c>
      <c r="F94" s="213" t="s">
        <v>2970</v>
      </c>
      <c r="G94" s="214" t="s">
        <v>2961</v>
      </c>
      <c r="H94" s="215">
        <v>44</v>
      </c>
      <c r="I94" s="216"/>
      <c r="J94" s="217">
        <f>ROUND(I94*H94,2)</f>
        <v>0</v>
      </c>
      <c r="K94" s="213" t="s">
        <v>35</v>
      </c>
      <c r="L94" s="49"/>
      <c r="M94" s="218" t="s">
        <v>35</v>
      </c>
      <c r="N94" s="219" t="s">
        <v>53</v>
      </c>
      <c r="O94" s="89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2" t="s">
        <v>206</v>
      </c>
      <c r="AT94" s="222" t="s">
        <v>201</v>
      </c>
      <c r="AU94" s="222" t="s">
        <v>92</v>
      </c>
      <c r="AY94" s="21" t="s">
        <v>197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1" t="s">
        <v>90</v>
      </c>
      <c r="BK94" s="223">
        <f>ROUND(I94*H94,2)</f>
        <v>0</v>
      </c>
      <c r="BL94" s="21" t="s">
        <v>206</v>
      </c>
      <c r="BM94" s="222" t="s">
        <v>2971</v>
      </c>
    </row>
    <row r="95" s="2" customFormat="1">
      <c r="A95" s="43"/>
      <c r="B95" s="44"/>
      <c r="C95" s="45"/>
      <c r="D95" s="224" t="s">
        <v>209</v>
      </c>
      <c r="E95" s="45"/>
      <c r="F95" s="225" t="s">
        <v>2970</v>
      </c>
      <c r="G95" s="45"/>
      <c r="H95" s="45"/>
      <c r="I95" s="226"/>
      <c r="J95" s="45"/>
      <c r="K95" s="45"/>
      <c r="L95" s="49"/>
      <c r="M95" s="227"/>
      <c r="N95" s="228"/>
      <c r="O95" s="89"/>
      <c r="P95" s="89"/>
      <c r="Q95" s="89"/>
      <c r="R95" s="89"/>
      <c r="S95" s="89"/>
      <c r="T95" s="9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T95" s="21" t="s">
        <v>209</v>
      </c>
      <c r="AU95" s="21" t="s">
        <v>92</v>
      </c>
    </row>
    <row r="96" s="2" customFormat="1" ht="16.5" customHeight="1">
      <c r="A96" s="43"/>
      <c r="B96" s="44"/>
      <c r="C96" s="211" t="s">
        <v>234</v>
      </c>
      <c r="D96" s="211" t="s">
        <v>201</v>
      </c>
      <c r="E96" s="212" t="s">
        <v>2972</v>
      </c>
      <c r="F96" s="213" t="s">
        <v>2973</v>
      </c>
      <c r="G96" s="214" t="s">
        <v>2961</v>
      </c>
      <c r="H96" s="215">
        <v>2</v>
      </c>
      <c r="I96" s="216"/>
      <c r="J96" s="217">
        <f>ROUND(I96*H96,2)</f>
        <v>0</v>
      </c>
      <c r="K96" s="213" t="s">
        <v>35</v>
      </c>
      <c r="L96" s="49"/>
      <c r="M96" s="218" t="s">
        <v>35</v>
      </c>
      <c r="N96" s="219" t="s">
        <v>53</v>
      </c>
      <c r="O96" s="89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2" t="s">
        <v>206</v>
      </c>
      <c r="AT96" s="222" t="s">
        <v>201</v>
      </c>
      <c r="AU96" s="222" t="s">
        <v>92</v>
      </c>
      <c r="AY96" s="21" t="s">
        <v>197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1" t="s">
        <v>90</v>
      </c>
      <c r="BK96" s="223">
        <f>ROUND(I96*H96,2)</f>
        <v>0</v>
      </c>
      <c r="BL96" s="21" t="s">
        <v>206</v>
      </c>
      <c r="BM96" s="222" t="s">
        <v>2974</v>
      </c>
    </row>
    <row r="97" s="2" customFormat="1">
      <c r="A97" s="43"/>
      <c r="B97" s="44"/>
      <c r="C97" s="45"/>
      <c r="D97" s="224" t="s">
        <v>209</v>
      </c>
      <c r="E97" s="45"/>
      <c r="F97" s="225" t="s">
        <v>2973</v>
      </c>
      <c r="G97" s="45"/>
      <c r="H97" s="45"/>
      <c r="I97" s="226"/>
      <c r="J97" s="45"/>
      <c r="K97" s="45"/>
      <c r="L97" s="49"/>
      <c r="M97" s="227"/>
      <c r="N97" s="228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209</v>
      </c>
      <c r="AU97" s="21" t="s">
        <v>92</v>
      </c>
    </row>
    <row r="98" s="2" customFormat="1" ht="16.5" customHeight="1">
      <c r="A98" s="43"/>
      <c r="B98" s="44"/>
      <c r="C98" s="211" t="s">
        <v>241</v>
      </c>
      <c r="D98" s="211" t="s">
        <v>201</v>
      </c>
      <c r="E98" s="212" t="s">
        <v>2975</v>
      </c>
      <c r="F98" s="213" t="s">
        <v>2976</v>
      </c>
      <c r="G98" s="214" t="s">
        <v>2961</v>
      </c>
      <c r="H98" s="215">
        <v>3</v>
      </c>
      <c r="I98" s="216"/>
      <c r="J98" s="217">
        <f>ROUND(I98*H98,2)</f>
        <v>0</v>
      </c>
      <c r="K98" s="213" t="s">
        <v>35</v>
      </c>
      <c r="L98" s="49"/>
      <c r="M98" s="218" t="s">
        <v>35</v>
      </c>
      <c r="N98" s="219" t="s">
        <v>53</v>
      </c>
      <c r="O98" s="89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2" t="s">
        <v>206</v>
      </c>
      <c r="AT98" s="222" t="s">
        <v>201</v>
      </c>
      <c r="AU98" s="222" t="s">
        <v>92</v>
      </c>
      <c r="AY98" s="21" t="s">
        <v>197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1" t="s">
        <v>90</v>
      </c>
      <c r="BK98" s="223">
        <f>ROUND(I98*H98,2)</f>
        <v>0</v>
      </c>
      <c r="BL98" s="21" t="s">
        <v>206</v>
      </c>
      <c r="BM98" s="222" t="s">
        <v>2977</v>
      </c>
    </row>
    <row r="99" s="2" customFormat="1">
      <c r="A99" s="43"/>
      <c r="B99" s="44"/>
      <c r="C99" s="45"/>
      <c r="D99" s="224" t="s">
        <v>209</v>
      </c>
      <c r="E99" s="45"/>
      <c r="F99" s="225" t="s">
        <v>2976</v>
      </c>
      <c r="G99" s="45"/>
      <c r="H99" s="45"/>
      <c r="I99" s="226"/>
      <c r="J99" s="45"/>
      <c r="K99" s="45"/>
      <c r="L99" s="49"/>
      <c r="M99" s="227"/>
      <c r="N99" s="228"/>
      <c r="O99" s="89"/>
      <c r="P99" s="89"/>
      <c r="Q99" s="89"/>
      <c r="R99" s="89"/>
      <c r="S99" s="89"/>
      <c r="T99" s="90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209</v>
      </c>
      <c r="AU99" s="21" t="s">
        <v>92</v>
      </c>
    </row>
    <row r="100" s="2" customFormat="1" ht="21.75" customHeight="1">
      <c r="A100" s="43"/>
      <c r="B100" s="44"/>
      <c r="C100" s="211" t="s">
        <v>247</v>
      </c>
      <c r="D100" s="211" t="s">
        <v>201</v>
      </c>
      <c r="E100" s="212" t="s">
        <v>2978</v>
      </c>
      <c r="F100" s="213" t="s">
        <v>2979</v>
      </c>
      <c r="G100" s="214" t="s">
        <v>2961</v>
      </c>
      <c r="H100" s="215">
        <v>1</v>
      </c>
      <c r="I100" s="216"/>
      <c r="J100" s="217">
        <f>ROUND(I100*H100,2)</f>
        <v>0</v>
      </c>
      <c r="K100" s="213" t="s">
        <v>35</v>
      </c>
      <c r="L100" s="49"/>
      <c r="M100" s="218" t="s">
        <v>35</v>
      </c>
      <c r="N100" s="219" t="s">
        <v>53</v>
      </c>
      <c r="O100" s="89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2" t="s">
        <v>206</v>
      </c>
      <c r="AT100" s="222" t="s">
        <v>201</v>
      </c>
      <c r="AU100" s="222" t="s">
        <v>92</v>
      </c>
      <c r="AY100" s="21" t="s">
        <v>197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1" t="s">
        <v>90</v>
      </c>
      <c r="BK100" s="223">
        <f>ROUND(I100*H100,2)</f>
        <v>0</v>
      </c>
      <c r="BL100" s="21" t="s">
        <v>206</v>
      </c>
      <c r="BM100" s="222" t="s">
        <v>2980</v>
      </c>
    </row>
    <row r="101" s="2" customFormat="1">
      <c r="A101" s="43"/>
      <c r="B101" s="44"/>
      <c r="C101" s="45"/>
      <c r="D101" s="224" t="s">
        <v>209</v>
      </c>
      <c r="E101" s="45"/>
      <c r="F101" s="225" t="s">
        <v>2979</v>
      </c>
      <c r="G101" s="45"/>
      <c r="H101" s="45"/>
      <c r="I101" s="226"/>
      <c r="J101" s="45"/>
      <c r="K101" s="45"/>
      <c r="L101" s="49"/>
      <c r="M101" s="227"/>
      <c r="N101" s="228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209</v>
      </c>
      <c r="AU101" s="21" t="s">
        <v>92</v>
      </c>
    </row>
    <row r="102" s="2" customFormat="1" ht="16.5" customHeight="1">
      <c r="A102" s="43"/>
      <c r="B102" s="44"/>
      <c r="C102" s="211" t="s">
        <v>253</v>
      </c>
      <c r="D102" s="211" t="s">
        <v>201</v>
      </c>
      <c r="E102" s="212" t="s">
        <v>2981</v>
      </c>
      <c r="F102" s="213" t="s">
        <v>2982</v>
      </c>
      <c r="G102" s="214" t="s">
        <v>2961</v>
      </c>
      <c r="H102" s="215">
        <v>4</v>
      </c>
      <c r="I102" s="216"/>
      <c r="J102" s="217">
        <f>ROUND(I102*H102,2)</f>
        <v>0</v>
      </c>
      <c r="K102" s="213" t="s">
        <v>35</v>
      </c>
      <c r="L102" s="49"/>
      <c r="M102" s="218" t="s">
        <v>35</v>
      </c>
      <c r="N102" s="219" t="s">
        <v>53</v>
      </c>
      <c r="O102" s="89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2" t="s">
        <v>206</v>
      </c>
      <c r="AT102" s="222" t="s">
        <v>201</v>
      </c>
      <c r="AU102" s="222" t="s">
        <v>92</v>
      </c>
      <c r="AY102" s="21" t="s">
        <v>197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1" t="s">
        <v>90</v>
      </c>
      <c r="BK102" s="223">
        <f>ROUND(I102*H102,2)</f>
        <v>0</v>
      </c>
      <c r="BL102" s="21" t="s">
        <v>206</v>
      </c>
      <c r="BM102" s="222" t="s">
        <v>2983</v>
      </c>
    </row>
    <row r="103" s="2" customFormat="1">
      <c r="A103" s="43"/>
      <c r="B103" s="44"/>
      <c r="C103" s="45"/>
      <c r="D103" s="224" t="s">
        <v>209</v>
      </c>
      <c r="E103" s="45"/>
      <c r="F103" s="225" t="s">
        <v>2982</v>
      </c>
      <c r="G103" s="45"/>
      <c r="H103" s="45"/>
      <c r="I103" s="226"/>
      <c r="J103" s="45"/>
      <c r="K103" s="45"/>
      <c r="L103" s="49"/>
      <c r="M103" s="227"/>
      <c r="N103" s="228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209</v>
      </c>
      <c r="AU103" s="21" t="s">
        <v>92</v>
      </c>
    </row>
    <row r="104" s="2" customFormat="1" ht="16.5" customHeight="1">
      <c r="A104" s="43"/>
      <c r="B104" s="44"/>
      <c r="C104" s="211" t="s">
        <v>260</v>
      </c>
      <c r="D104" s="211" t="s">
        <v>201</v>
      </c>
      <c r="E104" s="212" t="s">
        <v>2984</v>
      </c>
      <c r="F104" s="213" t="s">
        <v>2985</v>
      </c>
      <c r="G104" s="214" t="s">
        <v>2961</v>
      </c>
      <c r="H104" s="215">
        <v>4</v>
      </c>
      <c r="I104" s="216"/>
      <c r="J104" s="217">
        <f>ROUND(I104*H104,2)</f>
        <v>0</v>
      </c>
      <c r="K104" s="213" t="s">
        <v>35</v>
      </c>
      <c r="L104" s="49"/>
      <c r="M104" s="218" t="s">
        <v>35</v>
      </c>
      <c r="N104" s="219" t="s">
        <v>53</v>
      </c>
      <c r="O104" s="89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2" t="s">
        <v>206</v>
      </c>
      <c r="AT104" s="222" t="s">
        <v>201</v>
      </c>
      <c r="AU104" s="222" t="s">
        <v>92</v>
      </c>
      <c r="AY104" s="21" t="s">
        <v>197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1" t="s">
        <v>90</v>
      </c>
      <c r="BK104" s="223">
        <f>ROUND(I104*H104,2)</f>
        <v>0</v>
      </c>
      <c r="BL104" s="21" t="s">
        <v>206</v>
      </c>
      <c r="BM104" s="222" t="s">
        <v>2986</v>
      </c>
    </row>
    <row r="105" s="2" customFormat="1">
      <c r="A105" s="43"/>
      <c r="B105" s="44"/>
      <c r="C105" s="45"/>
      <c r="D105" s="224" t="s">
        <v>209</v>
      </c>
      <c r="E105" s="45"/>
      <c r="F105" s="225" t="s">
        <v>2985</v>
      </c>
      <c r="G105" s="45"/>
      <c r="H105" s="45"/>
      <c r="I105" s="226"/>
      <c r="J105" s="45"/>
      <c r="K105" s="45"/>
      <c r="L105" s="49"/>
      <c r="M105" s="227"/>
      <c r="N105" s="228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209</v>
      </c>
      <c r="AU105" s="21" t="s">
        <v>92</v>
      </c>
    </row>
    <row r="106" s="2" customFormat="1" ht="16.5" customHeight="1">
      <c r="A106" s="43"/>
      <c r="B106" s="44"/>
      <c r="C106" s="211" t="s">
        <v>266</v>
      </c>
      <c r="D106" s="211" t="s">
        <v>201</v>
      </c>
      <c r="E106" s="212" t="s">
        <v>2987</v>
      </c>
      <c r="F106" s="213" t="s">
        <v>2988</v>
      </c>
      <c r="G106" s="214" t="s">
        <v>2961</v>
      </c>
      <c r="H106" s="215">
        <v>2</v>
      </c>
      <c r="I106" s="216"/>
      <c r="J106" s="217">
        <f>ROUND(I106*H106,2)</f>
        <v>0</v>
      </c>
      <c r="K106" s="213" t="s">
        <v>35</v>
      </c>
      <c r="L106" s="49"/>
      <c r="M106" s="218" t="s">
        <v>35</v>
      </c>
      <c r="N106" s="219" t="s">
        <v>53</v>
      </c>
      <c r="O106" s="89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2" t="s">
        <v>206</v>
      </c>
      <c r="AT106" s="222" t="s">
        <v>201</v>
      </c>
      <c r="AU106" s="222" t="s">
        <v>92</v>
      </c>
      <c r="AY106" s="21" t="s">
        <v>197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1" t="s">
        <v>90</v>
      </c>
      <c r="BK106" s="223">
        <f>ROUND(I106*H106,2)</f>
        <v>0</v>
      </c>
      <c r="BL106" s="21" t="s">
        <v>206</v>
      </c>
      <c r="BM106" s="222" t="s">
        <v>2989</v>
      </c>
    </row>
    <row r="107" s="2" customFormat="1">
      <c r="A107" s="43"/>
      <c r="B107" s="44"/>
      <c r="C107" s="45"/>
      <c r="D107" s="224" t="s">
        <v>209</v>
      </c>
      <c r="E107" s="45"/>
      <c r="F107" s="225" t="s">
        <v>2988</v>
      </c>
      <c r="G107" s="45"/>
      <c r="H107" s="45"/>
      <c r="I107" s="226"/>
      <c r="J107" s="45"/>
      <c r="K107" s="45"/>
      <c r="L107" s="49"/>
      <c r="M107" s="227"/>
      <c r="N107" s="228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209</v>
      </c>
      <c r="AU107" s="21" t="s">
        <v>92</v>
      </c>
    </row>
    <row r="108" s="2" customFormat="1" ht="16.5" customHeight="1">
      <c r="A108" s="43"/>
      <c r="B108" s="44"/>
      <c r="C108" s="211" t="s">
        <v>274</v>
      </c>
      <c r="D108" s="211" t="s">
        <v>201</v>
      </c>
      <c r="E108" s="212" t="s">
        <v>2990</v>
      </c>
      <c r="F108" s="213" t="s">
        <v>2991</v>
      </c>
      <c r="G108" s="214" t="s">
        <v>2961</v>
      </c>
      <c r="H108" s="215">
        <v>2</v>
      </c>
      <c r="I108" s="216"/>
      <c r="J108" s="217">
        <f>ROUND(I108*H108,2)</f>
        <v>0</v>
      </c>
      <c r="K108" s="213" t="s">
        <v>35</v>
      </c>
      <c r="L108" s="49"/>
      <c r="M108" s="218" t="s">
        <v>35</v>
      </c>
      <c r="N108" s="219" t="s">
        <v>53</v>
      </c>
      <c r="O108" s="89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2" t="s">
        <v>206</v>
      </c>
      <c r="AT108" s="222" t="s">
        <v>201</v>
      </c>
      <c r="AU108" s="222" t="s">
        <v>92</v>
      </c>
      <c r="AY108" s="21" t="s">
        <v>197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1" t="s">
        <v>90</v>
      </c>
      <c r="BK108" s="223">
        <f>ROUND(I108*H108,2)</f>
        <v>0</v>
      </c>
      <c r="BL108" s="21" t="s">
        <v>206</v>
      </c>
      <c r="BM108" s="222" t="s">
        <v>2992</v>
      </c>
    </row>
    <row r="109" s="2" customFormat="1">
      <c r="A109" s="43"/>
      <c r="B109" s="44"/>
      <c r="C109" s="45"/>
      <c r="D109" s="224" t="s">
        <v>209</v>
      </c>
      <c r="E109" s="45"/>
      <c r="F109" s="225" t="s">
        <v>2991</v>
      </c>
      <c r="G109" s="45"/>
      <c r="H109" s="45"/>
      <c r="I109" s="226"/>
      <c r="J109" s="45"/>
      <c r="K109" s="45"/>
      <c r="L109" s="49"/>
      <c r="M109" s="227"/>
      <c r="N109" s="228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209</v>
      </c>
      <c r="AU109" s="21" t="s">
        <v>92</v>
      </c>
    </row>
    <row r="110" s="2" customFormat="1" ht="21.75" customHeight="1">
      <c r="A110" s="43"/>
      <c r="B110" s="44"/>
      <c r="C110" s="211" t="s">
        <v>8</v>
      </c>
      <c r="D110" s="211" t="s">
        <v>201</v>
      </c>
      <c r="E110" s="212" t="s">
        <v>2993</v>
      </c>
      <c r="F110" s="213" t="s">
        <v>2994</v>
      </c>
      <c r="G110" s="214" t="s">
        <v>2961</v>
      </c>
      <c r="H110" s="215">
        <v>2</v>
      </c>
      <c r="I110" s="216"/>
      <c r="J110" s="217">
        <f>ROUND(I110*H110,2)</f>
        <v>0</v>
      </c>
      <c r="K110" s="213" t="s">
        <v>35</v>
      </c>
      <c r="L110" s="49"/>
      <c r="M110" s="218" t="s">
        <v>35</v>
      </c>
      <c r="N110" s="219" t="s">
        <v>53</v>
      </c>
      <c r="O110" s="89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2" t="s">
        <v>206</v>
      </c>
      <c r="AT110" s="222" t="s">
        <v>201</v>
      </c>
      <c r="AU110" s="222" t="s">
        <v>92</v>
      </c>
      <c r="AY110" s="21" t="s">
        <v>197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1" t="s">
        <v>90</v>
      </c>
      <c r="BK110" s="223">
        <f>ROUND(I110*H110,2)</f>
        <v>0</v>
      </c>
      <c r="BL110" s="21" t="s">
        <v>206</v>
      </c>
      <c r="BM110" s="222" t="s">
        <v>2995</v>
      </c>
    </row>
    <row r="111" s="2" customFormat="1">
      <c r="A111" s="43"/>
      <c r="B111" s="44"/>
      <c r="C111" s="45"/>
      <c r="D111" s="224" t="s">
        <v>209</v>
      </c>
      <c r="E111" s="45"/>
      <c r="F111" s="225" t="s">
        <v>2994</v>
      </c>
      <c r="G111" s="45"/>
      <c r="H111" s="45"/>
      <c r="I111" s="226"/>
      <c r="J111" s="45"/>
      <c r="K111" s="45"/>
      <c r="L111" s="49"/>
      <c r="M111" s="227"/>
      <c r="N111" s="228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209</v>
      </c>
      <c r="AU111" s="21" t="s">
        <v>92</v>
      </c>
    </row>
    <row r="112" s="2" customFormat="1" ht="21.75" customHeight="1">
      <c r="A112" s="43"/>
      <c r="B112" s="44"/>
      <c r="C112" s="211" t="s">
        <v>286</v>
      </c>
      <c r="D112" s="211" t="s">
        <v>201</v>
      </c>
      <c r="E112" s="212" t="s">
        <v>2996</v>
      </c>
      <c r="F112" s="213" t="s">
        <v>2997</v>
      </c>
      <c r="G112" s="214" t="s">
        <v>2961</v>
      </c>
      <c r="H112" s="215">
        <v>2</v>
      </c>
      <c r="I112" s="216"/>
      <c r="J112" s="217">
        <f>ROUND(I112*H112,2)</f>
        <v>0</v>
      </c>
      <c r="K112" s="213" t="s">
        <v>35</v>
      </c>
      <c r="L112" s="49"/>
      <c r="M112" s="218" t="s">
        <v>35</v>
      </c>
      <c r="N112" s="219" t="s">
        <v>53</v>
      </c>
      <c r="O112" s="89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2" t="s">
        <v>206</v>
      </c>
      <c r="AT112" s="222" t="s">
        <v>201</v>
      </c>
      <c r="AU112" s="222" t="s">
        <v>92</v>
      </c>
      <c r="AY112" s="21" t="s">
        <v>197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1" t="s">
        <v>90</v>
      </c>
      <c r="BK112" s="223">
        <f>ROUND(I112*H112,2)</f>
        <v>0</v>
      </c>
      <c r="BL112" s="21" t="s">
        <v>206</v>
      </c>
      <c r="BM112" s="222" t="s">
        <v>2998</v>
      </c>
    </row>
    <row r="113" s="2" customFormat="1">
      <c r="A113" s="43"/>
      <c r="B113" s="44"/>
      <c r="C113" s="45"/>
      <c r="D113" s="224" t="s">
        <v>209</v>
      </c>
      <c r="E113" s="45"/>
      <c r="F113" s="225" t="s">
        <v>2997</v>
      </c>
      <c r="G113" s="45"/>
      <c r="H113" s="45"/>
      <c r="I113" s="226"/>
      <c r="J113" s="45"/>
      <c r="K113" s="45"/>
      <c r="L113" s="49"/>
      <c r="M113" s="227"/>
      <c r="N113" s="228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209</v>
      </c>
      <c r="AU113" s="21" t="s">
        <v>92</v>
      </c>
    </row>
    <row r="114" s="2" customFormat="1" ht="16.5" customHeight="1">
      <c r="A114" s="43"/>
      <c r="B114" s="44"/>
      <c r="C114" s="211" t="s">
        <v>292</v>
      </c>
      <c r="D114" s="211" t="s">
        <v>201</v>
      </c>
      <c r="E114" s="212" t="s">
        <v>2999</v>
      </c>
      <c r="F114" s="213" t="s">
        <v>3000</v>
      </c>
      <c r="G114" s="214" t="s">
        <v>2961</v>
      </c>
      <c r="H114" s="215">
        <v>126</v>
      </c>
      <c r="I114" s="216"/>
      <c r="J114" s="217">
        <f>ROUND(I114*H114,2)</f>
        <v>0</v>
      </c>
      <c r="K114" s="213" t="s">
        <v>35</v>
      </c>
      <c r="L114" s="49"/>
      <c r="M114" s="218" t="s">
        <v>35</v>
      </c>
      <c r="N114" s="219" t="s">
        <v>53</v>
      </c>
      <c r="O114" s="89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2" t="s">
        <v>206</v>
      </c>
      <c r="AT114" s="222" t="s">
        <v>201</v>
      </c>
      <c r="AU114" s="222" t="s">
        <v>92</v>
      </c>
      <c r="AY114" s="21" t="s">
        <v>197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1" t="s">
        <v>90</v>
      </c>
      <c r="BK114" s="223">
        <f>ROUND(I114*H114,2)</f>
        <v>0</v>
      </c>
      <c r="BL114" s="21" t="s">
        <v>206</v>
      </c>
      <c r="BM114" s="222" t="s">
        <v>3001</v>
      </c>
    </row>
    <row r="115" s="2" customFormat="1">
      <c r="A115" s="43"/>
      <c r="B115" s="44"/>
      <c r="C115" s="45"/>
      <c r="D115" s="224" t="s">
        <v>209</v>
      </c>
      <c r="E115" s="45"/>
      <c r="F115" s="225" t="s">
        <v>3000</v>
      </c>
      <c r="G115" s="45"/>
      <c r="H115" s="45"/>
      <c r="I115" s="226"/>
      <c r="J115" s="45"/>
      <c r="K115" s="45"/>
      <c r="L115" s="49"/>
      <c r="M115" s="227"/>
      <c r="N115" s="228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209</v>
      </c>
      <c r="AU115" s="21" t="s">
        <v>92</v>
      </c>
    </row>
    <row r="116" s="2" customFormat="1" ht="16.5" customHeight="1">
      <c r="A116" s="43"/>
      <c r="B116" s="44"/>
      <c r="C116" s="211" t="s">
        <v>298</v>
      </c>
      <c r="D116" s="211" t="s">
        <v>201</v>
      </c>
      <c r="E116" s="212" t="s">
        <v>3002</v>
      </c>
      <c r="F116" s="213" t="s">
        <v>3003</v>
      </c>
      <c r="G116" s="214" t="s">
        <v>2961</v>
      </c>
      <c r="H116" s="215">
        <v>31</v>
      </c>
      <c r="I116" s="216"/>
      <c r="J116" s="217">
        <f>ROUND(I116*H116,2)</f>
        <v>0</v>
      </c>
      <c r="K116" s="213" t="s">
        <v>35</v>
      </c>
      <c r="L116" s="49"/>
      <c r="M116" s="218" t="s">
        <v>35</v>
      </c>
      <c r="N116" s="219" t="s">
        <v>53</v>
      </c>
      <c r="O116" s="89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2" t="s">
        <v>206</v>
      </c>
      <c r="AT116" s="222" t="s">
        <v>201</v>
      </c>
      <c r="AU116" s="222" t="s">
        <v>92</v>
      </c>
      <c r="AY116" s="21" t="s">
        <v>197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1" t="s">
        <v>90</v>
      </c>
      <c r="BK116" s="223">
        <f>ROUND(I116*H116,2)</f>
        <v>0</v>
      </c>
      <c r="BL116" s="21" t="s">
        <v>206</v>
      </c>
      <c r="BM116" s="222" t="s">
        <v>3004</v>
      </c>
    </row>
    <row r="117" s="2" customFormat="1">
      <c r="A117" s="43"/>
      <c r="B117" s="44"/>
      <c r="C117" s="45"/>
      <c r="D117" s="224" t="s">
        <v>209</v>
      </c>
      <c r="E117" s="45"/>
      <c r="F117" s="225" t="s">
        <v>3003</v>
      </c>
      <c r="G117" s="45"/>
      <c r="H117" s="45"/>
      <c r="I117" s="226"/>
      <c r="J117" s="45"/>
      <c r="K117" s="45"/>
      <c r="L117" s="49"/>
      <c r="M117" s="227"/>
      <c r="N117" s="228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209</v>
      </c>
      <c r="AU117" s="21" t="s">
        <v>92</v>
      </c>
    </row>
    <row r="118" s="2" customFormat="1" ht="21.75" customHeight="1">
      <c r="A118" s="43"/>
      <c r="B118" s="44"/>
      <c r="C118" s="211" t="s">
        <v>304</v>
      </c>
      <c r="D118" s="211" t="s">
        <v>201</v>
      </c>
      <c r="E118" s="212" t="s">
        <v>3005</v>
      </c>
      <c r="F118" s="213" t="s">
        <v>3006</v>
      </c>
      <c r="G118" s="214" t="s">
        <v>409</v>
      </c>
      <c r="H118" s="215">
        <v>31</v>
      </c>
      <c r="I118" s="216"/>
      <c r="J118" s="217">
        <f>ROUND(I118*H118,2)</f>
        <v>0</v>
      </c>
      <c r="K118" s="213" t="s">
        <v>35</v>
      </c>
      <c r="L118" s="49"/>
      <c r="M118" s="218" t="s">
        <v>35</v>
      </c>
      <c r="N118" s="219" t="s">
        <v>53</v>
      </c>
      <c r="O118" s="89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2" t="s">
        <v>206</v>
      </c>
      <c r="AT118" s="222" t="s">
        <v>201</v>
      </c>
      <c r="AU118" s="222" t="s">
        <v>92</v>
      </c>
      <c r="AY118" s="21" t="s">
        <v>197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1" t="s">
        <v>90</v>
      </c>
      <c r="BK118" s="223">
        <f>ROUND(I118*H118,2)</f>
        <v>0</v>
      </c>
      <c r="BL118" s="21" t="s">
        <v>206</v>
      </c>
      <c r="BM118" s="222" t="s">
        <v>3007</v>
      </c>
    </row>
    <row r="119" s="2" customFormat="1">
      <c r="A119" s="43"/>
      <c r="B119" s="44"/>
      <c r="C119" s="45"/>
      <c r="D119" s="224" t="s">
        <v>209</v>
      </c>
      <c r="E119" s="45"/>
      <c r="F119" s="225" t="s">
        <v>3008</v>
      </c>
      <c r="G119" s="45"/>
      <c r="H119" s="45"/>
      <c r="I119" s="226"/>
      <c r="J119" s="45"/>
      <c r="K119" s="45"/>
      <c r="L119" s="49"/>
      <c r="M119" s="227"/>
      <c r="N119" s="228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209</v>
      </c>
      <c r="AU119" s="21" t="s">
        <v>92</v>
      </c>
    </row>
    <row r="120" s="2" customFormat="1" ht="16.5" customHeight="1">
      <c r="A120" s="43"/>
      <c r="B120" s="44"/>
      <c r="C120" s="211" t="s">
        <v>311</v>
      </c>
      <c r="D120" s="211" t="s">
        <v>201</v>
      </c>
      <c r="E120" s="212" t="s">
        <v>3009</v>
      </c>
      <c r="F120" s="213" t="s">
        <v>3010</v>
      </c>
      <c r="G120" s="214" t="s">
        <v>2961</v>
      </c>
      <c r="H120" s="215">
        <v>3</v>
      </c>
      <c r="I120" s="216"/>
      <c r="J120" s="217">
        <f>ROUND(I120*H120,2)</f>
        <v>0</v>
      </c>
      <c r="K120" s="213" t="s">
        <v>35</v>
      </c>
      <c r="L120" s="49"/>
      <c r="M120" s="218" t="s">
        <v>35</v>
      </c>
      <c r="N120" s="219" t="s">
        <v>53</v>
      </c>
      <c r="O120" s="89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2" t="s">
        <v>206</v>
      </c>
      <c r="AT120" s="222" t="s">
        <v>201</v>
      </c>
      <c r="AU120" s="222" t="s">
        <v>92</v>
      </c>
      <c r="AY120" s="21" t="s">
        <v>197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1" t="s">
        <v>90</v>
      </c>
      <c r="BK120" s="223">
        <f>ROUND(I120*H120,2)</f>
        <v>0</v>
      </c>
      <c r="BL120" s="21" t="s">
        <v>206</v>
      </c>
      <c r="BM120" s="222" t="s">
        <v>3011</v>
      </c>
    </row>
    <row r="121" s="2" customFormat="1">
      <c r="A121" s="43"/>
      <c r="B121" s="44"/>
      <c r="C121" s="45"/>
      <c r="D121" s="224" t="s">
        <v>209</v>
      </c>
      <c r="E121" s="45"/>
      <c r="F121" s="225" t="s">
        <v>3010</v>
      </c>
      <c r="G121" s="45"/>
      <c r="H121" s="45"/>
      <c r="I121" s="226"/>
      <c r="J121" s="45"/>
      <c r="K121" s="45"/>
      <c r="L121" s="49"/>
      <c r="M121" s="227"/>
      <c r="N121" s="228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209</v>
      </c>
      <c r="AU121" s="21" t="s">
        <v>92</v>
      </c>
    </row>
    <row r="122" s="2" customFormat="1" ht="16.5" customHeight="1">
      <c r="A122" s="43"/>
      <c r="B122" s="44"/>
      <c r="C122" s="211" t="s">
        <v>317</v>
      </c>
      <c r="D122" s="211" t="s">
        <v>201</v>
      </c>
      <c r="E122" s="212" t="s">
        <v>3012</v>
      </c>
      <c r="F122" s="213" t="s">
        <v>3013</v>
      </c>
      <c r="G122" s="214" t="s">
        <v>2961</v>
      </c>
      <c r="H122" s="215">
        <v>5</v>
      </c>
      <c r="I122" s="216"/>
      <c r="J122" s="217">
        <f>ROUND(I122*H122,2)</f>
        <v>0</v>
      </c>
      <c r="K122" s="213" t="s">
        <v>35</v>
      </c>
      <c r="L122" s="49"/>
      <c r="M122" s="218" t="s">
        <v>35</v>
      </c>
      <c r="N122" s="219" t="s">
        <v>53</v>
      </c>
      <c r="O122" s="89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2" t="s">
        <v>206</v>
      </c>
      <c r="AT122" s="222" t="s">
        <v>201</v>
      </c>
      <c r="AU122" s="222" t="s">
        <v>92</v>
      </c>
      <c r="AY122" s="21" t="s">
        <v>197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1" t="s">
        <v>90</v>
      </c>
      <c r="BK122" s="223">
        <f>ROUND(I122*H122,2)</f>
        <v>0</v>
      </c>
      <c r="BL122" s="21" t="s">
        <v>206</v>
      </c>
      <c r="BM122" s="222" t="s">
        <v>3014</v>
      </c>
    </row>
    <row r="123" s="2" customFormat="1">
      <c r="A123" s="43"/>
      <c r="B123" s="44"/>
      <c r="C123" s="45"/>
      <c r="D123" s="224" t="s">
        <v>209</v>
      </c>
      <c r="E123" s="45"/>
      <c r="F123" s="225" t="s">
        <v>3013</v>
      </c>
      <c r="G123" s="45"/>
      <c r="H123" s="45"/>
      <c r="I123" s="226"/>
      <c r="J123" s="45"/>
      <c r="K123" s="45"/>
      <c r="L123" s="49"/>
      <c r="M123" s="227"/>
      <c r="N123" s="228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209</v>
      </c>
      <c r="AU123" s="21" t="s">
        <v>92</v>
      </c>
    </row>
    <row r="124" s="2" customFormat="1" ht="16.5" customHeight="1">
      <c r="A124" s="43"/>
      <c r="B124" s="44"/>
      <c r="C124" s="211" t="s">
        <v>327</v>
      </c>
      <c r="D124" s="211" t="s">
        <v>201</v>
      </c>
      <c r="E124" s="212" t="s">
        <v>3015</v>
      </c>
      <c r="F124" s="213" t="s">
        <v>3016</v>
      </c>
      <c r="G124" s="214" t="s">
        <v>2961</v>
      </c>
      <c r="H124" s="215">
        <v>5</v>
      </c>
      <c r="I124" s="216"/>
      <c r="J124" s="217">
        <f>ROUND(I124*H124,2)</f>
        <v>0</v>
      </c>
      <c r="K124" s="213" t="s">
        <v>35</v>
      </c>
      <c r="L124" s="49"/>
      <c r="M124" s="218" t="s">
        <v>35</v>
      </c>
      <c r="N124" s="219" t="s">
        <v>53</v>
      </c>
      <c r="O124" s="89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2" t="s">
        <v>206</v>
      </c>
      <c r="AT124" s="222" t="s">
        <v>201</v>
      </c>
      <c r="AU124" s="222" t="s">
        <v>92</v>
      </c>
      <c r="AY124" s="21" t="s">
        <v>197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1" t="s">
        <v>90</v>
      </c>
      <c r="BK124" s="223">
        <f>ROUND(I124*H124,2)</f>
        <v>0</v>
      </c>
      <c r="BL124" s="21" t="s">
        <v>206</v>
      </c>
      <c r="BM124" s="222" t="s">
        <v>3017</v>
      </c>
    </row>
    <row r="125" s="2" customFormat="1">
      <c r="A125" s="43"/>
      <c r="B125" s="44"/>
      <c r="C125" s="45"/>
      <c r="D125" s="224" t="s">
        <v>209</v>
      </c>
      <c r="E125" s="45"/>
      <c r="F125" s="225" t="s">
        <v>3016</v>
      </c>
      <c r="G125" s="45"/>
      <c r="H125" s="45"/>
      <c r="I125" s="226"/>
      <c r="J125" s="45"/>
      <c r="K125" s="45"/>
      <c r="L125" s="49"/>
      <c r="M125" s="227"/>
      <c r="N125" s="228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209</v>
      </c>
      <c r="AU125" s="21" t="s">
        <v>92</v>
      </c>
    </row>
    <row r="126" s="2" customFormat="1" ht="16.5" customHeight="1">
      <c r="A126" s="43"/>
      <c r="B126" s="44"/>
      <c r="C126" s="211" t="s">
        <v>333</v>
      </c>
      <c r="D126" s="211" t="s">
        <v>201</v>
      </c>
      <c r="E126" s="212" t="s">
        <v>3018</v>
      </c>
      <c r="F126" s="213" t="s">
        <v>3019</v>
      </c>
      <c r="G126" s="214" t="s">
        <v>2961</v>
      </c>
      <c r="H126" s="215">
        <v>5</v>
      </c>
      <c r="I126" s="216"/>
      <c r="J126" s="217">
        <f>ROUND(I126*H126,2)</f>
        <v>0</v>
      </c>
      <c r="K126" s="213" t="s">
        <v>35</v>
      </c>
      <c r="L126" s="49"/>
      <c r="M126" s="218" t="s">
        <v>35</v>
      </c>
      <c r="N126" s="219" t="s">
        <v>53</v>
      </c>
      <c r="O126" s="89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2" t="s">
        <v>206</v>
      </c>
      <c r="AT126" s="222" t="s">
        <v>201</v>
      </c>
      <c r="AU126" s="222" t="s">
        <v>92</v>
      </c>
      <c r="AY126" s="21" t="s">
        <v>197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1" t="s">
        <v>90</v>
      </c>
      <c r="BK126" s="223">
        <f>ROUND(I126*H126,2)</f>
        <v>0</v>
      </c>
      <c r="BL126" s="21" t="s">
        <v>206</v>
      </c>
      <c r="BM126" s="222" t="s">
        <v>3020</v>
      </c>
    </row>
    <row r="127" s="2" customFormat="1">
      <c r="A127" s="43"/>
      <c r="B127" s="44"/>
      <c r="C127" s="45"/>
      <c r="D127" s="224" t="s">
        <v>209</v>
      </c>
      <c r="E127" s="45"/>
      <c r="F127" s="225" t="s">
        <v>3019</v>
      </c>
      <c r="G127" s="45"/>
      <c r="H127" s="45"/>
      <c r="I127" s="226"/>
      <c r="J127" s="45"/>
      <c r="K127" s="45"/>
      <c r="L127" s="49"/>
      <c r="M127" s="227"/>
      <c r="N127" s="228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209</v>
      </c>
      <c r="AU127" s="21" t="s">
        <v>92</v>
      </c>
    </row>
    <row r="128" s="2" customFormat="1" ht="21.75" customHeight="1">
      <c r="A128" s="43"/>
      <c r="B128" s="44"/>
      <c r="C128" s="211" t="s">
        <v>7</v>
      </c>
      <c r="D128" s="211" t="s">
        <v>201</v>
      </c>
      <c r="E128" s="212" t="s">
        <v>3021</v>
      </c>
      <c r="F128" s="213" t="s">
        <v>3022</v>
      </c>
      <c r="G128" s="214" t="s">
        <v>2961</v>
      </c>
      <c r="H128" s="215">
        <v>5</v>
      </c>
      <c r="I128" s="216"/>
      <c r="J128" s="217">
        <f>ROUND(I128*H128,2)</f>
        <v>0</v>
      </c>
      <c r="K128" s="213" t="s">
        <v>35</v>
      </c>
      <c r="L128" s="49"/>
      <c r="M128" s="218" t="s">
        <v>35</v>
      </c>
      <c r="N128" s="219" t="s">
        <v>53</v>
      </c>
      <c r="O128" s="89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2" t="s">
        <v>206</v>
      </c>
      <c r="AT128" s="222" t="s">
        <v>201</v>
      </c>
      <c r="AU128" s="222" t="s">
        <v>92</v>
      </c>
      <c r="AY128" s="21" t="s">
        <v>197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1" t="s">
        <v>90</v>
      </c>
      <c r="BK128" s="223">
        <f>ROUND(I128*H128,2)</f>
        <v>0</v>
      </c>
      <c r="BL128" s="21" t="s">
        <v>206</v>
      </c>
      <c r="BM128" s="222" t="s">
        <v>3023</v>
      </c>
    </row>
    <row r="129" s="2" customFormat="1">
      <c r="A129" s="43"/>
      <c r="B129" s="44"/>
      <c r="C129" s="45"/>
      <c r="D129" s="224" t="s">
        <v>209</v>
      </c>
      <c r="E129" s="45"/>
      <c r="F129" s="225" t="s">
        <v>3022</v>
      </c>
      <c r="G129" s="45"/>
      <c r="H129" s="45"/>
      <c r="I129" s="226"/>
      <c r="J129" s="45"/>
      <c r="K129" s="45"/>
      <c r="L129" s="49"/>
      <c r="M129" s="227"/>
      <c r="N129" s="228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T129" s="21" t="s">
        <v>209</v>
      </c>
      <c r="AU129" s="21" t="s">
        <v>92</v>
      </c>
    </row>
    <row r="130" s="2" customFormat="1" ht="24.15" customHeight="1">
      <c r="A130" s="43"/>
      <c r="B130" s="44"/>
      <c r="C130" s="211" t="s">
        <v>346</v>
      </c>
      <c r="D130" s="211" t="s">
        <v>201</v>
      </c>
      <c r="E130" s="212" t="s">
        <v>3024</v>
      </c>
      <c r="F130" s="213" t="s">
        <v>3025</v>
      </c>
      <c r="G130" s="214" t="s">
        <v>2961</v>
      </c>
      <c r="H130" s="215">
        <v>5</v>
      </c>
      <c r="I130" s="216"/>
      <c r="J130" s="217">
        <f>ROUND(I130*H130,2)</f>
        <v>0</v>
      </c>
      <c r="K130" s="213" t="s">
        <v>35</v>
      </c>
      <c r="L130" s="49"/>
      <c r="M130" s="218" t="s">
        <v>35</v>
      </c>
      <c r="N130" s="219" t="s">
        <v>53</v>
      </c>
      <c r="O130" s="89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2" t="s">
        <v>206</v>
      </c>
      <c r="AT130" s="222" t="s">
        <v>201</v>
      </c>
      <c r="AU130" s="222" t="s">
        <v>92</v>
      </c>
      <c r="AY130" s="21" t="s">
        <v>197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1" t="s">
        <v>90</v>
      </c>
      <c r="BK130" s="223">
        <f>ROUND(I130*H130,2)</f>
        <v>0</v>
      </c>
      <c r="BL130" s="21" t="s">
        <v>206</v>
      </c>
      <c r="BM130" s="222" t="s">
        <v>3026</v>
      </c>
    </row>
    <row r="131" s="2" customFormat="1">
      <c r="A131" s="43"/>
      <c r="B131" s="44"/>
      <c r="C131" s="45"/>
      <c r="D131" s="224" t="s">
        <v>209</v>
      </c>
      <c r="E131" s="45"/>
      <c r="F131" s="225" t="s">
        <v>3025</v>
      </c>
      <c r="G131" s="45"/>
      <c r="H131" s="45"/>
      <c r="I131" s="226"/>
      <c r="J131" s="45"/>
      <c r="K131" s="45"/>
      <c r="L131" s="49"/>
      <c r="M131" s="227"/>
      <c r="N131" s="228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209</v>
      </c>
      <c r="AU131" s="21" t="s">
        <v>92</v>
      </c>
    </row>
    <row r="132" s="2" customFormat="1" ht="16.5" customHeight="1">
      <c r="A132" s="43"/>
      <c r="B132" s="44"/>
      <c r="C132" s="211" t="s">
        <v>356</v>
      </c>
      <c r="D132" s="211" t="s">
        <v>201</v>
      </c>
      <c r="E132" s="212" t="s">
        <v>3027</v>
      </c>
      <c r="F132" s="213" t="s">
        <v>3028</v>
      </c>
      <c r="G132" s="214" t="s">
        <v>409</v>
      </c>
      <c r="H132" s="215">
        <v>55</v>
      </c>
      <c r="I132" s="216"/>
      <c r="J132" s="217">
        <f>ROUND(I132*H132,2)</f>
        <v>0</v>
      </c>
      <c r="K132" s="213" t="s">
        <v>35</v>
      </c>
      <c r="L132" s="49"/>
      <c r="M132" s="218" t="s">
        <v>35</v>
      </c>
      <c r="N132" s="219" t="s">
        <v>53</v>
      </c>
      <c r="O132" s="89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2" t="s">
        <v>206</v>
      </c>
      <c r="AT132" s="222" t="s">
        <v>201</v>
      </c>
      <c r="AU132" s="222" t="s">
        <v>92</v>
      </c>
      <c r="AY132" s="21" t="s">
        <v>197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1" t="s">
        <v>90</v>
      </c>
      <c r="BK132" s="223">
        <f>ROUND(I132*H132,2)</f>
        <v>0</v>
      </c>
      <c r="BL132" s="21" t="s">
        <v>206</v>
      </c>
      <c r="BM132" s="222" t="s">
        <v>3029</v>
      </c>
    </row>
    <row r="133" s="2" customFormat="1">
      <c r="A133" s="43"/>
      <c r="B133" s="44"/>
      <c r="C133" s="45"/>
      <c r="D133" s="224" t="s">
        <v>209</v>
      </c>
      <c r="E133" s="45"/>
      <c r="F133" s="225" t="s">
        <v>3028</v>
      </c>
      <c r="G133" s="45"/>
      <c r="H133" s="45"/>
      <c r="I133" s="226"/>
      <c r="J133" s="45"/>
      <c r="K133" s="45"/>
      <c r="L133" s="49"/>
      <c r="M133" s="227"/>
      <c r="N133" s="228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T133" s="21" t="s">
        <v>209</v>
      </c>
      <c r="AU133" s="21" t="s">
        <v>92</v>
      </c>
    </row>
    <row r="134" s="2" customFormat="1" ht="21.75" customHeight="1">
      <c r="A134" s="43"/>
      <c r="B134" s="44"/>
      <c r="C134" s="211" t="s">
        <v>363</v>
      </c>
      <c r="D134" s="211" t="s">
        <v>201</v>
      </c>
      <c r="E134" s="212" t="s">
        <v>3030</v>
      </c>
      <c r="F134" s="213" t="s">
        <v>3031</v>
      </c>
      <c r="G134" s="214" t="s">
        <v>2961</v>
      </c>
      <c r="H134" s="215">
        <v>30</v>
      </c>
      <c r="I134" s="216"/>
      <c r="J134" s="217">
        <f>ROUND(I134*H134,2)</f>
        <v>0</v>
      </c>
      <c r="K134" s="213" t="s">
        <v>35</v>
      </c>
      <c r="L134" s="49"/>
      <c r="M134" s="218" t="s">
        <v>35</v>
      </c>
      <c r="N134" s="219" t="s">
        <v>53</v>
      </c>
      <c r="O134" s="89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2" t="s">
        <v>206</v>
      </c>
      <c r="AT134" s="222" t="s">
        <v>201</v>
      </c>
      <c r="AU134" s="222" t="s">
        <v>92</v>
      </c>
      <c r="AY134" s="21" t="s">
        <v>197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1" t="s">
        <v>90</v>
      </c>
      <c r="BK134" s="223">
        <f>ROUND(I134*H134,2)</f>
        <v>0</v>
      </c>
      <c r="BL134" s="21" t="s">
        <v>206</v>
      </c>
      <c r="BM134" s="222" t="s">
        <v>3032</v>
      </c>
    </row>
    <row r="135" s="2" customFormat="1">
      <c r="A135" s="43"/>
      <c r="B135" s="44"/>
      <c r="C135" s="45"/>
      <c r="D135" s="224" t="s">
        <v>209</v>
      </c>
      <c r="E135" s="45"/>
      <c r="F135" s="225" t="s">
        <v>3031</v>
      </c>
      <c r="G135" s="45"/>
      <c r="H135" s="45"/>
      <c r="I135" s="226"/>
      <c r="J135" s="45"/>
      <c r="K135" s="45"/>
      <c r="L135" s="49"/>
      <c r="M135" s="227"/>
      <c r="N135" s="228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209</v>
      </c>
      <c r="AU135" s="21" t="s">
        <v>92</v>
      </c>
    </row>
    <row r="136" s="2" customFormat="1" ht="16.5" customHeight="1">
      <c r="A136" s="43"/>
      <c r="B136" s="44"/>
      <c r="C136" s="211" t="s">
        <v>370</v>
      </c>
      <c r="D136" s="211" t="s">
        <v>201</v>
      </c>
      <c r="E136" s="212" t="s">
        <v>3033</v>
      </c>
      <c r="F136" s="213" t="s">
        <v>3034</v>
      </c>
      <c r="G136" s="214" t="s">
        <v>2961</v>
      </c>
      <c r="H136" s="215">
        <v>2</v>
      </c>
      <c r="I136" s="216"/>
      <c r="J136" s="217">
        <f>ROUND(I136*H136,2)</f>
        <v>0</v>
      </c>
      <c r="K136" s="213" t="s">
        <v>35</v>
      </c>
      <c r="L136" s="49"/>
      <c r="M136" s="218" t="s">
        <v>35</v>
      </c>
      <c r="N136" s="219" t="s">
        <v>53</v>
      </c>
      <c r="O136" s="89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2" t="s">
        <v>206</v>
      </c>
      <c r="AT136" s="222" t="s">
        <v>201</v>
      </c>
      <c r="AU136" s="222" t="s">
        <v>92</v>
      </c>
      <c r="AY136" s="21" t="s">
        <v>197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1" t="s">
        <v>90</v>
      </c>
      <c r="BK136" s="223">
        <f>ROUND(I136*H136,2)</f>
        <v>0</v>
      </c>
      <c r="BL136" s="21" t="s">
        <v>206</v>
      </c>
      <c r="BM136" s="222" t="s">
        <v>3035</v>
      </c>
    </row>
    <row r="137" s="2" customFormat="1">
      <c r="A137" s="43"/>
      <c r="B137" s="44"/>
      <c r="C137" s="45"/>
      <c r="D137" s="224" t="s">
        <v>209</v>
      </c>
      <c r="E137" s="45"/>
      <c r="F137" s="225" t="s">
        <v>3034</v>
      </c>
      <c r="G137" s="45"/>
      <c r="H137" s="45"/>
      <c r="I137" s="226"/>
      <c r="J137" s="45"/>
      <c r="K137" s="45"/>
      <c r="L137" s="49"/>
      <c r="M137" s="227"/>
      <c r="N137" s="228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209</v>
      </c>
      <c r="AU137" s="21" t="s">
        <v>92</v>
      </c>
    </row>
    <row r="138" s="2" customFormat="1" ht="16.5" customHeight="1">
      <c r="A138" s="43"/>
      <c r="B138" s="44"/>
      <c r="C138" s="211" t="s">
        <v>378</v>
      </c>
      <c r="D138" s="211" t="s">
        <v>201</v>
      </c>
      <c r="E138" s="212" t="s">
        <v>3036</v>
      </c>
      <c r="F138" s="213" t="s">
        <v>3037</v>
      </c>
      <c r="G138" s="214" t="s">
        <v>2961</v>
      </c>
      <c r="H138" s="215">
        <v>2</v>
      </c>
      <c r="I138" s="216"/>
      <c r="J138" s="217">
        <f>ROUND(I138*H138,2)</f>
        <v>0</v>
      </c>
      <c r="K138" s="213" t="s">
        <v>35</v>
      </c>
      <c r="L138" s="49"/>
      <c r="M138" s="218" t="s">
        <v>35</v>
      </c>
      <c r="N138" s="219" t="s">
        <v>53</v>
      </c>
      <c r="O138" s="89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2" t="s">
        <v>206</v>
      </c>
      <c r="AT138" s="222" t="s">
        <v>201</v>
      </c>
      <c r="AU138" s="222" t="s">
        <v>92</v>
      </c>
      <c r="AY138" s="21" t="s">
        <v>197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1" t="s">
        <v>90</v>
      </c>
      <c r="BK138" s="223">
        <f>ROUND(I138*H138,2)</f>
        <v>0</v>
      </c>
      <c r="BL138" s="21" t="s">
        <v>206</v>
      </c>
      <c r="BM138" s="222" t="s">
        <v>3038</v>
      </c>
    </row>
    <row r="139" s="2" customFormat="1">
      <c r="A139" s="43"/>
      <c r="B139" s="44"/>
      <c r="C139" s="45"/>
      <c r="D139" s="224" t="s">
        <v>209</v>
      </c>
      <c r="E139" s="45"/>
      <c r="F139" s="225" t="s">
        <v>3037</v>
      </c>
      <c r="G139" s="45"/>
      <c r="H139" s="45"/>
      <c r="I139" s="226"/>
      <c r="J139" s="45"/>
      <c r="K139" s="45"/>
      <c r="L139" s="49"/>
      <c r="M139" s="227"/>
      <c r="N139" s="228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209</v>
      </c>
      <c r="AU139" s="21" t="s">
        <v>92</v>
      </c>
    </row>
    <row r="140" s="2" customFormat="1" ht="16.5" customHeight="1">
      <c r="A140" s="43"/>
      <c r="B140" s="44"/>
      <c r="C140" s="211" t="s">
        <v>383</v>
      </c>
      <c r="D140" s="211" t="s">
        <v>201</v>
      </c>
      <c r="E140" s="212" t="s">
        <v>3039</v>
      </c>
      <c r="F140" s="213" t="s">
        <v>3040</v>
      </c>
      <c r="G140" s="214" t="s">
        <v>2961</v>
      </c>
      <c r="H140" s="215">
        <v>8</v>
      </c>
      <c r="I140" s="216"/>
      <c r="J140" s="217">
        <f>ROUND(I140*H140,2)</f>
        <v>0</v>
      </c>
      <c r="K140" s="213" t="s">
        <v>35</v>
      </c>
      <c r="L140" s="49"/>
      <c r="M140" s="218" t="s">
        <v>35</v>
      </c>
      <c r="N140" s="219" t="s">
        <v>53</v>
      </c>
      <c r="O140" s="89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2" t="s">
        <v>206</v>
      </c>
      <c r="AT140" s="222" t="s">
        <v>201</v>
      </c>
      <c r="AU140" s="222" t="s">
        <v>92</v>
      </c>
      <c r="AY140" s="21" t="s">
        <v>197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1" t="s">
        <v>90</v>
      </c>
      <c r="BK140" s="223">
        <f>ROUND(I140*H140,2)</f>
        <v>0</v>
      </c>
      <c r="BL140" s="21" t="s">
        <v>206</v>
      </c>
      <c r="BM140" s="222" t="s">
        <v>3041</v>
      </c>
    </row>
    <row r="141" s="2" customFormat="1">
      <c r="A141" s="43"/>
      <c r="B141" s="44"/>
      <c r="C141" s="45"/>
      <c r="D141" s="224" t="s">
        <v>209</v>
      </c>
      <c r="E141" s="45"/>
      <c r="F141" s="225" t="s">
        <v>3040</v>
      </c>
      <c r="G141" s="45"/>
      <c r="H141" s="45"/>
      <c r="I141" s="226"/>
      <c r="J141" s="45"/>
      <c r="K141" s="45"/>
      <c r="L141" s="49"/>
      <c r="M141" s="227"/>
      <c r="N141" s="228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209</v>
      </c>
      <c r="AU141" s="21" t="s">
        <v>92</v>
      </c>
    </row>
    <row r="142" s="2" customFormat="1" ht="16.5" customHeight="1">
      <c r="A142" s="43"/>
      <c r="B142" s="44"/>
      <c r="C142" s="211" t="s">
        <v>389</v>
      </c>
      <c r="D142" s="211" t="s">
        <v>201</v>
      </c>
      <c r="E142" s="212" t="s">
        <v>3042</v>
      </c>
      <c r="F142" s="213" t="s">
        <v>3043</v>
      </c>
      <c r="G142" s="214" t="s">
        <v>2961</v>
      </c>
      <c r="H142" s="215">
        <v>14</v>
      </c>
      <c r="I142" s="216"/>
      <c r="J142" s="217">
        <f>ROUND(I142*H142,2)</f>
        <v>0</v>
      </c>
      <c r="K142" s="213" t="s">
        <v>35</v>
      </c>
      <c r="L142" s="49"/>
      <c r="M142" s="218" t="s">
        <v>35</v>
      </c>
      <c r="N142" s="219" t="s">
        <v>53</v>
      </c>
      <c r="O142" s="89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2" t="s">
        <v>206</v>
      </c>
      <c r="AT142" s="222" t="s">
        <v>201</v>
      </c>
      <c r="AU142" s="222" t="s">
        <v>92</v>
      </c>
      <c r="AY142" s="21" t="s">
        <v>197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1" t="s">
        <v>90</v>
      </c>
      <c r="BK142" s="223">
        <f>ROUND(I142*H142,2)</f>
        <v>0</v>
      </c>
      <c r="BL142" s="21" t="s">
        <v>206</v>
      </c>
      <c r="BM142" s="222" t="s">
        <v>3044</v>
      </c>
    </row>
    <row r="143" s="2" customFormat="1">
      <c r="A143" s="43"/>
      <c r="B143" s="44"/>
      <c r="C143" s="45"/>
      <c r="D143" s="224" t="s">
        <v>209</v>
      </c>
      <c r="E143" s="45"/>
      <c r="F143" s="225" t="s">
        <v>3043</v>
      </c>
      <c r="G143" s="45"/>
      <c r="H143" s="45"/>
      <c r="I143" s="226"/>
      <c r="J143" s="45"/>
      <c r="K143" s="45"/>
      <c r="L143" s="49"/>
      <c r="M143" s="227"/>
      <c r="N143" s="228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209</v>
      </c>
      <c r="AU143" s="21" t="s">
        <v>92</v>
      </c>
    </row>
    <row r="144" s="2" customFormat="1" ht="16.5" customHeight="1">
      <c r="A144" s="43"/>
      <c r="B144" s="44"/>
      <c r="C144" s="211" t="s">
        <v>399</v>
      </c>
      <c r="D144" s="211" t="s">
        <v>201</v>
      </c>
      <c r="E144" s="212" t="s">
        <v>3045</v>
      </c>
      <c r="F144" s="213" t="s">
        <v>3046</v>
      </c>
      <c r="G144" s="214" t="s">
        <v>2961</v>
      </c>
      <c r="H144" s="215">
        <v>56</v>
      </c>
      <c r="I144" s="216"/>
      <c r="J144" s="217">
        <f>ROUND(I144*H144,2)</f>
        <v>0</v>
      </c>
      <c r="K144" s="213" t="s">
        <v>35</v>
      </c>
      <c r="L144" s="49"/>
      <c r="M144" s="218" t="s">
        <v>35</v>
      </c>
      <c r="N144" s="219" t="s">
        <v>53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2" t="s">
        <v>206</v>
      </c>
      <c r="AT144" s="222" t="s">
        <v>201</v>
      </c>
      <c r="AU144" s="222" t="s">
        <v>92</v>
      </c>
      <c r="AY144" s="21" t="s">
        <v>197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1" t="s">
        <v>90</v>
      </c>
      <c r="BK144" s="223">
        <f>ROUND(I144*H144,2)</f>
        <v>0</v>
      </c>
      <c r="BL144" s="21" t="s">
        <v>206</v>
      </c>
      <c r="BM144" s="222" t="s">
        <v>3047</v>
      </c>
    </row>
    <row r="145" s="2" customFormat="1">
      <c r="A145" s="43"/>
      <c r="B145" s="44"/>
      <c r="C145" s="45"/>
      <c r="D145" s="224" t="s">
        <v>209</v>
      </c>
      <c r="E145" s="45"/>
      <c r="F145" s="225" t="s">
        <v>3046</v>
      </c>
      <c r="G145" s="45"/>
      <c r="H145" s="45"/>
      <c r="I145" s="226"/>
      <c r="J145" s="45"/>
      <c r="K145" s="45"/>
      <c r="L145" s="49"/>
      <c r="M145" s="227"/>
      <c r="N145" s="228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209</v>
      </c>
      <c r="AU145" s="21" t="s">
        <v>92</v>
      </c>
    </row>
    <row r="146" s="2" customFormat="1" ht="16.5" customHeight="1">
      <c r="A146" s="43"/>
      <c r="B146" s="44"/>
      <c r="C146" s="211" t="s">
        <v>406</v>
      </c>
      <c r="D146" s="211" t="s">
        <v>201</v>
      </c>
      <c r="E146" s="212" t="s">
        <v>3048</v>
      </c>
      <c r="F146" s="213" t="s">
        <v>3049</v>
      </c>
      <c r="G146" s="214" t="s">
        <v>409</v>
      </c>
      <c r="H146" s="215">
        <v>154</v>
      </c>
      <c r="I146" s="216"/>
      <c r="J146" s="217">
        <f>ROUND(I146*H146,2)</f>
        <v>0</v>
      </c>
      <c r="K146" s="213" t="s">
        <v>35</v>
      </c>
      <c r="L146" s="49"/>
      <c r="M146" s="218" t="s">
        <v>35</v>
      </c>
      <c r="N146" s="219" t="s">
        <v>53</v>
      </c>
      <c r="O146" s="89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2" t="s">
        <v>206</v>
      </c>
      <c r="AT146" s="222" t="s">
        <v>201</v>
      </c>
      <c r="AU146" s="222" t="s">
        <v>92</v>
      </c>
      <c r="AY146" s="21" t="s">
        <v>197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1" t="s">
        <v>90</v>
      </c>
      <c r="BK146" s="223">
        <f>ROUND(I146*H146,2)</f>
        <v>0</v>
      </c>
      <c r="BL146" s="21" t="s">
        <v>206</v>
      </c>
      <c r="BM146" s="222" t="s">
        <v>3050</v>
      </c>
    </row>
    <row r="147" s="2" customFormat="1">
      <c r="A147" s="43"/>
      <c r="B147" s="44"/>
      <c r="C147" s="45"/>
      <c r="D147" s="224" t="s">
        <v>209</v>
      </c>
      <c r="E147" s="45"/>
      <c r="F147" s="225" t="s">
        <v>3049</v>
      </c>
      <c r="G147" s="45"/>
      <c r="H147" s="45"/>
      <c r="I147" s="226"/>
      <c r="J147" s="45"/>
      <c r="K147" s="45"/>
      <c r="L147" s="49"/>
      <c r="M147" s="227"/>
      <c r="N147" s="228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209</v>
      </c>
      <c r="AU147" s="21" t="s">
        <v>92</v>
      </c>
    </row>
    <row r="148" s="2" customFormat="1" ht="16.5" customHeight="1">
      <c r="A148" s="43"/>
      <c r="B148" s="44"/>
      <c r="C148" s="211" t="s">
        <v>415</v>
      </c>
      <c r="D148" s="211" t="s">
        <v>201</v>
      </c>
      <c r="E148" s="212" t="s">
        <v>3051</v>
      </c>
      <c r="F148" s="213" t="s">
        <v>3052</v>
      </c>
      <c r="G148" s="214" t="s">
        <v>409</v>
      </c>
      <c r="H148" s="215">
        <v>34</v>
      </c>
      <c r="I148" s="216"/>
      <c r="J148" s="217">
        <f>ROUND(I148*H148,2)</f>
        <v>0</v>
      </c>
      <c r="K148" s="213" t="s">
        <v>35</v>
      </c>
      <c r="L148" s="49"/>
      <c r="M148" s="218" t="s">
        <v>35</v>
      </c>
      <c r="N148" s="219" t="s">
        <v>53</v>
      </c>
      <c r="O148" s="89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2" t="s">
        <v>206</v>
      </c>
      <c r="AT148" s="222" t="s">
        <v>201</v>
      </c>
      <c r="AU148" s="222" t="s">
        <v>92</v>
      </c>
      <c r="AY148" s="21" t="s">
        <v>197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1" t="s">
        <v>90</v>
      </c>
      <c r="BK148" s="223">
        <f>ROUND(I148*H148,2)</f>
        <v>0</v>
      </c>
      <c r="BL148" s="21" t="s">
        <v>206</v>
      </c>
      <c r="BM148" s="222" t="s">
        <v>3053</v>
      </c>
    </row>
    <row r="149" s="2" customFormat="1">
      <c r="A149" s="43"/>
      <c r="B149" s="44"/>
      <c r="C149" s="45"/>
      <c r="D149" s="224" t="s">
        <v>209</v>
      </c>
      <c r="E149" s="45"/>
      <c r="F149" s="225" t="s">
        <v>3052</v>
      </c>
      <c r="G149" s="45"/>
      <c r="H149" s="45"/>
      <c r="I149" s="226"/>
      <c r="J149" s="45"/>
      <c r="K149" s="45"/>
      <c r="L149" s="49"/>
      <c r="M149" s="227"/>
      <c r="N149" s="228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209</v>
      </c>
      <c r="AU149" s="21" t="s">
        <v>92</v>
      </c>
    </row>
    <row r="150" s="2" customFormat="1" ht="16.5" customHeight="1">
      <c r="A150" s="43"/>
      <c r="B150" s="44"/>
      <c r="C150" s="211" t="s">
        <v>422</v>
      </c>
      <c r="D150" s="211" t="s">
        <v>201</v>
      </c>
      <c r="E150" s="212" t="s">
        <v>3054</v>
      </c>
      <c r="F150" s="213" t="s">
        <v>3055</v>
      </c>
      <c r="G150" s="214" t="s">
        <v>409</v>
      </c>
      <c r="H150" s="215">
        <v>37</v>
      </c>
      <c r="I150" s="216"/>
      <c r="J150" s="217">
        <f>ROUND(I150*H150,2)</f>
        <v>0</v>
      </c>
      <c r="K150" s="213" t="s">
        <v>35</v>
      </c>
      <c r="L150" s="49"/>
      <c r="M150" s="218" t="s">
        <v>35</v>
      </c>
      <c r="N150" s="219" t="s">
        <v>53</v>
      </c>
      <c r="O150" s="89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2" t="s">
        <v>206</v>
      </c>
      <c r="AT150" s="222" t="s">
        <v>201</v>
      </c>
      <c r="AU150" s="222" t="s">
        <v>92</v>
      </c>
      <c r="AY150" s="21" t="s">
        <v>197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1" t="s">
        <v>90</v>
      </c>
      <c r="BK150" s="223">
        <f>ROUND(I150*H150,2)</f>
        <v>0</v>
      </c>
      <c r="BL150" s="21" t="s">
        <v>206</v>
      </c>
      <c r="BM150" s="222" t="s">
        <v>3056</v>
      </c>
    </row>
    <row r="151" s="2" customFormat="1">
      <c r="A151" s="43"/>
      <c r="B151" s="44"/>
      <c r="C151" s="45"/>
      <c r="D151" s="224" t="s">
        <v>209</v>
      </c>
      <c r="E151" s="45"/>
      <c r="F151" s="225" t="s">
        <v>3055</v>
      </c>
      <c r="G151" s="45"/>
      <c r="H151" s="45"/>
      <c r="I151" s="226"/>
      <c r="J151" s="45"/>
      <c r="K151" s="45"/>
      <c r="L151" s="49"/>
      <c r="M151" s="227"/>
      <c r="N151" s="228"/>
      <c r="O151" s="89"/>
      <c r="P151" s="89"/>
      <c r="Q151" s="89"/>
      <c r="R151" s="89"/>
      <c r="S151" s="89"/>
      <c r="T151" s="90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T151" s="21" t="s">
        <v>209</v>
      </c>
      <c r="AU151" s="21" t="s">
        <v>92</v>
      </c>
    </row>
    <row r="152" s="2" customFormat="1" ht="16.5" customHeight="1">
      <c r="A152" s="43"/>
      <c r="B152" s="44"/>
      <c r="C152" s="211" t="s">
        <v>432</v>
      </c>
      <c r="D152" s="211" t="s">
        <v>201</v>
      </c>
      <c r="E152" s="212" t="s">
        <v>3057</v>
      </c>
      <c r="F152" s="213" t="s">
        <v>3058</v>
      </c>
      <c r="G152" s="214" t="s">
        <v>409</v>
      </c>
      <c r="H152" s="215">
        <v>83</v>
      </c>
      <c r="I152" s="216"/>
      <c r="J152" s="217">
        <f>ROUND(I152*H152,2)</f>
        <v>0</v>
      </c>
      <c r="K152" s="213" t="s">
        <v>35</v>
      </c>
      <c r="L152" s="49"/>
      <c r="M152" s="218" t="s">
        <v>35</v>
      </c>
      <c r="N152" s="219" t="s">
        <v>53</v>
      </c>
      <c r="O152" s="8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2" t="s">
        <v>206</v>
      </c>
      <c r="AT152" s="222" t="s">
        <v>201</v>
      </c>
      <c r="AU152" s="222" t="s">
        <v>92</v>
      </c>
      <c r="AY152" s="21" t="s">
        <v>197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1" t="s">
        <v>90</v>
      </c>
      <c r="BK152" s="223">
        <f>ROUND(I152*H152,2)</f>
        <v>0</v>
      </c>
      <c r="BL152" s="21" t="s">
        <v>206</v>
      </c>
      <c r="BM152" s="222" t="s">
        <v>3059</v>
      </c>
    </row>
    <row r="153" s="2" customFormat="1">
      <c r="A153" s="43"/>
      <c r="B153" s="44"/>
      <c r="C153" s="45"/>
      <c r="D153" s="224" t="s">
        <v>209</v>
      </c>
      <c r="E153" s="45"/>
      <c r="F153" s="225" t="s">
        <v>3058</v>
      </c>
      <c r="G153" s="45"/>
      <c r="H153" s="45"/>
      <c r="I153" s="226"/>
      <c r="J153" s="45"/>
      <c r="K153" s="45"/>
      <c r="L153" s="49"/>
      <c r="M153" s="227"/>
      <c r="N153" s="228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209</v>
      </c>
      <c r="AU153" s="21" t="s">
        <v>92</v>
      </c>
    </row>
    <row r="154" s="2" customFormat="1" ht="16.5" customHeight="1">
      <c r="A154" s="43"/>
      <c r="B154" s="44"/>
      <c r="C154" s="211" t="s">
        <v>440</v>
      </c>
      <c r="D154" s="211" t="s">
        <v>201</v>
      </c>
      <c r="E154" s="212" t="s">
        <v>3060</v>
      </c>
      <c r="F154" s="213" t="s">
        <v>3061</v>
      </c>
      <c r="G154" s="214" t="s">
        <v>308</v>
      </c>
      <c r="H154" s="215">
        <v>169</v>
      </c>
      <c r="I154" s="216"/>
      <c r="J154" s="217">
        <f>ROUND(I154*H154,2)</f>
        <v>0</v>
      </c>
      <c r="K154" s="213" t="s">
        <v>35</v>
      </c>
      <c r="L154" s="49"/>
      <c r="M154" s="218" t="s">
        <v>35</v>
      </c>
      <c r="N154" s="219" t="s">
        <v>53</v>
      </c>
      <c r="O154" s="89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2" t="s">
        <v>206</v>
      </c>
      <c r="AT154" s="222" t="s">
        <v>201</v>
      </c>
      <c r="AU154" s="222" t="s">
        <v>92</v>
      </c>
      <c r="AY154" s="21" t="s">
        <v>197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1" t="s">
        <v>90</v>
      </c>
      <c r="BK154" s="223">
        <f>ROUND(I154*H154,2)</f>
        <v>0</v>
      </c>
      <c r="BL154" s="21" t="s">
        <v>206</v>
      </c>
      <c r="BM154" s="222" t="s">
        <v>3062</v>
      </c>
    </row>
    <row r="155" s="2" customFormat="1">
      <c r="A155" s="43"/>
      <c r="B155" s="44"/>
      <c r="C155" s="45"/>
      <c r="D155" s="224" t="s">
        <v>209</v>
      </c>
      <c r="E155" s="45"/>
      <c r="F155" s="225" t="s">
        <v>3061</v>
      </c>
      <c r="G155" s="45"/>
      <c r="H155" s="45"/>
      <c r="I155" s="226"/>
      <c r="J155" s="45"/>
      <c r="K155" s="45"/>
      <c r="L155" s="49"/>
      <c r="M155" s="227"/>
      <c r="N155" s="228"/>
      <c r="O155" s="89"/>
      <c r="P155" s="89"/>
      <c r="Q155" s="89"/>
      <c r="R155" s="89"/>
      <c r="S155" s="89"/>
      <c r="T155" s="90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T155" s="21" t="s">
        <v>209</v>
      </c>
      <c r="AU155" s="21" t="s">
        <v>92</v>
      </c>
    </row>
    <row r="156" s="2" customFormat="1" ht="16.5" customHeight="1">
      <c r="A156" s="43"/>
      <c r="B156" s="44"/>
      <c r="C156" s="211" t="s">
        <v>447</v>
      </c>
      <c r="D156" s="211" t="s">
        <v>201</v>
      </c>
      <c r="E156" s="212" t="s">
        <v>3063</v>
      </c>
      <c r="F156" s="213" t="s">
        <v>3064</v>
      </c>
      <c r="G156" s="214" t="s">
        <v>409</v>
      </c>
      <c r="H156" s="215">
        <v>265</v>
      </c>
      <c r="I156" s="216"/>
      <c r="J156" s="217">
        <f>ROUND(I156*H156,2)</f>
        <v>0</v>
      </c>
      <c r="K156" s="213" t="s">
        <v>35</v>
      </c>
      <c r="L156" s="49"/>
      <c r="M156" s="218" t="s">
        <v>35</v>
      </c>
      <c r="N156" s="219" t="s">
        <v>53</v>
      </c>
      <c r="O156" s="8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2" t="s">
        <v>206</v>
      </c>
      <c r="AT156" s="222" t="s">
        <v>201</v>
      </c>
      <c r="AU156" s="222" t="s">
        <v>92</v>
      </c>
      <c r="AY156" s="21" t="s">
        <v>197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1" t="s">
        <v>90</v>
      </c>
      <c r="BK156" s="223">
        <f>ROUND(I156*H156,2)</f>
        <v>0</v>
      </c>
      <c r="BL156" s="21" t="s">
        <v>206</v>
      </c>
      <c r="BM156" s="222" t="s">
        <v>3065</v>
      </c>
    </row>
    <row r="157" s="2" customFormat="1">
      <c r="A157" s="43"/>
      <c r="B157" s="44"/>
      <c r="C157" s="45"/>
      <c r="D157" s="224" t="s">
        <v>209</v>
      </c>
      <c r="E157" s="45"/>
      <c r="F157" s="225" t="s">
        <v>3064</v>
      </c>
      <c r="G157" s="45"/>
      <c r="H157" s="45"/>
      <c r="I157" s="226"/>
      <c r="J157" s="45"/>
      <c r="K157" s="45"/>
      <c r="L157" s="49"/>
      <c r="M157" s="227"/>
      <c r="N157" s="228"/>
      <c r="O157" s="89"/>
      <c r="P157" s="89"/>
      <c r="Q157" s="89"/>
      <c r="R157" s="89"/>
      <c r="S157" s="89"/>
      <c r="T157" s="90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T157" s="21" t="s">
        <v>209</v>
      </c>
      <c r="AU157" s="21" t="s">
        <v>92</v>
      </c>
    </row>
    <row r="158" s="2" customFormat="1" ht="16.5" customHeight="1">
      <c r="A158" s="43"/>
      <c r="B158" s="44"/>
      <c r="C158" s="211" t="s">
        <v>452</v>
      </c>
      <c r="D158" s="211" t="s">
        <v>201</v>
      </c>
      <c r="E158" s="212" t="s">
        <v>3066</v>
      </c>
      <c r="F158" s="213" t="s">
        <v>3067</v>
      </c>
      <c r="G158" s="214" t="s">
        <v>409</v>
      </c>
      <c r="H158" s="215">
        <v>122</v>
      </c>
      <c r="I158" s="216"/>
      <c r="J158" s="217">
        <f>ROUND(I158*H158,2)</f>
        <v>0</v>
      </c>
      <c r="K158" s="213" t="s">
        <v>35</v>
      </c>
      <c r="L158" s="49"/>
      <c r="M158" s="218" t="s">
        <v>35</v>
      </c>
      <c r="N158" s="219" t="s">
        <v>53</v>
      </c>
      <c r="O158" s="89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2" t="s">
        <v>206</v>
      </c>
      <c r="AT158" s="222" t="s">
        <v>201</v>
      </c>
      <c r="AU158" s="222" t="s">
        <v>92</v>
      </c>
      <c r="AY158" s="21" t="s">
        <v>197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1" t="s">
        <v>90</v>
      </c>
      <c r="BK158" s="223">
        <f>ROUND(I158*H158,2)</f>
        <v>0</v>
      </c>
      <c r="BL158" s="21" t="s">
        <v>206</v>
      </c>
      <c r="BM158" s="222" t="s">
        <v>3068</v>
      </c>
    </row>
    <row r="159" s="2" customFormat="1">
      <c r="A159" s="43"/>
      <c r="B159" s="44"/>
      <c r="C159" s="45"/>
      <c r="D159" s="224" t="s">
        <v>209</v>
      </c>
      <c r="E159" s="45"/>
      <c r="F159" s="225" t="s">
        <v>3067</v>
      </c>
      <c r="G159" s="45"/>
      <c r="H159" s="45"/>
      <c r="I159" s="226"/>
      <c r="J159" s="45"/>
      <c r="K159" s="45"/>
      <c r="L159" s="49"/>
      <c r="M159" s="227"/>
      <c r="N159" s="228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209</v>
      </c>
      <c r="AU159" s="21" t="s">
        <v>92</v>
      </c>
    </row>
    <row r="160" s="2" customFormat="1" ht="21.75" customHeight="1">
      <c r="A160" s="43"/>
      <c r="B160" s="44"/>
      <c r="C160" s="211" t="s">
        <v>461</v>
      </c>
      <c r="D160" s="211" t="s">
        <v>201</v>
      </c>
      <c r="E160" s="212" t="s">
        <v>3069</v>
      </c>
      <c r="F160" s="213" t="s">
        <v>3070</v>
      </c>
      <c r="G160" s="214" t="s">
        <v>409</v>
      </c>
      <c r="H160" s="215">
        <v>53</v>
      </c>
      <c r="I160" s="216"/>
      <c r="J160" s="217">
        <f>ROUND(I160*H160,2)</f>
        <v>0</v>
      </c>
      <c r="K160" s="213" t="s">
        <v>35</v>
      </c>
      <c r="L160" s="49"/>
      <c r="M160" s="218" t="s">
        <v>35</v>
      </c>
      <c r="N160" s="219" t="s">
        <v>53</v>
      </c>
      <c r="O160" s="89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2" t="s">
        <v>206</v>
      </c>
      <c r="AT160" s="222" t="s">
        <v>201</v>
      </c>
      <c r="AU160" s="222" t="s">
        <v>92</v>
      </c>
      <c r="AY160" s="21" t="s">
        <v>197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1" t="s">
        <v>90</v>
      </c>
      <c r="BK160" s="223">
        <f>ROUND(I160*H160,2)</f>
        <v>0</v>
      </c>
      <c r="BL160" s="21" t="s">
        <v>206</v>
      </c>
      <c r="BM160" s="222" t="s">
        <v>3071</v>
      </c>
    </row>
    <row r="161" s="2" customFormat="1">
      <c r="A161" s="43"/>
      <c r="B161" s="44"/>
      <c r="C161" s="45"/>
      <c r="D161" s="224" t="s">
        <v>209</v>
      </c>
      <c r="E161" s="45"/>
      <c r="F161" s="225" t="s">
        <v>3070</v>
      </c>
      <c r="G161" s="45"/>
      <c r="H161" s="45"/>
      <c r="I161" s="226"/>
      <c r="J161" s="45"/>
      <c r="K161" s="45"/>
      <c r="L161" s="49"/>
      <c r="M161" s="227"/>
      <c r="N161" s="228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209</v>
      </c>
      <c r="AU161" s="21" t="s">
        <v>92</v>
      </c>
    </row>
    <row r="162" s="2" customFormat="1" ht="16.5" customHeight="1">
      <c r="A162" s="43"/>
      <c r="B162" s="44"/>
      <c r="C162" s="211" t="s">
        <v>469</v>
      </c>
      <c r="D162" s="211" t="s">
        <v>201</v>
      </c>
      <c r="E162" s="212" t="s">
        <v>3072</v>
      </c>
      <c r="F162" s="213" t="s">
        <v>3073</v>
      </c>
      <c r="G162" s="214" t="s">
        <v>409</v>
      </c>
      <c r="H162" s="215">
        <v>34</v>
      </c>
      <c r="I162" s="216"/>
      <c r="J162" s="217">
        <f>ROUND(I162*H162,2)</f>
        <v>0</v>
      </c>
      <c r="K162" s="213" t="s">
        <v>35</v>
      </c>
      <c r="L162" s="49"/>
      <c r="M162" s="218" t="s">
        <v>35</v>
      </c>
      <c r="N162" s="219" t="s">
        <v>53</v>
      </c>
      <c r="O162" s="89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2" t="s">
        <v>206</v>
      </c>
      <c r="AT162" s="222" t="s">
        <v>201</v>
      </c>
      <c r="AU162" s="222" t="s">
        <v>92</v>
      </c>
      <c r="AY162" s="21" t="s">
        <v>197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1" t="s">
        <v>90</v>
      </c>
      <c r="BK162" s="223">
        <f>ROUND(I162*H162,2)</f>
        <v>0</v>
      </c>
      <c r="BL162" s="21" t="s">
        <v>206</v>
      </c>
      <c r="BM162" s="222" t="s">
        <v>3074</v>
      </c>
    </row>
    <row r="163" s="2" customFormat="1">
      <c r="A163" s="43"/>
      <c r="B163" s="44"/>
      <c r="C163" s="45"/>
      <c r="D163" s="224" t="s">
        <v>209</v>
      </c>
      <c r="E163" s="45"/>
      <c r="F163" s="225" t="s">
        <v>3073</v>
      </c>
      <c r="G163" s="45"/>
      <c r="H163" s="45"/>
      <c r="I163" s="226"/>
      <c r="J163" s="45"/>
      <c r="K163" s="45"/>
      <c r="L163" s="49"/>
      <c r="M163" s="227"/>
      <c r="N163" s="228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209</v>
      </c>
      <c r="AU163" s="21" t="s">
        <v>92</v>
      </c>
    </row>
    <row r="164" s="2" customFormat="1" ht="16.5" customHeight="1">
      <c r="A164" s="43"/>
      <c r="B164" s="44"/>
      <c r="C164" s="211" t="s">
        <v>475</v>
      </c>
      <c r="D164" s="211" t="s">
        <v>201</v>
      </c>
      <c r="E164" s="212" t="s">
        <v>3075</v>
      </c>
      <c r="F164" s="213" t="s">
        <v>3076</v>
      </c>
      <c r="G164" s="214" t="s">
        <v>409</v>
      </c>
      <c r="H164" s="215">
        <v>120</v>
      </c>
      <c r="I164" s="216"/>
      <c r="J164" s="217">
        <f>ROUND(I164*H164,2)</f>
        <v>0</v>
      </c>
      <c r="K164" s="213" t="s">
        <v>35</v>
      </c>
      <c r="L164" s="49"/>
      <c r="M164" s="218" t="s">
        <v>35</v>
      </c>
      <c r="N164" s="219" t="s">
        <v>53</v>
      </c>
      <c r="O164" s="89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2" t="s">
        <v>206</v>
      </c>
      <c r="AT164" s="222" t="s">
        <v>201</v>
      </c>
      <c r="AU164" s="222" t="s">
        <v>92</v>
      </c>
      <c r="AY164" s="21" t="s">
        <v>197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1" t="s">
        <v>90</v>
      </c>
      <c r="BK164" s="223">
        <f>ROUND(I164*H164,2)</f>
        <v>0</v>
      </c>
      <c r="BL164" s="21" t="s">
        <v>206</v>
      </c>
      <c r="BM164" s="222" t="s">
        <v>3077</v>
      </c>
    </row>
    <row r="165" s="2" customFormat="1">
      <c r="A165" s="43"/>
      <c r="B165" s="44"/>
      <c r="C165" s="45"/>
      <c r="D165" s="224" t="s">
        <v>209</v>
      </c>
      <c r="E165" s="45"/>
      <c r="F165" s="225" t="s">
        <v>3076</v>
      </c>
      <c r="G165" s="45"/>
      <c r="H165" s="45"/>
      <c r="I165" s="226"/>
      <c r="J165" s="45"/>
      <c r="K165" s="45"/>
      <c r="L165" s="49"/>
      <c r="M165" s="227"/>
      <c r="N165" s="228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209</v>
      </c>
      <c r="AU165" s="21" t="s">
        <v>92</v>
      </c>
    </row>
    <row r="166" s="2" customFormat="1" ht="16.5" customHeight="1">
      <c r="A166" s="43"/>
      <c r="B166" s="44"/>
      <c r="C166" s="211" t="s">
        <v>481</v>
      </c>
      <c r="D166" s="211" t="s">
        <v>201</v>
      </c>
      <c r="E166" s="212" t="s">
        <v>3078</v>
      </c>
      <c r="F166" s="213" t="s">
        <v>3079</v>
      </c>
      <c r="G166" s="214" t="s">
        <v>409</v>
      </c>
      <c r="H166" s="215">
        <v>87</v>
      </c>
      <c r="I166" s="216"/>
      <c r="J166" s="217">
        <f>ROUND(I166*H166,2)</f>
        <v>0</v>
      </c>
      <c r="K166" s="213" t="s">
        <v>35</v>
      </c>
      <c r="L166" s="49"/>
      <c r="M166" s="218" t="s">
        <v>35</v>
      </c>
      <c r="N166" s="219" t="s">
        <v>53</v>
      </c>
      <c r="O166" s="89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2" t="s">
        <v>206</v>
      </c>
      <c r="AT166" s="222" t="s">
        <v>201</v>
      </c>
      <c r="AU166" s="222" t="s">
        <v>92</v>
      </c>
      <c r="AY166" s="21" t="s">
        <v>197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1" t="s">
        <v>90</v>
      </c>
      <c r="BK166" s="223">
        <f>ROUND(I166*H166,2)</f>
        <v>0</v>
      </c>
      <c r="BL166" s="21" t="s">
        <v>206</v>
      </c>
      <c r="BM166" s="222" t="s">
        <v>3080</v>
      </c>
    </row>
    <row r="167" s="2" customFormat="1">
      <c r="A167" s="43"/>
      <c r="B167" s="44"/>
      <c r="C167" s="45"/>
      <c r="D167" s="224" t="s">
        <v>209</v>
      </c>
      <c r="E167" s="45"/>
      <c r="F167" s="225" t="s">
        <v>3079</v>
      </c>
      <c r="G167" s="45"/>
      <c r="H167" s="45"/>
      <c r="I167" s="226"/>
      <c r="J167" s="45"/>
      <c r="K167" s="45"/>
      <c r="L167" s="49"/>
      <c r="M167" s="227"/>
      <c r="N167" s="228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209</v>
      </c>
      <c r="AU167" s="21" t="s">
        <v>92</v>
      </c>
    </row>
    <row r="168" s="2" customFormat="1" ht="16.5" customHeight="1">
      <c r="A168" s="43"/>
      <c r="B168" s="44"/>
      <c r="C168" s="211" t="s">
        <v>487</v>
      </c>
      <c r="D168" s="211" t="s">
        <v>201</v>
      </c>
      <c r="E168" s="212" t="s">
        <v>3081</v>
      </c>
      <c r="F168" s="213" t="s">
        <v>3082</v>
      </c>
      <c r="G168" s="214" t="s">
        <v>409</v>
      </c>
      <c r="H168" s="215">
        <v>34</v>
      </c>
      <c r="I168" s="216"/>
      <c r="J168" s="217">
        <f>ROUND(I168*H168,2)</f>
        <v>0</v>
      </c>
      <c r="K168" s="213" t="s">
        <v>35</v>
      </c>
      <c r="L168" s="49"/>
      <c r="M168" s="218" t="s">
        <v>35</v>
      </c>
      <c r="N168" s="219" t="s">
        <v>53</v>
      </c>
      <c r="O168" s="89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2" t="s">
        <v>206</v>
      </c>
      <c r="AT168" s="222" t="s">
        <v>201</v>
      </c>
      <c r="AU168" s="222" t="s">
        <v>92</v>
      </c>
      <c r="AY168" s="21" t="s">
        <v>197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1" t="s">
        <v>90</v>
      </c>
      <c r="BK168" s="223">
        <f>ROUND(I168*H168,2)</f>
        <v>0</v>
      </c>
      <c r="BL168" s="21" t="s">
        <v>206</v>
      </c>
      <c r="BM168" s="222" t="s">
        <v>3083</v>
      </c>
    </row>
    <row r="169" s="2" customFormat="1">
      <c r="A169" s="43"/>
      <c r="B169" s="44"/>
      <c r="C169" s="45"/>
      <c r="D169" s="224" t="s">
        <v>209</v>
      </c>
      <c r="E169" s="45"/>
      <c r="F169" s="225" t="s">
        <v>3082</v>
      </c>
      <c r="G169" s="45"/>
      <c r="H169" s="45"/>
      <c r="I169" s="226"/>
      <c r="J169" s="45"/>
      <c r="K169" s="45"/>
      <c r="L169" s="49"/>
      <c r="M169" s="227"/>
      <c r="N169" s="228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209</v>
      </c>
      <c r="AU169" s="21" t="s">
        <v>92</v>
      </c>
    </row>
    <row r="170" s="2" customFormat="1" ht="16.5" customHeight="1">
      <c r="A170" s="43"/>
      <c r="B170" s="44"/>
      <c r="C170" s="211" t="s">
        <v>29</v>
      </c>
      <c r="D170" s="211" t="s">
        <v>201</v>
      </c>
      <c r="E170" s="212" t="s">
        <v>3084</v>
      </c>
      <c r="F170" s="213" t="s">
        <v>3085</v>
      </c>
      <c r="G170" s="214" t="s">
        <v>409</v>
      </c>
      <c r="H170" s="215">
        <v>37</v>
      </c>
      <c r="I170" s="216"/>
      <c r="J170" s="217">
        <f>ROUND(I170*H170,2)</f>
        <v>0</v>
      </c>
      <c r="K170" s="213" t="s">
        <v>35</v>
      </c>
      <c r="L170" s="49"/>
      <c r="M170" s="218" t="s">
        <v>35</v>
      </c>
      <c r="N170" s="219" t="s">
        <v>53</v>
      </c>
      <c r="O170" s="89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2" t="s">
        <v>206</v>
      </c>
      <c r="AT170" s="222" t="s">
        <v>201</v>
      </c>
      <c r="AU170" s="222" t="s">
        <v>92</v>
      </c>
      <c r="AY170" s="21" t="s">
        <v>197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1" t="s">
        <v>90</v>
      </c>
      <c r="BK170" s="223">
        <f>ROUND(I170*H170,2)</f>
        <v>0</v>
      </c>
      <c r="BL170" s="21" t="s">
        <v>206</v>
      </c>
      <c r="BM170" s="222" t="s">
        <v>3086</v>
      </c>
    </row>
    <row r="171" s="2" customFormat="1">
      <c r="A171" s="43"/>
      <c r="B171" s="44"/>
      <c r="C171" s="45"/>
      <c r="D171" s="224" t="s">
        <v>209</v>
      </c>
      <c r="E171" s="45"/>
      <c r="F171" s="225" t="s">
        <v>3085</v>
      </c>
      <c r="G171" s="45"/>
      <c r="H171" s="45"/>
      <c r="I171" s="226"/>
      <c r="J171" s="45"/>
      <c r="K171" s="45"/>
      <c r="L171" s="49"/>
      <c r="M171" s="227"/>
      <c r="N171" s="228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209</v>
      </c>
      <c r="AU171" s="21" t="s">
        <v>92</v>
      </c>
    </row>
    <row r="172" s="2" customFormat="1" ht="16.5" customHeight="1">
      <c r="A172" s="43"/>
      <c r="B172" s="44"/>
      <c r="C172" s="211" t="s">
        <v>502</v>
      </c>
      <c r="D172" s="211" t="s">
        <v>201</v>
      </c>
      <c r="E172" s="212" t="s">
        <v>3087</v>
      </c>
      <c r="F172" s="213" t="s">
        <v>3088</v>
      </c>
      <c r="G172" s="214" t="s">
        <v>409</v>
      </c>
      <c r="H172" s="215">
        <v>83</v>
      </c>
      <c r="I172" s="216"/>
      <c r="J172" s="217">
        <f>ROUND(I172*H172,2)</f>
        <v>0</v>
      </c>
      <c r="K172" s="213" t="s">
        <v>35</v>
      </c>
      <c r="L172" s="49"/>
      <c r="M172" s="218" t="s">
        <v>35</v>
      </c>
      <c r="N172" s="219" t="s">
        <v>53</v>
      </c>
      <c r="O172" s="89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2" t="s">
        <v>206</v>
      </c>
      <c r="AT172" s="222" t="s">
        <v>201</v>
      </c>
      <c r="AU172" s="222" t="s">
        <v>92</v>
      </c>
      <c r="AY172" s="21" t="s">
        <v>197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1" t="s">
        <v>90</v>
      </c>
      <c r="BK172" s="223">
        <f>ROUND(I172*H172,2)</f>
        <v>0</v>
      </c>
      <c r="BL172" s="21" t="s">
        <v>206</v>
      </c>
      <c r="BM172" s="222" t="s">
        <v>3089</v>
      </c>
    </row>
    <row r="173" s="2" customFormat="1">
      <c r="A173" s="43"/>
      <c r="B173" s="44"/>
      <c r="C173" s="45"/>
      <c r="D173" s="224" t="s">
        <v>209</v>
      </c>
      <c r="E173" s="45"/>
      <c r="F173" s="225" t="s">
        <v>3088</v>
      </c>
      <c r="G173" s="45"/>
      <c r="H173" s="45"/>
      <c r="I173" s="226"/>
      <c r="J173" s="45"/>
      <c r="K173" s="45"/>
      <c r="L173" s="49"/>
      <c r="M173" s="227"/>
      <c r="N173" s="228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209</v>
      </c>
      <c r="AU173" s="21" t="s">
        <v>92</v>
      </c>
    </row>
    <row r="174" s="2" customFormat="1" ht="16.5" customHeight="1">
      <c r="A174" s="43"/>
      <c r="B174" s="44"/>
      <c r="C174" s="211" t="s">
        <v>509</v>
      </c>
      <c r="D174" s="211" t="s">
        <v>201</v>
      </c>
      <c r="E174" s="212" t="s">
        <v>3090</v>
      </c>
      <c r="F174" s="213" t="s">
        <v>3091</v>
      </c>
      <c r="G174" s="214" t="s">
        <v>2961</v>
      </c>
      <c r="H174" s="215">
        <v>1</v>
      </c>
      <c r="I174" s="216"/>
      <c r="J174" s="217">
        <f>ROUND(I174*H174,2)</f>
        <v>0</v>
      </c>
      <c r="K174" s="213" t="s">
        <v>35</v>
      </c>
      <c r="L174" s="49"/>
      <c r="M174" s="218" t="s">
        <v>35</v>
      </c>
      <c r="N174" s="219" t="s">
        <v>53</v>
      </c>
      <c r="O174" s="89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2" t="s">
        <v>206</v>
      </c>
      <c r="AT174" s="222" t="s">
        <v>201</v>
      </c>
      <c r="AU174" s="222" t="s">
        <v>92</v>
      </c>
      <c r="AY174" s="21" t="s">
        <v>197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1" t="s">
        <v>90</v>
      </c>
      <c r="BK174" s="223">
        <f>ROUND(I174*H174,2)</f>
        <v>0</v>
      </c>
      <c r="BL174" s="21" t="s">
        <v>206</v>
      </c>
      <c r="BM174" s="222" t="s">
        <v>3092</v>
      </c>
    </row>
    <row r="175" s="2" customFormat="1">
      <c r="A175" s="43"/>
      <c r="B175" s="44"/>
      <c r="C175" s="45"/>
      <c r="D175" s="224" t="s">
        <v>209</v>
      </c>
      <c r="E175" s="45"/>
      <c r="F175" s="225" t="s">
        <v>3091</v>
      </c>
      <c r="G175" s="45"/>
      <c r="H175" s="45"/>
      <c r="I175" s="226"/>
      <c r="J175" s="45"/>
      <c r="K175" s="45"/>
      <c r="L175" s="49"/>
      <c r="M175" s="227"/>
      <c r="N175" s="228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209</v>
      </c>
      <c r="AU175" s="21" t="s">
        <v>92</v>
      </c>
    </row>
    <row r="176" s="2" customFormat="1" ht="24.15" customHeight="1">
      <c r="A176" s="43"/>
      <c r="B176" s="44"/>
      <c r="C176" s="211" t="s">
        <v>515</v>
      </c>
      <c r="D176" s="211" t="s">
        <v>201</v>
      </c>
      <c r="E176" s="212" t="s">
        <v>3093</v>
      </c>
      <c r="F176" s="213" t="s">
        <v>3094</v>
      </c>
      <c r="G176" s="214" t="s">
        <v>269</v>
      </c>
      <c r="H176" s="215">
        <v>22</v>
      </c>
      <c r="I176" s="216"/>
      <c r="J176" s="217">
        <f>ROUND(I176*H176,2)</f>
        <v>0</v>
      </c>
      <c r="K176" s="213" t="s">
        <v>35</v>
      </c>
      <c r="L176" s="49"/>
      <c r="M176" s="218" t="s">
        <v>35</v>
      </c>
      <c r="N176" s="219" t="s">
        <v>53</v>
      </c>
      <c r="O176" s="89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2" t="s">
        <v>206</v>
      </c>
      <c r="AT176" s="222" t="s">
        <v>201</v>
      </c>
      <c r="AU176" s="222" t="s">
        <v>92</v>
      </c>
      <c r="AY176" s="21" t="s">
        <v>197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1" t="s">
        <v>90</v>
      </c>
      <c r="BK176" s="223">
        <f>ROUND(I176*H176,2)</f>
        <v>0</v>
      </c>
      <c r="BL176" s="21" t="s">
        <v>206</v>
      </c>
      <c r="BM176" s="222" t="s">
        <v>3095</v>
      </c>
    </row>
    <row r="177" s="2" customFormat="1">
      <c r="A177" s="43"/>
      <c r="B177" s="44"/>
      <c r="C177" s="45"/>
      <c r="D177" s="224" t="s">
        <v>209</v>
      </c>
      <c r="E177" s="45"/>
      <c r="F177" s="225" t="s">
        <v>3094</v>
      </c>
      <c r="G177" s="45"/>
      <c r="H177" s="45"/>
      <c r="I177" s="226"/>
      <c r="J177" s="45"/>
      <c r="K177" s="45"/>
      <c r="L177" s="49"/>
      <c r="M177" s="227"/>
      <c r="N177" s="228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209</v>
      </c>
      <c r="AU177" s="21" t="s">
        <v>92</v>
      </c>
    </row>
    <row r="178" s="2" customFormat="1" ht="16.5" customHeight="1">
      <c r="A178" s="43"/>
      <c r="B178" s="44"/>
      <c r="C178" s="211" t="s">
        <v>523</v>
      </c>
      <c r="D178" s="211" t="s">
        <v>201</v>
      </c>
      <c r="E178" s="212" t="s">
        <v>3096</v>
      </c>
      <c r="F178" s="213" t="s">
        <v>3097</v>
      </c>
      <c r="G178" s="214" t="s">
        <v>2961</v>
      </c>
      <c r="H178" s="215">
        <v>4</v>
      </c>
      <c r="I178" s="216"/>
      <c r="J178" s="217">
        <f>ROUND(I178*H178,2)</f>
        <v>0</v>
      </c>
      <c r="K178" s="213" t="s">
        <v>35</v>
      </c>
      <c r="L178" s="49"/>
      <c r="M178" s="218" t="s">
        <v>35</v>
      </c>
      <c r="N178" s="219" t="s">
        <v>53</v>
      </c>
      <c r="O178" s="89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2" t="s">
        <v>206</v>
      </c>
      <c r="AT178" s="222" t="s">
        <v>201</v>
      </c>
      <c r="AU178" s="222" t="s">
        <v>92</v>
      </c>
      <c r="AY178" s="21" t="s">
        <v>197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1" t="s">
        <v>90</v>
      </c>
      <c r="BK178" s="223">
        <f>ROUND(I178*H178,2)</f>
        <v>0</v>
      </c>
      <c r="BL178" s="21" t="s">
        <v>206</v>
      </c>
      <c r="BM178" s="222" t="s">
        <v>3098</v>
      </c>
    </row>
    <row r="179" s="2" customFormat="1">
      <c r="A179" s="43"/>
      <c r="B179" s="44"/>
      <c r="C179" s="45"/>
      <c r="D179" s="224" t="s">
        <v>209</v>
      </c>
      <c r="E179" s="45"/>
      <c r="F179" s="225" t="s">
        <v>3097</v>
      </c>
      <c r="G179" s="45"/>
      <c r="H179" s="45"/>
      <c r="I179" s="226"/>
      <c r="J179" s="45"/>
      <c r="K179" s="45"/>
      <c r="L179" s="49"/>
      <c r="M179" s="227"/>
      <c r="N179" s="228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209</v>
      </c>
      <c r="AU179" s="21" t="s">
        <v>92</v>
      </c>
    </row>
    <row r="180" s="2" customFormat="1" ht="16.5" customHeight="1">
      <c r="A180" s="43"/>
      <c r="B180" s="44"/>
      <c r="C180" s="211" t="s">
        <v>539</v>
      </c>
      <c r="D180" s="211" t="s">
        <v>201</v>
      </c>
      <c r="E180" s="212" t="s">
        <v>3099</v>
      </c>
      <c r="F180" s="213" t="s">
        <v>3100</v>
      </c>
      <c r="G180" s="214" t="s">
        <v>2961</v>
      </c>
      <c r="H180" s="215">
        <v>1</v>
      </c>
      <c r="I180" s="216"/>
      <c r="J180" s="217">
        <f>ROUND(I180*H180,2)</f>
        <v>0</v>
      </c>
      <c r="K180" s="213" t="s">
        <v>35</v>
      </c>
      <c r="L180" s="49"/>
      <c r="M180" s="218" t="s">
        <v>35</v>
      </c>
      <c r="N180" s="219" t="s">
        <v>53</v>
      </c>
      <c r="O180" s="8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2" t="s">
        <v>206</v>
      </c>
      <c r="AT180" s="222" t="s">
        <v>201</v>
      </c>
      <c r="AU180" s="222" t="s">
        <v>92</v>
      </c>
      <c r="AY180" s="21" t="s">
        <v>197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21" t="s">
        <v>90</v>
      </c>
      <c r="BK180" s="223">
        <f>ROUND(I180*H180,2)</f>
        <v>0</v>
      </c>
      <c r="BL180" s="21" t="s">
        <v>206</v>
      </c>
      <c r="BM180" s="222" t="s">
        <v>3101</v>
      </c>
    </row>
    <row r="181" s="2" customFormat="1">
      <c r="A181" s="43"/>
      <c r="B181" s="44"/>
      <c r="C181" s="45"/>
      <c r="D181" s="224" t="s">
        <v>209</v>
      </c>
      <c r="E181" s="45"/>
      <c r="F181" s="225" t="s">
        <v>3100</v>
      </c>
      <c r="G181" s="45"/>
      <c r="H181" s="45"/>
      <c r="I181" s="226"/>
      <c r="J181" s="45"/>
      <c r="K181" s="45"/>
      <c r="L181" s="49"/>
      <c r="M181" s="227"/>
      <c r="N181" s="228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209</v>
      </c>
      <c r="AU181" s="21" t="s">
        <v>92</v>
      </c>
    </row>
    <row r="182" s="2" customFormat="1" ht="16.5" customHeight="1">
      <c r="A182" s="43"/>
      <c r="B182" s="44"/>
      <c r="C182" s="211" t="s">
        <v>545</v>
      </c>
      <c r="D182" s="211" t="s">
        <v>201</v>
      </c>
      <c r="E182" s="212" t="s">
        <v>3102</v>
      </c>
      <c r="F182" s="213" t="s">
        <v>3103</v>
      </c>
      <c r="G182" s="214" t="s">
        <v>2961</v>
      </c>
      <c r="H182" s="215">
        <v>1</v>
      </c>
      <c r="I182" s="216"/>
      <c r="J182" s="217">
        <f>ROUND(I182*H182,2)</f>
        <v>0</v>
      </c>
      <c r="K182" s="213" t="s">
        <v>35</v>
      </c>
      <c r="L182" s="49"/>
      <c r="M182" s="218" t="s">
        <v>35</v>
      </c>
      <c r="N182" s="219" t="s">
        <v>53</v>
      </c>
      <c r="O182" s="89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2" t="s">
        <v>206</v>
      </c>
      <c r="AT182" s="222" t="s">
        <v>201</v>
      </c>
      <c r="AU182" s="222" t="s">
        <v>92</v>
      </c>
      <c r="AY182" s="21" t="s">
        <v>197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1" t="s">
        <v>90</v>
      </c>
      <c r="BK182" s="223">
        <f>ROUND(I182*H182,2)</f>
        <v>0</v>
      </c>
      <c r="BL182" s="21" t="s">
        <v>206</v>
      </c>
      <c r="BM182" s="222" t="s">
        <v>3104</v>
      </c>
    </row>
    <row r="183" s="2" customFormat="1">
      <c r="A183" s="43"/>
      <c r="B183" s="44"/>
      <c r="C183" s="45"/>
      <c r="D183" s="224" t="s">
        <v>209</v>
      </c>
      <c r="E183" s="45"/>
      <c r="F183" s="225" t="s">
        <v>3103</v>
      </c>
      <c r="G183" s="45"/>
      <c r="H183" s="45"/>
      <c r="I183" s="226"/>
      <c r="J183" s="45"/>
      <c r="K183" s="45"/>
      <c r="L183" s="49"/>
      <c r="M183" s="227"/>
      <c r="N183" s="228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209</v>
      </c>
      <c r="AU183" s="21" t="s">
        <v>92</v>
      </c>
    </row>
    <row r="184" s="2" customFormat="1" ht="16.5" customHeight="1">
      <c r="A184" s="43"/>
      <c r="B184" s="44"/>
      <c r="C184" s="211" t="s">
        <v>557</v>
      </c>
      <c r="D184" s="211" t="s">
        <v>201</v>
      </c>
      <c r="E184" s="212" t="s">
        <v>3105</v>
      </c>
      <c r="F184" s="213" t="s">
        <v>3106</v>
      </c>
      <c r="G184" s="214" t="s">
        <v>2961</v>
      </c>
      <c r="H184" s="215">
        <v>1</v>
      </c>
      <c r="I184" s="216"/>
      <c r="J184" s="217">
        <f>ROUND(I184*H184,2)</f>
        <v>0</v>
      </c>
      <c r="K184" s="213" t="s">
        <v>35</v>
      </c>
      <c r="L184" s="49"/>
      <c r="M184" s="218" t="s">
        <v>35</v>
      </c>
      <c r="N184" s="219" t="s">
        <v>53</v>
      </c>
      <c r="O184" s="89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2" t="s">
        <v>206</v>
      </c>
      <c r="AT184" s="222" t="s">
        <v>201</v>
      </c>
      <c r="AU184" s="222" t="s">
        <v>92</v>
      </c>
      <c r="AY184" s="21" t="s">
        <v>197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21" t="s">
        <v>90</v>
      </c>
      <c r="BK184" s="223">
        <f>ROUND(I184*H184,2)</f>
        <v>0</v>
      </c>
      <c r="BL184" s="21" t="s">
        <v>206</v>
      </c>
      <c r="BM184" s="222" t="s">
        <v>3107</v>
      </c>
    </row>
    <row r="185" s="2" customFormat="1">
      <c r="A185" s="43"/>
      <c r="B185" s="44"/>
      <c r="C185" s="45"/>
      <c r="D185" s="224" t="s">
        <v>209</v>
      </c>
      <c r="E185" s="45"/>
      <c r="F185" s="225" t="s">
        <v>3106</v>
      </c>
      <c r="G185" s="45"/>
      <c r="H185" s="45"/>
      <c r="I185" s="226"/>
      <c r="J185" s="45"/>
      <c r="K185" s="45"/>
      <c r="L185" s="49"/>
      <c r="M185" s="227"/>
      <c r="N185" s="228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209</v>
      </c>
      <c r="AU185" s="21" t="s">
        <v>92</v>
      </c>
    </row>
    <row r="186" s="12" customFormat="1" ht="22.8" customHeight="1">
      <c r="A186" s="12"/>
      <c r="B186" s="195"/>
      <c r="C186" s="196"/>
      <c r="D186" s="197" t="s">
        <v>81</v>
      </c>
      <c r="E186" s="209" t="s">
        <v>305</v>
      </c>
      <c r="F186" s="209" t="s">
        <v>3108</v>
      </c>
      <c r="G186" s="196"/>
      <c r="H186" s="196"/>
      <c r="I186" s="199"/>
      <c r="J186" s="210">
        <f>BK186</f>
        <v>0</v>
      </c>
      <c r="K186" s="196"/>
      <c r="L186" s="201"/>
      <c r="M186" s="202"/>
      <c r="N186" s="203"/>
      <c r="O186" s="203"/>
      <c r="P186" s="204">
        <f>SUM(P187:P216)</f>
        <v>0</v>
      </c>
      <c r="Q186" s="203"/>
      <c r="R186" s="204">
        <f>SUM(R187:R216)</f>
        <v>0</v>
      </c>
      <c r="S186" s="203"/>
      <c r="T186" s="205">
        <f>SUM(T187:T216)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6" t="s">
        <v>207</v>
      </c>
      <c r="AT186" s="207" t="s">
        <v>81</v>
      </c>
      <c r="AU186" s="207" t="s">
        <v>90</v>
      </c>
      <c r="AY186" s="206" t="s">
        <v>197</v>
      </c>
      <c r="BK186" s="208">
        <f>SUM(BK187:BK216)</f>
        <v>0</v>
      </c>
    </row>
    <row r="187" s="2" customFormat="1" ht="21.75" customHeight="1">
      <c r="A187" s="43"/>
      <c r="B187" s="44"/>
      <c r="C187" s="243" t="s">
        <v>563</v>
      </c>
      <c r="D187" s="243" t="s">
        <v>305</v>
      </c>
      <c r="E187" s="244" t="s">
        <v>3109</v>
      </c>
      <c r="F187" s="245" t="s">
        <v>3110</v>
      </c>
      <c r="G187" s="246" t="s">
        <v>2961</v>
      </c>
      <c r="H187" s="247">
        <v>3</v>
      </c>
      <c r="I187" s="248"/>
      <c r="J187" s="249">
        <f>ROUND(I187*H187,2)</f>
        <v>0</v>
      </c>
      <c r="K187" s="245" t="s">
        <v>35</v>
      </c>
      <c r="L187" s="250"/>
      <c r="M187" s="251" t="s">
        <v>35</v>
      </c>
      <c r="N187" s="252" t="s">
        <v>53</v>
      </c>
      <c r="O187" s="89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2" t="s">
        <v>253</v>
      </c>
      <c r="AT187" s="222" t="s">
        <v>305</v>
      </c>
      <c r="AU187" s="222" t="s">
        <v>92</v>
      </c>
      <c r="AY187" s="21" t="s">
        <v>197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1" t="s">
        <v>90</v>
      </c>
      <c r="BK187" s="223">
        <f>ROUND(I187*H187,2)</f>
        <v>0</v>
      </c>
      <c r="BL187" s="21" t="s">
        <v>206</v>
      </c>
      <c r="BM187" s="222" t="s">
        <v>3111</v>
      </c>
    </row>
    <row r="188" s="2" customFormat="1">
      <c r="A188" s="43"/>
      <c r="B188" s="44"/>
      <c r="C188" s="45"/>
      <c r="D188" s="224" t="s">
        <v>209</v>
      </c>
      <c r="E188" s="45"/>
      <c r="F188" s="225" t="s">
        <v>3110</v>
      </c>
      <c r="G188" s="45"/>
      <c r="H188" s="45"/>
      <c r="I188" s="226"/>
      <c r="J188" s="45"/>
      <c r="K188" s="45"/>
      <c r="L188" s="49"/>
      <c r="M188" s="227"/>
      <c r="N188" s="228"/>
      <c r="O188" s="89"/>
      <c r="P188" s="89"/>
      <c r="Q188" s="89"/>
      <c r="R188" s="89"/>
      <c r="S188" s="89"/>
      <c r="T188" s="90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T188" s="21" t="s">
        <v>209</v>
      </c>
      <c r="AU188" s="21" t="s">
        <v>92</v>
      </c>
    </row>
    <row r="189" s="2" customFormat="1" ht="21.75" customHeight="1">
      <c r="A189" s="43"/>
      <c r="B189" s="44"/>
      <c r="C189" s="243" t="s">
        <v>569</v>
      </c>
      <c r="D189" s="243" t="s">
        <v>305</v>
      </c>
      <c r="E189" s="244" t="s">
        <v>3112</v>
      </c>
      <c r="F189" s="245" t="s">
        <v>3113</v>
      </c>
      <c r="G189" s="246" t="s">
        <v>2961</v>
      </c>
      <c r="H189" s="247">
        <v>5</v>
      </c>
      <c r="I189" s="248"/>
      <c r="J189" s="249">
        <f>ROUND(I189*H189,2)</f>
        <v>0</v>
      </c>
      <c r="K189" s="245" t="s">
        <v>35</v>
      </c>
      <c r="L189" s="250"/>
      <c r="M189" s="251" t="s">
        <v>35</v>
      </c>
      <c r="N189" s="252" t="s">
        <v>53</v>
      </c>
      <c r="O189" s="89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2" t="s">
        <v>253</v>
      </c>
      <c r="AT189" s="222" t="s">
        <v>305</v>
      </c>
      <c r="AU189" s="222" t="s">
        <v>92</v>
      </c>
      <c r="AY189" s="21" t="s">
        <v>197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21" t="s">
        <v>90</v>
      </c>
      <c r="BK189" s="223">
        <f>ROUND(I189*H189,2)</f>
        <v>0</v>
      </c>
      <c r="BL189" s="21" t="s">
        <v>206</v>
      </c>
      <c r="BM189" s="222" t="s">
        <v>3114</v>
      </c>
    </row>
    <row r="190" s="2" customFormat="1">
      <c r="A190" s="43"/>
      <c r="B190" s="44"/>
      <c r="C190" s="45"/>
      <c r="D190" s="224" t="s">
        <v>209</v>
      </c>
      <c r="E190" s="45"/>
      <c r="F190" s="225" t="s">
        <v>3113</v>
      </c>
      <c r="G190" s="45"/>
      <c r="H190" s="45"/>
      <c r="I190" s="226"/>
      <c r="J190" s="45"/>
      <c r="K190" s="45"/>
      <c r="L190" s="49"/>
      <c r="M190" s="227"/>
      <c r="N190" s="228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209</v>
      </c>
      <c r="AU190" s="21" t="s">
        <v>92</v>
      </c>
    </row>
    <row r="191" s="2" customFormat="1" ht="16.5" customHeight="1">
      <c r="A191" s="43"/>
      <c r="B191" s="44"/>
      <c r="C191" s="243" t="s">
        <v>580</v>
      </c>
      <c r="D191" s="243" t="s">
        <v>305</v>
      </c>
      <c r="E191" s="244" t="s">
        <v>3115</v>
      </c>
      <c r="F191" s="245" t="s">
        <v>3116</v>
      </c>
      <c r="G191" s="246" t="s">
        <v>409</v>
      </c>
      <c r="H191" s="247">
        <v>265</v>
      </c>
      <c r="I191" s="248"/>
      <c r="J191" s="249">
        <f>ROUND(I191*H191,2)</f>
        <v>0</v>
      </c>
      <c r="K191" s="245" t="s">
        <v>35</v>
      </c>
      <c r="L191" s="250"/>
      <c r="M191" s="251" t="s">
        <v>35</v>
      </c>
      <c r="N191" s="252" t="s">
        <v>53</v>
      </c>
      <c r="O191" s="89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2" t="s">
        <v>253</v>
      </c>
      <c r="AT191" s="222" t="s">
        <v>305</v>
      </c>
      <c r="AU191" s="222" t="s">
        <v>92</v>
      </c>
      <c r="AY191" s="21" t="s">
        <v>197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21" t="s">
        <v>90</v>
      </c>
      <c r="BK191" s="223">
        <f>ROUND(I191*H191,2)</f>
        <v>0</v>
      </c>
      <c r="BL191" s="21" t="s">
        <v>206</v>
      </c>
      <c r="BM191" s="222" t="s">
        <v>3117</v>
      </c>
    </row>
    <row r="192" s="2" customFormat="1">
      <c r="A192" s="43"/>
      <c r="B192" s="44"/>
      <c r="C192" s="45"/>
      <c r="D192" s="224" t="s">
        <v>209</v>
      </c>
      <c r="E192" s="45"/>
      <c r="F192" s="225" t="s">
        <v>3116</v>
      </c>
      <c r="G192" s="45"/>
      <c r="H192" s="45"/>
      <c r="I192" s="226"/>
      <c r="J192" s="45"/>
      <c r="K192" s="45"/>
      <c r="L192" s="49"/>
      <c r="M192" s="227"/>
      <c r="N192" s="228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T192" s="21" t="s">
        <v>209</v>
      </c>
      <c r="AU192" s="21" t="s">
        <v>92</v>
      </c>
    </row>
    <row r="193" s="2" customFormat="1" ht="16.5" customHeight="1">
      <c r="A193" s="43"/>
      <c r="B193" s="44"/>
      <c r="C193" s="243" t="s">
        <v>582</v>
      </c>
      <c r="D193" s="243" t="s">
        <v>305</v>
      </c>
      <c r="E193" s="244" t="s">
        <v>3118</v>
      </c>
      <c r="F193" s="245" t="s">
        <v>3119</v>
      </c>
      <c r="G193" s="246" t="s">
        <v>409</v>
      </c>
      <c r="H193" s="247">
        <v>55</v>
      </c>
      <c r="I193" s="248"/>
      <c r="J193" s="249">
        <f>ROUND(I193*H193,2)</f>
        <v>0</v>
      </c>
      <c r="K193" s="245" t="s">
        <v>35</v>
      </c>
      <c r="L193" s="250"/>
      <c r="M193" s="251" t="s">
        <v>35</v>
      </c>
      <c r="N193" s="252" t="s">
        <v>53</v>
      </c>
      <c r="O193" s="89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2" t="s">
        <v>253</v>
      </c>
      <c r="AT193" s="222" t="s">
        <v>305</v>
      </c>
      <c r="AU193" s="222" t="s">
        <v>92</v>
      </c>
      <c r="AY193" s="21" t="s">
        <v>197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21" t="s">
        <v>90</v>
      </c>
      <c r="BK193" s="223">
        <f>ROUND(I193*H193,2)</f>
        <v>0</v>
      </c>
      <c r="BL193" s="21" t="s">
        <v>206</v>
      </c>
      <c r="BM193" s="222" t="s">
        <v>3120</v>
      </c>
    </row>
    <row r="194" s="2" customFormat="1">
      <c r="A194" s="43"/>
      <c r="B194" s="44"/>
      <c r="C194" s="45"/>
      <c r="D194" s="224" t="s">
        <v>209</v>
      </c>
      <c r="E194" s="45"/>
      <c r="F194" s="225" t="s">
        <v>3119</v>
      </c>
      <c r="G194" s="45"/>
      <c r="H194" s="45"/>
      <c r="I194" s="226"/>
      <c r="J194" s="45"/>
      <c r="K194" s="45"/>
      <c r="L194" s="49"/>
      <c r="M194" s="227"/>
      <c r="N194" s="228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209</v>
      </c>
      <c r="AU194" s="21" t="s">
        <v>92</v>
      </c>
    </row>
    <row r="195" s="2" customFormat="1" ht="16.5" customHeight="1">
      <c r="A195" s="43"/>
      <c r="B195" s="44"/>
      <c r="C195" s="243" t="s">
        <v>587</v>
      </c>
      <c r="D195" s="243" t="s">
        <v>305</v>
      </c>
      <c r="E195" s="244" t="s">
        <v>3121</v>
      </c>
      <c r="F195" s="245" t="s">
        <v>3122</v>
      </c>
      <c r="G195" s="246" t="s">
        <v>409</v>
      </c>
      <c r="H195" s="247">
        <v>98</v>
      </c>
      <c r="I195" s="248"/>
      <c r="J195" s="249">
        <f>ROUND(I195*H195,2)</f>
        <v>0</v>
      </c>
      <c r="K195" s="245" t="s">
        <v>35</v>
      </c>
      <c r="L195" s="250"/>
      <c r="M195" s="251" t="s">
        <v>35</v>
      </c>
      <c r="N195" s="252" t="s">
        <v>53</v>
      </c>
      <c r="O195" s="89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2" t="s">
        <v>253</v>
      </c>
      <c r="AT195" s="222" t="s">
        <v>305</v>
      </c>
      <c r="AU195" s="222" t="s">
        <v>92</v>
      </c>
      <c r="AY195" s="21" t="s">
        <v>197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21" t="s">
        <v>90</v>
      </c>
      <c r="BK195" s="223">
        <f>ROUND(I195*H195,2)</f>
        <v>0</v>
      </c>
      <c r="BL195" s="21" t="s">
        <v>206</v>
      </c>
      <c r="BM195" s="222" t="s">
        <v>3123</v>
      </c>
    </row>
    <row r="196" s="2" customFormat="1">
      <c r="A196" s="43"/>
      <c r="B196" s="44"/>
      <c r="C196" s="45"/>
      <c r="D196" s="224" t="s">
        <v>209</v>
      </c>
      <c r="E196" s="45"/>
      <c r="F196" s="225" t="s">
        <v>3122</v>
      </c>
      <c r="G196" s="45"/>
      <c r="H196" s="45"/>
      <c r="I196" s="226"/>
      <c r="J196" s="45"/>
      <c r="K196" s="45"/>
      <c r="L196" s="49"/>
      <c r="M196" s="227"/>
      <c r="N196" s="228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209</v>
      </c>
      <c r="AU196" s="21" t="s">
        <v>92</v>
      </c>
    </row>
    <row r="197" s="2" customFormat="1" ht="16.5" customHeight="1">
      <c r="A197" s="43"/>
      <c r="B197" s="44"/>
      <c r="C197" s="243" t="s">
        <v>590</v>
      </c>
      <c r="D197" s="243" t="s">
        <v>305</v>
      </c>
      <c r="E197" s="244" t="s">
        <v>3124</v>
      </c>
      <c r="F197" s="245" t="s">
        <v>3125</v>
      </c>
      <c r="G197" s="246" t="s">
        <v>409</v>
      </c>
      <c r="H197" s="247">
        <v>24</v>
      </c>
      <c r="I197" s="248"/>
      <c r="J197" s="249">
        <f>ROUND(I197*H197,2)</f>
        <v>0</v>
      </c>
      <c r="K197" s="245" t="s">
        <v>35</v>
      </c>
      <c r="L197" s="250"/>
      <c r="M197" s="251" t="s">
        <v>35</v>
      </c>
      <c r="N197" s="252" t="s">
        <v>53</v>
      </c>
      <c r="O197" s="89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2" t="s">
        <v>253</v>
      </c>
      <c r="AT197" s="222" t="s">
        <v>305</v>
      </c>
      <c r="AU197" s="222" t="s">
        <v>92</v>
      </c>
      <c r="AY197" s="21" t="s">
        <v>197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21" t="s">
        <v>90</v>
      </c>
      <c r="BK197" s="223">
        <f>ROUND(I197*H197,2)</f>
        <v>0</v>
      </c>
      <c r="BL197" s="21" t="s">
        <v>206</v>
      </c>
      <c r="BM197" s="222" t="s">
        <v>3126</v>
      </c>
    </row>
    <row r="198" s="2" customFormat="1">
      <c r="A198" s="43"/>
      <c r="B198" s="44"/>
      <c r="C198" s="45"/>
      <c r="D198" s="224" t="s">
        <v>209</v>
      </c>
      <c r="E198" s="45"/>
      <c r="F198" s="225" t="s">
        <v>3125</v>
      </c>
      <c r="G198" s="45"/>
      <c r="H198" s="45"/>
      <c r="I198" s="226"/>
      <c r="J198" s="45"/>
      <c r="K198" s="45"/>
      <c r="L198" s="49"/>
      <c r="M198" s="227"/>
      <c r="N198" s="228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T198" s="21" t="s">
        <v>209</v>
      </c>
      <c r="AU198" s="21" t="s">
        <v>92</v>
      </c>
    </row>
    <row r="199" s="2" customFormat="1" ht="16.5" customHeight="1">
      <c r="A199" s="43"/>
      <c r="B199" s="44"/>
      <c r="C199" s="243" t="s">
        <v>593</v>
      </c>
      <c r="D199" s="243" t="s">
        <v>305</v>
      </c>
      <c r="E199" s="244" t="s">
        <v>3127</v>
      </c>
      <c r="F199" s="245" t="s">
        <v>3128</v>
      </c>
      <c r="G199" s="246" t="s">
        <v>308</v>
      </c>
      <c r="H199" s="247">
        <v>169</v>
      </c>
      <c r="I199" s="248"/>
      <c r="J199" s="249">
        <f>ROUND(I199*H199,2)</f>
        <v>0</v>
      </c>
      <c r="K199" s="245" t="s">
        <v>35</v>
      </c>
      <c r="L199" s="250"/>
      <c r="M199" s="251" t="s">
        <v>35</v>
      </c>
      <c r="N199" s="252" t="s">
        <v>53</v>
      </c>
      <c r="O199" s="89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2" t="s">
        <v>253</v>
      </c>
      <c r="AT199" s="222" t="s">
        <v>305</v>
      </c>
      <c r="AU199" s="222" t="s">
        <v>92</v>
      </c>
      <c r="AY199" s="21" t="s">
        <v>197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1" t="s">
        <v>90</v>
      </c>
      <c r="BK199" s="223">
        <f>ROUND(I199*H199,2)</f>
        <v>0</v>
      </c>
      <c r="BL199" s="21" t="s">
        <v>206</v>
      </c>
      <c r="BM199" s="222" t="s">
        <v>3129</v>
      </c>
    </row>
    <row r="200" s="2" customFormat="1">
      <c r="A200" s="43"/>
      <c r="B200" s="44"/>
      <c r="C200" s="45"/>
      <c r="D200" s="224" t="s">
        <v>209</v>
      </c>
      <c r="E200" s="45"/>
      <c r="F200" s="225" t="s">
        <v>3128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209</v>
      </c>
      <c r="AU200" s="21" t="s">
        <v>92</v>
      </c>
    </row>
    <row r="201" s="2" customFormat="1" ht="16.5" customHeight="1">
      <c r="A201" s="43"/>
      <c r="B201" s="44"/>
      <c r="C201" s="243" t="s">
        <v>597</v>
      </c>
      <c r="D201" s="243" t="s">
        <v>305</v>
      </c>
      <c r="E201" s="244" t="s">
        <v>3130</v>
      </c>
      <c r="F201" s="245" t="s">
        <v>3131</v>
      </c>
      <c r="G201" s="246" t="s">
        <v>2961</v>
      </c>
      <c r="H201" s="247">
        <v>14</v>
      </c>
      <c r="I201" s="248"/>
      <c r="J201" s="249">
        <f>ROUND(I201*H201,2)</f>
        <v>0</v>
      </c>
      <c r="K201" s="245" t="s">
        <v>35</v>
      </c>
      <c r="L201" s="250"/>
      <c r="M201" s="251" t="s">
        <v>35</v>
      </c>
      <c r="N201" s="252" t="s">
        <v>53</v>
      </c>
      <c r="O201" s="89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2" t="s">
        <v>253</v>
      </c>
      <c r="AT201" s="222" t="s">
        <v>305</v>
      </c>
      <c r="AU201" s="222" t="s">
        <v>92</v>
      </c>
      <c r="AY201" s="21" t="s">
        <v>197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1" t="s">
        <v>90</v>
      </c>
      <c r="BK201" s="223">
        <f>ROUND(I201*H201,2)</f>
        <v>0</v>
      </c>
      <c r="BL201" s="21" t="s">
        <v>206</v>
      </c>
      <c r="BM201" s="222" t="s">
        <v>3132</v>
      </c>
    </row>
    <row r="202" s="2" customFormat="1">
      <c r="A202" s="43"/>
      <c r="B202" s="44"/>
      <c r="C202" s="45"/>
      <c r="D202" s="224" t="s">
        <v>209</v>
      </c>
      <c r="E202" s="45"/>
      <c r="F202" s="225" t="s">
        <v>3131</v>
      </c>
      <c r="G202" s="45"/>
      <c r="H202" s="45"/>
      <c r="I202" s="226"/>
      <c r="J202" s="45"/>
      <c r="K202" s="45"/>
      <c r="L202" s="49"/>
      <c r="M202" s="227"/>
      <c r="N202" s="228"/>
      <c r="O202" s="89"/>
      <c r="P202" s="89"/>
      <c r="Q202" s="89"/>
      <c r="R202" s="89"/>
      <c r="S202" s="89"/>
      <c r="T202" s="9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T202" s="21" t="s">
        <v>209</v>
      </c>
      <c r="AU202" s="21" t="s">
        <v>92</v>
      </c>
    </row>
    <row r="203" s="2" customFormat="1" ht="16.5" customHeight="1">
      <c r="A203" s="43"/>
      <c r="B203" s="44"/>
      <c r="C203" s="243" t="s">
        <v>607</v>
      </c>
      <c r="D203" s="243" t="s">
        <v>305</v>
      </c>
      <c r="E203" s="244" t="s">
        <v>3133</v>
      </c>
      <c r="F203" s="245" t="s">
        <v>3134</v>
      </c>
      <c r="G203" s="246" t="s">
        <v>409</v>
      </c>
      <c r="H203" s="247">
        <v>75</v>
      </c>
      <c r="I203" s="248"/>
      <c r="J203" s="249">
        <f>ROUND(I203*H203,2)</f>
        <v>0</v>
      </c>
      <c r="K203" s="245" t="s">
        <v>35</v>
      </c>
      <c r="L203" s="250"/>
      <c r="M203" s="251" t="s">
        <v>35</v>
      </c>
      <c r="N203" s="252" t="s">
        <v>53</v>
      </c>
      <c r="O203" s="89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2" t="s">
        <v>253</v>
      </c>
      <c r="AT203" s="222" t="s">
        <v>305</v>
      </c>
      <c r="AU203" s="222" t="s">
        <v>92</v>
      </c>
      <c r="AY203" s="21" t="s">
        <v>197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21" t="s">
        <v>90</v>
      </c>
      <c r="BK203" s="223">
        <f>ROUND(I203*H203,2)</f>
        <v>0</v>
      </c>
      <c r="BL203" s="21" t="s">
        <v>206</v>
      </c>
      <c r="BM203" s="222" t="s">
        <v>3135</v>
      </c>
    </row>
    <row r="204" s="2" customFormat="1">
      <c r="A204" s="43"/>
      <c r="B204" s="44"/>
      <c r="C204" s="45"/>
      <c r="D204" s="224" t="s">
        <v>209</v>
      </c>
      <c r="E204" s="45"/>
      <c r="F204" s="225" t="s">
        <v>3134</v>
      </c>
      <c r="G204" s="45"/>
      <c r="H204" s="45"/>
      <c r="I204" s="226"/>
      <c r="J204" s="45"/>
      <c r="K204" s="45"/>
      <c r="L204" s="49"/>
      <c r="M204" s="227"/>
      <c r="N204" s="228"/>
      <c r="O204" s="89"/>
      <c r="P204" s="89"/>
      <c r="Q204" s="89"/>
      <c r="R204" s="89"/>
      <c r="S204" s="89"/>
      <c r="T204" s="9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T204" s="21" t="s">
        <v>209</v>
      </c>
      <c r="AU204" s="21" t="s">
        <v>92</v>
      </c>
    </row>
    <row r="205" s="2" customFormat="1" ht="16.5" customHeight="1">
      <c r="A205" s="43"/>
      <c r="B205" s="44"/>
      <c r="C205" s="243" t="s">
        <v>610</v>
      </c>
      <c r="D205" s="243" t="s">
        <v>305</v>
      </c>
      <c r="E205" s="244" t="s">
        <v>3136</v>
      </c>
      <c r="F205" s="245" t="s">
        <v>3137</v>
      </c>
      <c r="G205" s="246" t="s">
        <v>2961</v>
      </c>
      <c r="H205" s="247">
        <v>87</v>
      </c>
      <c r="I205" s="248"/>
      <c r="J205" s="249">
        <f>ROUND(I205*H205,2)</f>
        <v>0</v>
      </c>
      <c r="K205" s="245" t="s">
        <v>35</v>
      </c>
      <c r="L205" s="250"/>
      <c r="M205" s="251" t="s">
        <v>35</v>
      </c>
      <c r="N205" s="252" t="s">
        <v>53</v>
      </c>
      <c r="O205" s="89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2" t="s">
        <v>253</v>
      </c>
      <c r="AT205" s="222" t="s">
        <v>305</v>
      </c>
      <c r="AU205" s="222" t="s">
        <v>92</v>
      </c>
      <c r="AY205" s="21" t="s">
        <v>197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21" t="s">
        <v>90</v>
      </c>
      <c r="BK205" s="223">
        <f>ROUND(I205*H205,2)</f>
        <v>0</v>
      </c>
      <c r="BL205" s="21" t="s">
        <v>206</v>
      </c>
      <c r="BM205" s="222" t="s">
        <v>3138</v>
      </c>
    </row>
    <row r="206" s="2" customFormat="1">
      <c r="A206" s="43"/>
      <c r="B206" s="44"/>
      <c r="C206" s="45"/>
      <c r="D206" s="224" t="s">
        <v>209</v>
      </c>
      <c r="E206" s="45"/>
      <c r="F206" s="225" t="s">
        <v>3137</v>
      </c>
      <c r="G206" s="45"/>
      <c r="H206" s="45"/>
      <c r="I206" s="226"/>
      <c r="J206" s="45"/>
      <c r="K206" s="45"/>
      <c r="L206" s="49"/>
      <c r="M206" s="227"/>
      <c r="N206" s="228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209</v>
      </c>
      <c r="AU206" s="21" t="s">
        <v>92</v>
      </c>
    </row>
    <row r="207" s="2" customFormat="1" ht="16.5" customHeight="1">
      <c r="A207" s="43"/>
      <c r="B207" s="44"/>
      <c r="C207" s="243" t="s">
        <v>613</v>
      </c>
      <c r="D207" s="243" t="s">
        <v>305</v>
      </c>
      <c r="E207" s="244" t="s">
        <v>3139</v>
      </c>
      <c r="F207" s="245" t="s">
        <v>3140</v>
      </c>
      <c r="G207" s="246" t="s">
        <v>2961</v>
      </c>
      <c r="H207" s="247">
        <v>5</v>
      </c>
      <c r="I207" s="248"/>
      <c r="J207" s="249">
        <f>ROUND(I207*H207,2)</f>
        <v>0</v>
      </c>
      <c r="K207" s="245" t="s">
        <v>35</v>
      </c>
      <c r="L207" s="250"/>
      <c r="M207" s="251" t="s">
        <v>35</v>
      </c>
      <c r="N207" s="252" t="s">
        <v>53</v>
      </c>
      <c r="O207" s="89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2" t="s">
        <v>253</v>
      </c>
      <c r="AT207" s="222" t="s">
        <v>305</v>
      </c>
      <c r="AU207" s="222" t="s">
        <v>92</v>
      </c>
      <c r="AY207" s="21" t="s">
        <v>197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21" t="s">
        <v>90</v>
      </c>
      <c r="BK207" s="223">
        <f>ROUND(I207*H207,2)</f>
        <v>0</v>
      </c>
      <c r="BL207" s="21" t="s">
        <v>206</v>
      </c>
      <c r="BM207" s="222" t="s">
        <v>3141</v>
      </c>
    </row>
    <row r="208" s="2" customFormat="1">
      <c r="A208" s="43"/>
      <c r="B208" s="44"/>
      <c r="C208" s="45"/>
      <c r="D208" s="224" t="s">
        <v>209</v>
      </c>
      <c r="E208" s="45"/>
      <c r="F208" s="225" t="s">
        <v>3140</v>
      </c>
      <c r="G208" s="45"/>
      <c r="H208" s="45"/>
      <c r="I208" s="226"/>
      <c r="J208" s="45"/>
      <c r="K208" s="45"/>
      <c r="L208" s="49"/>
      <c r="M208" s="227"/>
      <c r="N208" s="228"/>
      <c r="O208" s="89"/>
      <c r="P208" s="89"/>
      <c r="Q208" s="89"/>
      <c r="R208" s="89"/>
      <c r="S208" s="89"/>
      <c r="T208" s="90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T208" s="21" t="s">
        <v>209</v>
      </c>
      <c r="AU208" s="21" t="s">
        <v>92</v>
      </c>
    </row>
    <row r="209" s="2" customFormat="1" ht="16.5" customHeight="1">
      <c r="A209" s="43"/>
      <c r="B209" s="44"/>
      <c r="C209" s="243" t="s">
        <v>617</v>
      </c>
      <c r="D209" s="243" t="s">
        <v>305</v>
      </c>
      <c r="E209" s="244" t="s">
        <v>3142</v>
      </c>
      <c r="F209" s="245" t="s">
        <v>3143</v>
      </c>
      <c r="G209" s="246" t="s">
        <v>320</v>
      </c>
      <c r="H209" s="247">
        <v>3.2000000000000002</v>
      </c>
      <c r="I209" s="248"/>
      <c r="J209" s="249">
        <f>ROUND(I209*H209,2)</f>
        <v>0</v>
      </c>
      <c r="K209" s="245" t="s">
        <v>35</v>
      </c>
      <c r="L209" s="250"/>
      <c r="M209" s="251" t="s">
        <v>35</v>
      </c>
      <c r="N209" s="252" t="s">
        <v>53</v>
      </c>
      <c r="O209" s="89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R209" s="222" t="s">
        <v>253</v>
      </c>
      <c r="AT209" s="222" t="s">
        <v>305</v>
      </c>
      <c r="AU209" s="222" t="s">
        <v>92</v>
      </c>
      <c r="AY209" s="21" t="s">
        <v>197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21" t="s">
        <v>90</v>
      </c>
      <c r="BK209" s="223">
        <f>ROUND(I209*H209,2)</f>
        <v>0</v>
      </c>
      <c r="BL209" s="21" t="s">
        <v>206</v>
      </c>
      <c r="BM209" s="222" t="s">
        <v>3144</v>
      </c>
    </row>
    <row r="210" s="2" customFormat="1">
      <c r="A210" s="43"/>
      <c r="B210" s="44"/>
      <c r="C210" s="45"/>
      <c r="D210" s="224" t="s">
        <v>209</v>
      </c>
      <c r="E210" s="45"/>
      <c r="F210" s="225" t="s">
        <v>3143</v>
      </c>
      <c r="G210" s="45"/>
      <c r="H210" s="45"/>
      <c r="I210" s="226"/>
      <c r="J210" s="45"/>
      <c r="K210" s="45"/>
      <c r="L210" s="49"/>
      <c r="M210" s="227"/>
      <c r="N210" s="228"/>
      <c r="O210" s="89"/>
      <c r="P210" s="89"/>
      <c r="Q210" s="89"/>
      <c r="R210" s="89"/>
      <c r="S210" s="89"/>
      <c r="T210" s="90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T210" s="21" t="s">
        <v>209</v>
      </c>
      <c r="AU210" s="21" t="s">
        <v>92</v>
      </c>
    </row>
    <row r="211" s="2" customFormat="1" ht="16.5" customHeight="1">
      <c r="A211" s="43"/>
      <c r="B211" s="44"/>
      <c r="C211" s="243" t="s">
        <v>621</v>
      </c>
      <c r="D211" s="243" t="s">
        <v>305</v>
      </c>
      <c r="E211" s="244" t="s">
        <v>3145</v>
      </c>
      <c r="F211" s="245" t="s">
        <v>3146</v>
      </c>
      <c r="G211" s="246" t="s">
        <v>320</v>
      </c>
      <c r="H211" s="247">
        <v>2.04</v>
      </c>
      <c r="I211" s="248"/>
      <c r="J211" s="249">
        <f>ROUND(I211*H211,2)</f>
        <v>0</v>
      </c>
      <c r="K211" s="245" t="s">
        <v>35</v>
      </c>
      <c r="L211" s="250"/>
      <c r="M211" s="251" t="s">
        <v>35</v>
      </c>
      <c r="N211" s="252" t="s">
        <v>53</v>
      </c>
      <c r="O211" s="89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2" t="s">
        <v>253</v>
      </c>
      <c r="AT211" s="222" t="s">
        <v>305</v>
      </c>
      <c r="AU211" s="222" t="s">
        <v>92</v>
      </c>
      <c r="AY211" s="21" t="s">
        <v>197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21" t="s">
        <v>90</v>
      </c>
      <c r="BK211" s="223">
        <f>ROUND(I211*H211,2)</f>
        <v>0</v>
      </c>
      <c r="BL211" s="21" t="s">
        <v>206</v>
      </c>
      <c r="BM211" s="222" t="s">
        <v>3147</v>
      </c>
    </row>
    <row r="212" s="2" customFormat="1">
      <c r="A212" s="43"/>
      <c r="B212" s="44"/>
      <c r="C212" s="45"/>
      <c r="D212" s="224" t="s">
        <v>209</v>
      </c>
      <c r="E212" s="45"/>
      <c r="F212" s="225" t="s">
        <v>3146</v>
      </c>
      <c r="G212" s="45"/>
      <c r="H212" s="45"/>
      <c r="I212" s="226"/>
      <c r="J212" s="45"/>
      <c r="K212" s="45"/>
      <c r="L212" s="49"/>
      <c r="M212" s="227"/>
      <c r="N212" s="228"/>
      <c r="O212" s="89"/>
      <c r="P212" s="89"/>
      <c r="Q212" s="89"/>
      <c r="R212" s="89"/>
      <c r="S212" s="89"/>
      <c r="T212" s="90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T212" s="21" t="s">
        <v>209</v>
      </c>
      <c r="AU212" s="21" t="s">
        <v>92</v>
      </c>
    </row>
    <row r="213" s="2" customFormat="1" ht="16.5" customHeight="1">
      <c r="A213" s="43"/>
      <c r="B213" s="44"/>
      <c r="C213" s="243" t="s">
        <v>623</v>
      </c>
      <c r="D213" s="243" t="s">
        <v>305</v>
      </c>
      <c r="E213" s="244" t="s">
        <v>3148</v>
      </c>
      <c r="F213" s="245" t="s">
        <v>3149</v>
      </c>
      <c r="G213" s="246" t="s">
        <v>269</v>
      </c>
      <c r="H213" s="247">
        <v>10.300000000000001</v>
      </c>
      <c r="I213" s="248"/>
      <c r="J213" s="249">
        <f>ROUND(I213*H213,2)</f>
        <v>0</v>
      </c>
      <c r="K213" s="245" t="s">
        <v>35</v>
      </c>
      <c r="L213" s="250"/>
      <c r="M213" s="251" t="s">
        <v>35</v>
      </c>
      <c r="N213" s="252" t="s">
        <v>53</v>
      </c>
      <c r="O213" s="89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2" t="s">
        <v>253</v>
      </c>
      <c r="AT213" s="222" t="s">
        <v>305</v>
      </c>
      <c r="AU213" s="222" t="s">
        <v>92</v>
      </c>
      <c r="AY213" s="21" t="s">
        <v>197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1" t="s">
        <v>90</v>
      </c>
      <c r="BK213" s="223">
        <f>ROUND(I213*H213,2)</f>
        <v>0</v>
      </c>
      <c r="BL213" s="21" t="s">
        <v>206</v>
      </c>
      <c r="BM213" s="222" t="s">
        <v>3150</v>
      </c>
    </row>
    <row r="214" s="2" customFormat="1">
      <c r="A214" s="43"/>
      <c r="B214" s="44"/>
      <c r="C214" s="45"/>
      <c r="D214" s="224" t="s">
        <v>209</v>
      </c>
      <c r="E214" s="45"/>
      <c r="F214" s="225" t="s">
        <v>3149</v>
      </c>
      <c r="G214" s="45"/>
      <c r="H214" s="45"/>
      <c r="I214" s="226"/>
      <c r="J214" s="45"/>
      <c r="K214" s="45"/>
      <c r="L214" s="49"/>
      <c r="M214" s="227"/>
      <c r="N214" s="228"/>
      <c r="O214" s="89"/>
      <c r="P214" s="89"/>
      <c r="Q214" s="89"/>
      <c r="R214" s="89"/>
      <c r="S214" s="89"/>
      <c r="T214" s="90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T214" s="21" t="s">
        <v>209</v>
      </c>
      <c r="AU214" s="21" t="s">
        <v>92</v>
      </c>
    </row>
    <row r="215" s="2" customFormat="1" ht="16.5" customHeight="1">
      <c r="A215" s="43"/>
      <c r="B215" s="44"/>
      <c r="C215" s="243" t="s">
        <v>625</v>
      </c>
      <c r="D215" s="243" t="s">
        <v>305</v>
      </c>
      <c r="E215" s="244" t="s">
        <v>3151</v>
      </c>
      <c r="F215" s="245" t="s">
        <v>3152</v>
      </c>
      <c r="G215" s="246" t="s">
        <v>2961</v>
      </c>
      <c r="H215" s="247">
        <v>1</v>
      </c>
      <c r="I215" s="248"/>
      <c r="J215" s="249">
        <f>ROUND(I215*H215,2)</f>
        <v>0</v>
      </c>
      <c r="K215" s="245" t="s">
        <v>35</v>
      </c>
      <c r="L215" s="250"/>
      <c r="M215" s="251" t="s">
        <v>35</v>
      </c>
      <c r="N215" s="252" t="s">
        <v>53</v>
      </c>
      <c r="O215" s="89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2" t="s">
        <v>253</v>
      </c>
      <c r="AT215" s="222" t="s">
        <v>305</v>
      </c>
      <c r="AU215" s="222" t="s">
        <v>92</v>
      </c>
      <c r="AY215" s="21" t="s">
        <v>197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21" t="s">
        <v>90</v>
      </c>
      <c r="BK215" s="223">
        <f>ROUND(I215*H215,2)</f>
        <v>0</v>
      </c>
      <c r="BL215" s="21" t="s">
        <v>206</v>
      </c>
      <c r="BM215" s="222" t="s">
        <v>3153</v>
      </c>
    </row>
    <row r="216" s="2" customFormat="1">
      <c r="A216" s="43"/>
      <c r="B216" s="44"/>
      <c r="C216" s="45"/>
      <c r="D216" s="224" t="s">
        <v>209</v>
      </c>
      <c r="E216" s="45"/>
      <c r="F216" s="225" t="s">
        <v>3152</v>
      </c>
      <c r="G216" s="45"/>
      <c r="H216" s="45"/>
      <c r="I216" s="226"/>
      <c r="J216" s="45"/>
      <c r="K216" s="45"/>
      <c r="L216" s="49"/>
      <c r="M216" s="227"/>
      <c r="N216" s="228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209</v>
      </c>
      <c r="AU216" s="21" t="s">
        <v>92</v>
      </c>
    </row>
    <row r="217" s="12" customFormat="1" ht="25.92" customHeight="1">
      <c r="A217" s="12"/>
      <c r="B217" s="195"/>
      <c r="C217" s="196"/>
      <c r="D217" s="197" t="s">
        <v>81</v>
      </c>
      <c r="E217" s="198" t="s">
        <v>3154</v>
      </c>
      <c r="F217" s="198" t="s">
        <v>3155</v>
      </c>
      <c r="G217" s="196"/>
      <c r="H217" s="196"/>
      <c r="I217" s="199"/>
      <c r="J217" s="200">
        <f>BK217</f>
        <v>0</v>
      </c>
      <c r="K217" s="196"/>
      <c r="L217" s="201"/>
      <c r="M217" s="202"/>
      <c r="N217" s="203"/>
      <c r="O217" s="203"/>
      <c r="P217" s="204">
        <f>P218+P249</f>
        <v>0</v>
      </c>
      <c r="Q217" s="203"/>
      <c r="R217" s="204">
        <f>R218+R249</f>
        <v>0</v>
      </c>
      <c r="S217" s="203"/>
      <c r="T217" s="205">
        <f>T218+T249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6" t="s">
        <v>90</v>
      </c>
      <c r="AT217" s="207" t="s">
        <v>81</v>
      </c>
      <c r="AU217" s="207" t="s">
        <v>82</v>
      </c>
      <c r="AY217" s="206" t="s">
        <v>197</v>
      </c>
      <c r="BK217" s="208">
        <f>BK218+BK249</f>
        <v>0</v>
      </c>
    </row>
    <row r="218" s="12" customFormat="1" ht="22.8" customHeight="1">
      <c r="A218" s="12"/>
      <c r="B218" s="195"/>
      <c r="C218" s="196"/>
      <c r="D218" s="197" t="s">
        <v>81</v>
      </c>
      <c r="E218" s="209" t="s">
        <v>195</v>
      </c>
      <c r="F218" s="209" t="s">
        <v>196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SUM(P219:P248)</f>
        <v>0</v>
      </c>
      <c r="Q218" s="203"/>
      <c r="R218" s="204">
        <f>SUM(R219:R248)</f>
        <v>0</v>
      </c>
      <c r="S218" s="203"/>
      <c r="T218" s="205">
        <f>SUM(T219:T248)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6" t="s">
        <v>90</v>
      </c>
      <c r="AT218" s="207" t="s">
        <v>81</v>
      </c>
      <c r="AU218" s="207" t="s">
        <v>90</v>
      </c>
      <c r="AY218" s="206" t="s">
        <v>197</v>
      </c>
      <c r="BK218" s="208">
        <f>SUM(BK219:BK248)</f>
        <v>0</v>
      </c>
    </row>
    <row r="219" s="2" customFormat="1" ht="16.5" customHeight="1">
      <c r="A219" s="43"/>
      <c r="B219" s="44"/>
      <c r="C219" s="211" t="s">
        <v>627</v>
      </c>
      <c r="D219" s="211" t="s">
        <v>201</v>
      </c>
      <c r="E219" s="212" t="s">
        <v>3048</v>
      </c>
      <c r="F219" s="213" t="s">
        <v>3049</v>
      </c>
      <c r="G219" s="214" t="s">
        <v>409</v>
      </c>
      <c r="H219" s="215">
        <v>507</v>
      </c>
      <c r="I219" s="216"/>
      <c r="J219" s="217">
        <f>ROUND(I219*H219,2)</f>
        <v>0</v>
      </c>
      <c r="K219" s="213" t="s">
        <v>35</v>
      </c>
      <c r="L219" s="49"/>
      <c r="M219" s="218" t="s">
        <v>35</v>
      </c>
      <c r="N219" s="219" t="s">
        <v>53</v>
      </c>
      <c r="O219" s="89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2" t="s">
        <v>206</v>
      </c>
      <c r="AT219" s="222" t="s">
        <v>201</v>
      </c>
      <c r="AU219" s="222" t="s">
        <v>92</v>
      </c>
      <c r="AY219" s="21" t="s">
        <v>197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21" t="s">
        <v>90</v>
      </c>
      <c r="BK219" s="223">
        <f>ROUND(I219*H219,2)</f>
        <v>0</v>
      </c>
      <c r="BL219" s="21" t="s">
        <v>206</v>
      </c>
      <c r="BM219" s="222" t="s">
        <v>3156</v>
      </c>
    </row>
    <row r="220" s="2" customFormat="1">
      <c r="A220" s="43"/>
      <c r="B220" s="44"/>
      <c r="C220" s="45"/>
      <c r="D220" s="224" t="s">
        <v>209</v>
      </c>
      <c r="E220" s="45"/>
      <c r="F220" s="225" t="s">
        <v>3049</v>
      </c>
      <c r="G220" s="45"/>
      <c r="H220" s="45"/>
      <c r="I220" s="226"/>
      <c r="J220" s="45"/>
      <c r="K220" s="45"/>
      <c r="L220" s="49"/>
      <c r="M220" s="227"/>
      <c r="N220" s="228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209</v>
      </c>
      <c r="AU220" s="21" t="s">
        <v>92</v>
      </c>
    </row>
    <row r="221" s="2" customFormat="1" ht="16.5" customHeight="1">
      <c r="A221" s="43"/>
      <c r="B221" s="44"/>
      <c r="C221" s="211" t="s">
        <v>630</v>
      </c>
      <c r="D221" s="211" t="s">
        <v>201</v>
      </c>
      <c r="E221" s="212" t="s">
        <v>3051</v>
      </c>
      <c r="F221" s="213" t="s">
        <v>3052</v>
      </c>
      <c r="G221" s="214" t="s">
        <v>409</v>
      </c>
      <c r="H221" s="215">
        <v>95</v>
      </c>
      <c r="I221" s="216"/>
      <c r="J221" s="217">
        <f>ROUND(I221*H221,2)</f>
        <v>0</v>
      </c>
      <c r="K221" s="213" t="s">
        <v>35</v>
      </c>
      <c r="L221" s="49"/>
      <c r="M221" s="218" t="s">
        <v>35</v>
      </c>
      <c r="N221" s="219" t="s">
        <v>53</v>
      </c>
      <c r="O221" s="89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2" t="s">
        <v>206</v>
      </c>
      <c r="AT221" s="222" t="s">
        <v>201</v>
      </c>
      <c r="AU221" s="222" t="s">
        <v>92</v>
      </c>
      <c r="AY221" s="21" t="s">
        <v>197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21" t="s">
        <v>90</v>
      </c>
      <c r="BK221" s="223">
        <f>ROUND(I221*H221,2)</f>
        <v>0</v>
      </c>
      <c r="BL221" s="21" t="s">
        <v>206</v>
      </c>
      <c r="BM221" s="222" t="s">
        <v>3157</v>
      </c>
    </row>
    <row r="222" s="2" customFormat="1">
      <c r="A222" s="43"/>
      <c r="B222" s="44"/>
      <c r="C222" s="45"/>
      <c r="D222" s="224" t="s">
        <v>209</v>
      </c>
      <c r="E222" s="45"/>
      <c r="F222" s="225" t="s">
        <v>3052</v>
      </c>
      <c r="G222" s="45"/>
      <c r="H222" s="45"/>
      <c r="I222" s="226"/>
      <c r="J222" s="45"/>
      <c r="K222" s="45"/>
      <c r="L222" s="49"/>
      <c r="M222" s="227"/>
      <c r="N222" s="228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209</v>
      </c>
      <c r="AU222" s="21" t="s">
        <v>92</v>
      </c>
    </row>
    <row r="223" s="2" customFormat="1" ht="16.5" customHeight="1">
      <c r="A223" s="43"/>
      <c r="B223" s="44"/>
      <c r="C223" s="211" t="s">
        <v>634</v>
      </c>
      <c r="D223" s="211" t="s">
        <v>201</v>
      </c>
      <c r="E223" s="212" t="s">
        <v>3057</v>
      </c>
      <c r="F223" s="213" t="s">
        <v>3058</v>
      </c>
      <c r="G223" s="214" t="s">
        <v>409</v>
      </c>
      <c r="H223" s="215">
        <v>412</v>
      </c>
      <c r="I223" s="216"/>
      <c r="J223" s="217">
        <f>ROUND(I223*H223,2)</f>
        <v>0</v>
      </c>
      <c r="K223" s="213" t="s">
        <v>35</v>
      </c>
      <c r="L223" s="49"/>
      <c r="M223" s="218" t="s">
        <v>35</v>
      </c>
      <c r="N223" s="219" t="s">
        <v>53</v>
      </c>
      <c r="O223" s="89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2" t="s">
        <v>206</v>
      </c>
      <c r="AT223" s="222" t="s">
        <v>201</v>
      </c>
      <c r="AU223" s="222" t="s">
        <v>92</v>
      </c>
      <c r="AY223" s="21" t="s">
        <v>197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21" t="s">
        <v>90</v>
      </c>
      <c r="BK223" s="223">
        <f>ROUND(I223*H223,2)</f>
        <v>0</v>
      </c>
      <c r="BL223" s="21" t="s">
        <v>206</v>
      </c>
      <c r="BM223" s="222" t="s">
        <v>3158</v>
      </c>
    </row>
    <row r="224" s="2" customFormat="1">
      <c r="A224" s="43"/>
      <c r="B224" s="44"/>
      <c r="C224" s="45"/>
      <c r="D224" s="224" t="s">
        <v>209</v>
      </c>
      <c r="E224" s="45"/>
      <c r="F224" s="225" t="s">
        <v>3058</v>
      </c>
      <c r="G224" s="45"/>
      <c r="H224" s="45"/>
      <c r="I224" s="226"/>
      <c r="J224" s="45"/>
      <c r="K224" s="45"/>
      <c r="L224" s="49"/>
      <c r="M224" s="227"/>
      <c r="N224" s="228"/>
      <c r="O224" s="89"/>
      <c r="P224" s="89"/>
      <c r="Q224" s="89"/>
      <c r="R224" s="89"/>
      <c r="S224" s="89"/>
      <c r="T224" s="90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T224" s="21" t="s">
        <v>209</v>
      </c>
      <c r="AU224" s="21" t="s">
        <v>92</v>
      </c>
    </row>
    <row r="225" s="2" customFormat="1" ht="16.5" customHeight="1">
      <c r="A225" s="43"/>
      <c r="B225" s="44"/>
      <c r="C225" s="211" t="s">
        <v>639</v>
      </c>
      <c r="D225" s="211" t="s">
        <v>201</v>
      </c>
      <c r="E225" s="212" t="s">
        <v>3060</v>
      </c>
      <c r="F225" s="213" t="s">
        <v>3061</v>
      </c>
      <c r="G225" s="214" t="s">
        <v>308</v>
      </c>
      <c r="H225" s="215">
        <v>533</v>
      </c>
      <c r="I225" s="216"/>
      <c r="J225" s="217">
        <f>ROUND(I225*H225,2)</f>
        <v>0</v>
      </c>
      <c r="K225" s="213" t="s">
        <v>35</v>
      </c>
      <c r="L225" s="49"/>
      <c r="M225" s="218" t="s">
        <v>35</v>
      </c>
      <c r="N225" s="219" t="s">
        <v>53</v>
      </c>
      <c r="O225" s="89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2" t="s">
        <v>206</v>
      </c>
      <c r="AT225" s="222" t="s">
        <v>201</v>
      </c>
      <c r="AU225" s="222" t="s">
        <v>92</v>
      </c>
      <c r="AY225" s="21" t="s">
        <v>197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21" t="s">
        <v>90</v>
      </c>
      <c r="BK225" s="223">
        <f>ROUND(I225*H225,2)</f>
        <v>0</v>
      </c>
      <c r="BL225" s="21" t="s">
        <v>206</v>
      </c>
      <c r="BM225" s="222" t="s">
        <v>3159</v>
      </c>
    </row>
    <row r="226" s="2" customFormat="1">
      <c r="A226" s="43"/>
      <c r="B226" s="44"/>
      <c r="C226" s="45"/>
      <c r="D226" s="224" t="s">
        <v>209</v>
      </c>
      <c r="E226" s="45"/>
      <c r="F226" s="225" t="s">
        <v>3061</v>
      </c>
      <c r="G226" s="45"/>
      <c r="H226" s="45"/>
      <c r="I226" s="226"/>
      <c r="J226" s="45"/>
      <c r="K226" s="45"/>
      <c r="L226" s="49"/>
      <c r="M226" s="227"/>
      <c r="N226" s="228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209</v>
      </c>
      <c r="AU226" s="21" t="s">
        <v>92</v>
      </c>
    </row>
    <row r="227" s="2" customFormat="1" ht="16.5" customHeight="1">
      <c r="A227" s="43"/>
      <c r="B227" s="44"/>
      <c r="C227" s="211" t="s">
        <v>648</v>
      </c>
      <c r="D227" s="211" t="s">
        <v>201</v>
      </c>
      <c r="E227" s="212" t="s">
        <v>3066</v>
      </c>
      <c r="F227" s="213" t="s">
        <v>3067</v>
      </c>
      <c r="G227" s="214" t="s">
        <v>409</v>
      </c>
      <c r="H227" s="215">
        <v>656</v>
      </c>
      <c r="I227" s="216"/>
      <c r="J227" s="217">
        <f>ROUND(I227*H227,2)</f>
        <v>0</v>
      </c>
      <c r="K227" s="213" t="s">
        <v>35</v>
      </c>
      <c r="L227" s="49"/>
      <c r="M227" s="218" t="s">
        <v>35</v>
      </c>
      <c r="N227" s="219" t="s">
        <v>53</v>
      </c>
      <c r="O227" s="89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2" t="s">
        <v>206</v>
      </c>
      <c r="AT227" s="222" t="s">
        <v>201</v>
      </c>
      <c r="AU227" s="222" t="s">
        <v>92</v>
      </c>
      <c r="AY227" s="21" t="s">
        <v>197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21" t="s">
        <v>90</v>
      </c>
      <c r="BK227" s="223">
        <f>ROUND(I227*H227,2)</f>
        <v>0</v>
      </c>
      <c r="BL227" s="21" t="s">
        <v>206</v>
      </c>
      <c r="BM227" s="222" t="s">
        <v>3160</v>
      </c>
    </row>
    <row r="228" s="2" customFormat="1">
      <c r="A228" s="43"/>
      <c r="B228" s="44"/>
      <c r="C228" s="45"/>
      <c r="D228" s="224" t="s">
        <v>209</v>
      </c>
      <c r="E228" s="45"/>
      <c r="F228" s="225" t="s">
        <v>3067</v>
      </c>
      <c r="G228" s="45"/>
      <c r="H228" s="45"/>
      <c r="I228" s="226"/>
      <c r="J228" s="45"/>
      <c r="K228" s="45"/>
      <c r="L228" s="49"/>
      <c r="M228" s="227"/>
      <c r="N228" s="228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T228" s="21" t="s">
        <v>209</v>
      </c>
      <c r="AU228" s="21" t="s">
        <v>92</v>
      </c>
    </row>
    <row r="229" s="2" customFormat="1" ht="16.5" customHeight="1">
      <c r="A229" s="43"/>
      <c r="B229" s="44"/>
      <c r="C229" s="211" t="s">
        <v>654</v>
      </c>
      <c r="D229" s="211" t="s">
        <v>201</v>
      </c>
      <c r="E229" s="212" t="s">
        <v>3072</v>
      </c>
      <c r="F229" s="213" t="s">
        <v>3073</v>
      </c>
      <c r="G229" s="214" t="s">
        <v>409</v>
      </c>
      <c r="H229" s="215">
        <v>95</v>
      </c>
      <c r="I229" s="216"/>
      <c r="J229" s="217">
        <f>ROUND(I229*H229,2)</f>
        <v>0</v>
      </c>
      <c r="K229" s="213" t="s">
        <v>35</v>
      </c>
      <c r="L229" s="49"/>
      <c r="M229" s="218" t="s">
        <v>35</v>
      </c>
      <c r="N229" s="219" t="s">
        <v>53</v>
      </c>
      <c r="O229" s="89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R229" s="222" t="s">
        <v>206</v>
      </c>
      <c r="AT229" s="222" t="s">
        <v>201</v>
      </c>
      <c r="AU229" s="222" t="s">
        <v>92</v>
      </c>
      <c r="AY229" s="21" t="s">
        <v>197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21" t="s">
        <v>90</v>
      </c>
      <c r="BK229" s="223">
        <f>ROUND(I229*H229,2)</f>
        <v>0</v>
      </c>
      <c r="BL229" s="21" t="s">
        <v>206</v>
      </c>
      <c r="BM229" s="222" t="s">
        <v>3161</v>
      </c>
    </row>
    <row r="230" s="2" customFormat="1">
      <c r="A230" s="43"/>
      <c r="B230" s="44"/>
      <c r="C230" s="45"/>
      <c r="D230" s="224" t="s">
        <v>209</v>
      </c>
      <c r="E230" s="45"/>
      <c r="F230" s="225" t="s">
        <v>3073</v>
      </c>
      <c r="G230" s="45"/>
      <c r="H230" s="45"/>
      <c r="I230" s="226"/>
      <c r="J230" s="45"/>
      <c r="K230" s="45"/>
      <c r="L230" s="49"/>
      <c r="M230" s="227"/>
      <c r="N230" s="228"/>
      <c r="O230" s="89"/>
      <c r="P230" s="89"/>
      <c r="Q230" s="89"/>
      <c r="R230" s="89"/>
      <c r="S230" s="89"/>
      <c r="T230" s="90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T230" s="21" t="s">
        <v>209</v>
      </c>
      <c r="AU230" s="21" t="s">
        <v>92</v>
      </c>
    </row>
    <row r="231" s="2" customFormat="1" ht="16.5" customHeight="1">
      <c r="A231" s="43"/>
      <c r="B231" s="44"/>
      <c r="C231" s="211" t="s">
        <v>656</v>
      </c>
      <c r="D231" s="211" t="s">
        <v>201</v>
      </c>
      <c r="E231" s="212" t="s">
        <v>3075</v>
      </c>
      <c r="F231" s="213" t="s">
        <v>3076</v>
      </c>
      <c r="G231" s="214" t="s">
        <v>409</v>
      </c>
      <c r="H231" s="215">
        <v>412</v>
      </c>
      <c r="I231" s="216"/>
      <c r="J231" s="217">
        <f>ROUND(I231*H231,2)</f>
        <v>0</v>
      </c>
      <c r="K231" s="213" t="s">
        <v>35</v>
      </c>
      <c r="L231" s="49"/>
      <c r="M231" s="218" t="s">
        <v>35</v>
      </c>
      <c r="N231" s="219" t="s">
        <v>53</v>
      </c>
      <c r="O231" s="89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2" t="s">
        <v>206</v>
      </c>
      <c r="AT231" s="222" t="s">
        <v>201</v>
      </c>
      <c r="AU231" s="222" t="s">
        <v>92</v>
      </c>
      <c r="AY231" s="21" t="s">
        <v>197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21" t="s">
        <v>90</v>
      </c>
      <c r="BK231" s="223">
        <f>ROUND(I231*H231,2)</f>
        <v>0</v>
      </c>
      <c r="BL231" s="21" t="s">
        <v>206</v>
      </c>
      <c r="BM231" s="222" t="s">
        <v>3162</v>
      </c>
    </row>
    <row r="232" s="2" customFormat="1">
      <c r="A232" s="43"/>
      <c r="B232" s="44"/>
      <c r="C232" s="45"/>
      <c r="D232" s="224" t="s">
        <v>209</v>
      </c>
      <c r="E232" s="45"/>
      <c r="F232" s="225" t="s">
        <v>3076</v>
      </c>
      <c r="G232" s="45"/>
      <c r="H232" s="45"/>
      <c r="I232" s="226"/>
      <c r="J232" s="45"/>
      <c r="K232" s="45"/>
      <c r="L232" s="49"/>
      <c r="M232" s="227"/>
      <c r="N232" s="228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209</v>
      </c>
      <c r="AU232" s="21" t="s">
        <v>92</v>
      </c>
    </row>
    <row r="233" s="2" customFormat="1" ht="16.5" customHeight="1">
      <c r="A233" s="43"/>
      <c r="B233" s="44"/>
      <c r="C233" s="211" t="s">
        <v>658</v>
      </c>
      <c r="D233" s="211" t="s">
        <v>201</v>
      </c>
      <c r="E233" s="212" t="s">
        <v>3078</v>
      </c>
      <c r="F233" s="213" t="s">
        <v>3079</v>
      </c>
      <c r="G233" s="214" t="s">
        <v>409</v>
      </c>
      <c r="H233" s="215">
        <v>422</v>
      </c>
      <c r="I233" s="216"/>
      <c r="J233" s="217">
        <f>ROUND(I233*H233,2)</f>
        <v>0</v>
      </c>
      <c r="K233" s="213" t="s">
        <v>35</v>
      </c>
      <c r="L233" s="49"/>
      <c r="M233" s="218" t="s">
        <v>35</v>
      </c>
      <c r="N233" s="219" t="s">
        <v>53</v>
      </c>
      <c r="O233" s="89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2" t="s">
        <v>206</v>
      </c>
      <c r="AT233" s="222" t="s">
        <v>201</v>
      </c>
      <c r="AU233" s="222" t="s">
        <v>92</v>
      </c>
      <c r="AY233" s="21" t="s">
        <v>197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21" t="s">
        <v>90</v>
      </c>
      <c r="BK233" s="223">
        <f>ROUND(I233*H233,2)</f>
        <v>0</v>
      </c>
      <c r="BL233" s="21" t="s">
        <v>206</v>
      </c>
      <c r="BM233" s="222" t="s">
        <v>3163</v>
      </c>
    </row>
    <row r="234" s="2" customFormat="1">
      <c r="A234" s="43"/>
      <c r="B234" s="44"/>
      <c r="C234" s="45"/>
      <c r="D234" s="224" t="s">
        <v>209</v>
      </c>
      <c r="E234" s="45"/>
      <c r="F234" s="225" t="s">
        <v>3079</v>
      </c>
      <c r="G234" s="45"/>
      <c r="H234" s="45"/>
      <c r="I234" s="226"/>
      <c r="J234" s="45"/>
      <c r="K234" s="45"/>
      <c r="L234" s="49"/>
      <c r="M234" s="227"/>
      <c r="N234" s="228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209</v>
      </c>
      <c r="AU234" s="21" t="s">
        <v>92</v>
      </c>
    </row>
    <row r="235" s="2" customFormat="1" ht="16.5" customHeight="1">
      <c r="A235" s="43"/>
      <c r="B235" s="44"/>
      <c r="C235" s="211" t="s">
        <v>660</v>
      </c>
      <c r="D235" s="211" t="s">
        <v>201</v>
      </c>
      <c r="E235" s="212" t="s">
        <v>3081</v>
      </c>
      <c r="F235" s="213" t="s">
        <v>3082</v>
      </c>
      <c r="G235" s="214" t="s">
        <v>409</v>
      </c>
      <c r="H235" s="215">
        <v>95</v>
      </c>
      <c r="I235" s="216"/>
      <c r="J235" s="217">
        <f>ROUND(I235*H235,2)</f>
        <v>0</v>
      </c>
      <c r="K235" s="213" t="s">
        <v>35</v>
      </c>
      <c r="L235" s="49"/>
      <c r="M235" s="218" t="s">
        <v>35</v>
      </c>
      <c r="N235" s="219" t="s">
        <v>53</v>
      </c>
      <c r="O235" s="89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2" t="s">
        <v>206</v>
      </c>
      <c r="AT235" s="222" t="s">
        <v>201</v>
      </c>
      <c r="AU235" s="222" t="s">
        <v>92</v>
      </c>
      <c r="AY235" s="21" t="s">
        <v>197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21" t="s">
        <v>90</v>
      </c>
      <c r="BK235" s="223">
        <f>ROUND(I235*H235,2)</f>
        <v>0</v>
      </c>
      <c r="BL235" s="21" t="s">
        <v>206</v>
      </c>
      <c r="BM235" s="222" t="s">
        <v>3164</v>
      </c>
    </row>
    <row r="236" s="2" customFormat="1">
      <c r="A236" s="43"/>
      <c r="B236" s="44"/>
      <c r="C236" s="45"/>
      <c r="D236" s="224" t="s">
        <v>209</v>
      </c>
      <c r="E236" s="45"/>
      <c r="F236" s="225" t="s">
        <v>3082</v>
      </c>
      <c r="G236" s="45"/>
      <c r="H236" s="45"/>
      <c r="I236" s="226"/>
      <c r="J236" s="45"/>
      <c r="K236" s="45"/>
      <c r="L236" s="49"/>
      <c r="M236" s="227"/>
      <c r="N236" s="228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209</v>
      </c>
      <c r="AU236" s="21" t="s">
        <v>92</v>
      </c>
    </row>
    <row r="237" s="2" customFormat="1" ht="16.5" customHeight="1">
      <c r="A237" s="43"/>
      <c r="B237" s="44"/>
      <c r="C237" s="211" t="s">
        <v>667</v>
      </c>
      <c r="D237" s="211" t="s">
        <v>201</v>
      </c>
      <c r="E237" s="212" t="s">
        <v>3087</v>
      </c>
      <c r="F237" s="213" t="s">
        <v>3088</v>
      </c>
      <c r="G237" s="214" t="s">
        <v>409</v>
      </c>
      <c r="H237" s="215">
        <v>412</v>
      </c>
      <c r="I237" s="216"/>
      <c r="J237" s="217">
        <f>ROUND(I237*H237,2)</f>
        <v>0</v>
      </c>
      <c r="K237" s="213" t="s">
        <v>35</v>
      </c>
      <c r="L237" s="49"/>
      <c r="M237" s="218" t="s">
        <v>35</v>
      </c>
      <c r="N237" s="219" t="s">
        <v>53</v>
      </c>
      <c r="O237" s="89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2" t="s">
        <v>206</v>
      </c>
      <c r="AT237" s="222" t="s">
        <v>201</v>
      </c>
      <c r="AU237" s="222" t="s">
        <v>92</v>
      </c>
      <c r="AY237" s="21" t="s">
        <v>197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1" t="s">
        <v>90</v>
      </c>
      <c r="BK237" s="223">
        <f>ROUND(I237*H237,2)</f>
        <v>0</v>
      </c>
      <c r="BL237" s="21" t="s">
        <v>206</v>
      </c>
      <c r="BM237" s="222" t="s">
        <v>3165</v>
      </c>
    </row>
    <row r="238" s="2" customFormat="1">
      <c r="A238" s="43"/>
      <c r="B238" s="44"/>
      <c r="C238" s="45"/>
      <c r="D238" s="224" t="s">
        <v>209</v>
      </c>
      <c r="E238" s="45"/>
      <c r="F238" s="225" t="s">
        <v>3088</v>
      </c>
      <c r="G238" s="45"/>
      <c r="H238" s="45"/>
      <c r="I238" s="226"/>
      <c r="J238" s="45"/>
      <c r="K238" s="45"/>
      <c r="L238" s="49"/>
      <c r="M238" s="227"/>
      <c r="N238" s="228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209</v>
      </c>
      <c r="AU238" s="21" t="s">
        <v>92</v>
      </c>
    </row>
    <row r="239" s="2" customFormat="1" ht="24.15" customHeight="1">
      <c r="A239" s="43"/>
      <c r="B239" s="44"/>
      <c r="C239" s="211" t="s">
        <v>673</v>
      </c>
      <c r="D239" s="211" t="s">
        <v>201</v>
      </c>
      <c r="E239" s="212" t="s">
        <v>3093</v>
      </c>
      <c r="F239" s="213" t="s">
        <v>3094</v>
      </c>
      <c r="G239" s="214" t="s">
        <v>269</v>
      </c>
      <c r="H239" s="215">
        <v>51</v>
      </c>
      <c r="I239" s="216"/>
      <c r="J239" s="217">
        <f>ROUND(I239*H239,2)</f>
        <v>0</v>
      </c>
      <c r="K239" s="213" t="s">
        <v>35</v>
      </c>
      <c r="L239" s="49"/>
      <c r="M239" s="218" t="s">
        <v>35</v>
      </c>
      <c r="N239" s="219" t="s">
        <v>53</v>
      </c>
      <c r="O239" s="89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2" t="s">
        <v>206</v>
      </c>
      <c r="AT239" s="222" t="s">
        <v>201</v>
      </c>
      <c r="AU239" s="222" t="s">
        <v>92</v>
      </c>
      <c r="AY239" s="21" t="s">
        <v>197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21" t="s">
        <v>90</v>
      </c>
      <c r="BK239" s="223">
        <f>ROUND(I239*H239,2)</f>
        <v>0</v>
      </c>
      <c r="BL239" s="21" t="s">
        <v>206</v>
      </c>
      <c r="BM239" s="222" t="s">
        <v>3166</v>
      </c>
    </row>
    <row r="240" s="2" customFormat="1">
      <c r="A240" s="43"/>
      <c r="B240" s="44"/>
      <c r="C240" s="45"/>
      <c r="D240" s="224" t="s">
        <v>209</v>
      </c>
      <c r="E240" s="45"/>
      <c r="F240" s="225" t="s">
        <v>3094</v>
      </c>
      <c r="G240" s="45"/>
      <c r="H240" s="45"/>
      <c r="I240" s="226"/>
      <c r="J240" s="45"/>
      <c r="K240" s="45"/>
      <c r="L240" s="49"/>
      <c r="M240" s="227"/>
      <c r="N240" s="228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209</v>
      </c>
      <c r="AU240" s="21" t="s">
        <v>92</v>
      </c>
    </row>
    <row r="241" s="2" customFormat="1" ht="16.5" customHeight="1">
      <c r="A241" s="43"/>
      <c r="B241" s="44"/>
      <c r="C241" s="211" t="s">
        <v>670</v>
      </c>
      <c r="D241" s="211" t="s">
        <v>201</v>
      </c>
      <c r="E241" s="212" t="s">
        <v>3167</v>
      </c>
      <c r="F241" s="213" t="s">
        <v>3091</v>
      </c>
      <c r="G241" s="214" t="s">
        <v>2961</v>
      </c>
      <c r="H241" s="215">
        <v>1</v>
      </c>
      <c r="I241" s="216"/>
      <c r="J241" s="217">
        <f>ROUND(I241*H241,2)</f>
        <v>0</v>
      </c>
      <c r="K241" s="213" t="s">
        <v>35</v>
      </c>
      <c r="L241" s="49"/>
      <c r="M241" s="218" t="s">
        <v>35</v>
      </c>
      <c r="N241" s="219" t="s">
        <v>53</v>
      </c>
      <c r="O241" s="89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2" t="s">
        <v>206</v>
      </c>
      <c r="AT241" s="222" t="s">
        <v>201</v>
      </c>
      <c r="AU241" s="222" t="s">
        <v>92</v>
      </c>
      <c r="AY241" s="21" t="s">
        <v>197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21" t="s">
        <v>90</v>
      </c>
      <c r="BK241" s="223">
        <f>ROUND(I241*H241,2)</f>
        <v>0</v>
      </c>
      <c r="BL241" s="21" t="s">
        <v>206</v>
      </c>
      <c r="BM241" s="222" t="s">
        <v>3168</v>
      </c>
    </row>
    <row r="242" s="2" customFormat="1">
      <c r="A242" s="43"/>
      <c r="B242" s="44"/>
      <c r="C242" s="45"/>
      <c r="D242" s="224" t="s">
        <v>209</v>
      </c>
      <c r="E242" s="45"/>
      <c r="F242" s="225" t="s">
        <v>3091</v>
      </c>
      <c r="G242" s="45"/>
      <c r="H242" s="45"/>
      <c r="I242" s="226"/>
      <c r="J242" s="45"/>
      <c r="K242" s="45"/>
      <c r="L242" s="49"/>
      <c r="M242" s="227"/>
      <c r="N242" s="228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209</v>
      </c>
      <c r="AU242" s="21" t="s">
        <v>92</v>
      </c>
    </row>
    <row r="243" s="2" customFormat="1" ht="16.5" customHeight="1">
      <c r="A243" s="43"/>
      <c r="B243" s="44"/>
      <c r="C243" s="211" t="s">
        <v>675</v>
      </c>
      <c r="D243" s="211" t="s">
        <v>201</v>
      </c>
      <c r="E243" s="212" t="s">
        <v>3169</v>
      </c>
      <c r="F243" s="213" t="s">
        <v>3100</v>
      </c>
      <c r="G243" s="214" t="s">
        <v>2961</v>
      </c>
      <c r="H243" s="215">
        <v>1</v>
      </c>
      <c r="I243" s="216"/>
      <c r="J243" s="217">
        <f>ROUND(I243*H243,2)</f>
        <v>0</v>
      </c>
      <c r="K243" s="213" t="s">
        <v>35</v>
      </c>
      <c r="L243" s="49"/>
      <c r="M243" s="218" t="s">
        <v>35</v>
      </c>
      <c r="N243" s="219" t="s">
        <v>53</v>
      </c>
      <c r="O243" s="89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2" t="s">
        <v>206</v>
      </c>
      <c r="AT243" s="222" t="s">
        <v>201</v>
      </c>
      <c r="AU243" s="222" t="s">
        <v>92</v>
      </c>
      <c r="AY243" s="21" t="s">
        <v>197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21" t="s">
        <v>90</v>
      </c>
      <c r="BK243" s="223">
        <f>ROUND(I243*H243,2)</f>
        <v>0</v>
      </c>
      <c r="BL243" s="21" t="s">
        <v>206</v>
      </c>
      <c r="BM243" s="222" t="s">
        <v>3170</v>
      </c>
    </row>
    <row r="244" s="2" customFormat="1">
      <c r="A244" s="43"/>
      <c r="B244" s="44"/>
      <c r="C244" s="45"/>
      <c r="D244" s="224" t="s">
        <v>209</v>
      </c>
      <c r="E244" s="45"/>
      <c r="F244" s="225" t="s">
        <v>3100</v>
      </c>
      <c r="G244" s="45"/>
      <c r="H244" s="45"/>
      <c r="I244" s="226"/>
      <c r="J244" s="45"/>
      <c r="K244" s="45"/>
      <c r="L244" s="49"/>
      <c r="M244" s="227"/>
      <c r="N244" s="228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209</v>
      </c>
      <c r="AU244" s="21" t="s">
        <v>92</v>
      </c>
    </row>
    <row r="245" s="2" customFormat="1" ht="16.5" customHeight="1">
      <c r="A245" s="43"/>
      <c r="B245" s="44"/>
      <c r="C245" s="211" t="s">
        <v>678</v>
      </c>
      <c r="D245" s="211" t="s">
        <v>201</v>
      </c>
      <c r="E245" s="212" t="s">
        <v>3171</v>
      </c>
      <c r="F245" s="213" t="s">
        <v>3103</v>
      </c>
      <c r="G245" s="214" t="s">
        <v>2961</v>
      </c>
      <c r="H245" s="215">
        <v>1</v>
      </c>
      <c r="I245" s="216"/>
      <c r="J245" s="217">
        <f>ROUND(I245*H245,2)</f>
        <v>0</v>
      </c>
      <c r="K245" s="213" t="s">
        <v>35</v>
      </c>
      <c r="L245" s="49"/>
      <c r="M245" s="218" t="s">
        <v>35</v>
      </c>
      <c r="N245" s="219" t="s">
        <v>53</v>
      </c>
      <c r="O245" s="89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2" t="s">
        <v>206</v>
      </c>
      <c r="AT245" s="222" t="s">
        <v>201</v>
      </c>
      <c r="AU245" s="222" t="s">
        <v>92</v>
      </c>
      <c r="AY245" s="21" t="s">
        <v>197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1" t="s">
        <v>90</v>
      </c>
      <c r="BK245" s="223">
        <f>ROUND(I245*H245,2)</f>
        <v>0</v>
      </c>
      <c r="BL245" s="21" t="s">
        <v>206</v>
      </c>
      <c r="BM245" s="222" t="s">
        <v>3172</v>
      </c>
    </row>
    <row r="246" s="2" customFormat="1">
      <c r="A246" s="43"/>
      <c r="B246" s="44"/>
      <c r="C246" s="45"/>
      <c r="D246" s="224" t="s">
        <v>209</v>
      </c>
      <c r="E246" s="45"/>
      <c r="F246" s="225" t="s">
        <v>3103</v>
      </c>
      <c r="G246" s="45"/>
      <c r="H246" s="45"/>
      <c r="I246" s="226"/>
      <c r="J246" s="45"/>
      <c r="K246" s="45"/>
      <c r="L246" s="49"/>
      <c r="M246" s="227"/>
      <c r="N246" s="228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209</v>
      </c>
      <c r="AU246" s="21" t="s">
        <v>92</v>
      </c>
    </row>
    <row r="247" s="2" customFormat="1" ht="16.5" customHeight="1">
      <c r="A247" s="43"/>
      <c r="B247" s="44"/>
      <c r="C247" s="211" t="s">
        <v>685</v>
      </c>
      <c r="D247" s="211" t="s">
        <v>201</v>
      </c>
      <c r="E247" s="212" t="s">
        <v>3173</v>
      </c>
      <c r="F247" s="213" t="s">
        <v>3106</v>
      </c>
      <c r="G247" s="214" t="s">
        <v>2961</v>
      </c>
      <c r="H247" s="215">
        <v>1</v>
      </c>
      <c r="I247" s="216"/>
      <c r="J247" s="217">
        <f>ROUND(I247*H247,2)</f>
        <v>0</v>
      </c>
      <c r="K247" s="213" t="s">
        <v>35</v>
      </c>
      <c r="L247" s="49"/>
      <c r="M247" s="218" t="s">
        <v>35</v>
      </c>
      <c r="N247" s="219" t="s">
        <v>53</v>
      </c>
      <c r="O247" s="89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R247" s="222" t="s">
        <v>206</v>
      </c>
      <c r="AT247" s="222" t="s">
        <v>201</v>
      </c>
      <c r="AU247" s="222" t="s">
        <v>92</v>
      </c>
      <c r="AY247" s="21" t="s">
        <v>197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21" t="s">
        <v>90</v>
      </c>
      <c r="BK247" s="223">
        <f>ROUND(I247*H247,2)</f>
        <v>0</v>
      </c>
      <c r="BL247" s="21" t="s">
        <v>206</v>
      </c>
      <c r="BM247" s="222" t="s">
        <v>3174</v>
      </c>
    </row>
    <row r="248" s="2" customFormat="1">
      <c r="A248" s="43"/>
      <c r="B248" s="44"/>
      <c r="C248" s="45"/>
      <c r="D248" s="224" t="s">
        <v>209</v>
      </c>
      <c r="E248" s="45"/>
      <c r="F248" s="225" t="s">
        <v>3106</v>
      </c>
      <c r="G248" s="45"/>
      <c r="H248" s="45"/>
      <c r="I248" s="226"/>
      <c r="J248" s="45"/>
      <c r="K248" s="45"/>
      <c r="L248" s="49"/>
      <c r="M248" s="227"/>
      <c r="N248" s="228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T248" s="21" t="s">
        <v>209</v>
      </c>
      <c r="AU248" s="21" t="s">
        <v>92</v>
      </c>
    </row>
    <row r="249" s="12" customFormat="1" ht="22.8" customHeight="1">
      <c r="A249" s="12"/>
      <c r="B249" s="195"/>
      <c r="C249" s="196"/>
      <c r="D249" s="197" t="s">
        <v>81</v>
      </c>
      <c r="E249" s="209" t="s">
        <v>305</v>
      </c>
      <c r="F249" s="209" t="s">
        <v>3108</v>
      </c>
      <c r="G249" s="196"/>
      <c r="H249" s="196"/>
      <c r="I249" s="199"/>
      <c r="J249" s="210">
        <f>BK249</f>
        <v>0</v>
      </c>
      <c r="K249" s="196"/>
      <c r="L249" s="201"/>
      <c r="M249" s="202"/>
      <c r="N249" s="203"/>
      <c r="O249" s="203"/>
      <c r="P249" s="204">
        <f>SUM(P250:P265)</f>
        <v>0</v>
      </c>
      <c r="Q249" s="203"/>
      <c r="R249" s="204">
        <f>SUM(R250:R265)</f>
        <v>0</v>
      </c>
      <c r="S249" s="203"/>
      <c r="T249" s="205">
        <f>SUM(T250:T265)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6" t="s">
        <v>207</v>
      </c>
      <c r="AT249" s="207" t="s">
        <v>81</v>
      </c>
      <c r="AU249" s="207" t="s">
        <v>90</v>
      </c>
      <c r="AY249" s="206" t="s">
        <v>197</v>
      </c>
      <c r="BK249" s="208">
        <f>SUM(BK250:BK265)</f>
        <v>0</v>
      </c>
    </row>
    <row r="250" s="2" customFormat="1" ht="16.5" customHeight="1">
      <c r="A250" s="43"/>
      <c r="B250" s="44"/>
      <c r="C250" s="243" t="s">
        <v>688</v>
      </c>
      <c r="D250" s="243" t="s">
        <v>305</v>
      </c>
      <c r="E250" s="244" t="s">
        <v>3121</v>
      </c>
      <c r="F250" s="245" t="s">
        <v>3122</v>
      </c>
      <c r="G250" s="246" t="s">
        <v>409</v>
      </c>
      <c r="H250" s="247">
        <v>656</v>
      </c>
      <c r="I250" s="248"/>
      <c r="J250" s="249">
        <f>ROUND(I250*H250,2)</f>
        <v>0</v>
      </c>
      <c r="K250" s="245" t="s">
        <v>35</v>
      </c>
      <c r="L250" s="250"/>
      <c r="M250" s="251" t="s">
        <v>35</v>
      </c>
      <c r="N250" s="252" t="s">
        <v>53</v>
      </c>
      <c r="O250" s="89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R250" s="222" t="s">
        <v>253</v>
      </c>
      <c r="AT250" s="222" t="s">
        <v>305</v>
      </c>
      <c r="AU250" s="222" t="s">
        <v>92</v>
      </c>
      <c r="AY250" s="21" t="s">
        <v>197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21" t="s">
        <v>90</v>
      </c>
      <c r="BK250" s="223">
        <f>ROUND(I250*H250,2)</f>
        <v>0</v>
      </c>
      <c r="BL250" s="21" t="s">
        <v>206</v>
      </c>
      <c r="BM250" s="222" t="s">
        <v>3175</v>
      </c>
    </row>
    <row r="251" s="2" customFormat="1">
      <c r="A251" s="43"/>
      <c r="B251" s="44"/>
      <c r="C251" s="45"/>
      <c r="D251" s="224" t="s">
        <v>209</v>
      </c>
      <c r="E251" s="45"/>
      <c r="F251" s="225" t="s">
        <v>3122</v>
      </c>
      <c r="G251" s="45"/>
      <c r="H251" s="45"/>
      <c r="I251" s="226"/>
      <c r="J251" s="45"/>
      <c r="K251" s="45"/>
      <c r="L251" s="49"/>
      <c r="M251" s="227"/>
      <c r="N251" s="228"/>
      <c r="O251" s="89"/>
      <c r="P251" s="89"/>
      <c r="Q251" s="89"/>
      <c r="R251" s="89"/>
      <c r="S251" s="89"/>
      <c r="T251" s="90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T251" s="21" t="s">
        <v>209</v>
      </c>
      <c r="AU251" s="21" t="s">
        <v>92</v>
      </c>
    </row>
    <row r="252" s="2" customFormat="1" ht="16.5" customHeight="1">
      <c r="A252" s="43"/>
      <c r="B252" s="44"/>
      <c r="C252" s="243" t="s">
        <v>693</v>
      </c>
      <c r="D252" s="243" t="s">
        <v>305</v>
      </c>
      <c r="E252" s="244" t="s">
        <v>3127</v>
      </c>
      <c r="F252" s="245" t="s">
        <v>3128</v>
      </c>
      <c r="G252" s="246" t="s">
        <v>308</v>
      </c>
      <c r="H252" s="247">
        <v>533</v>
      </c>
      <c r="I252" s="248"/>
      <c r="J252" s="249">
        <f>ROUND(I252*H252,2)</f>
        <v>0</v>
      </c>
      <c r="K252" s="245" t="s">
        <v>35</v>
      </c>
      <c r="L252" s="250"/>
      <c r="M252" s="251" t="s">
        <v>35</v>
      </c>
      <c r="N252" s="252" t="s">
        <v>53</v>
      </c>
      <c r="O252" s="89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2" t="s">
        <v>253</v>
      </c>
      <c r="AT252" s="222" t="s">
        <v>305</v>
      </c>
      <c r="AU252" s="222" t="s">
        <v>92</v>
      </c>
      <c r="AY252" s="21" t="s">
        <v>197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21" t="s">
        <v>90</v>
      </c>
      <c r="BK252" s="223">
        <f>ROUND(I252*H252,2)</f>
        <v>0</v>
      </c>
      <c r="BL252" s="21" t="s">
        <v>206</v>
      </c>
      <c r="BM252" s="222" t="s">
        <v>3176</v>
      </c>
    </row>
    <row r="253" s="2" customFormat="1">
      <c r="A253" s="43"/>
      <c r="B253" s="44"/>
      <c r="C253" s="45"/>
      <c r="D253" s="224" t="s">
        <v>209</v>
      </c>
      <c r="E253" s="45"/>
      <c r="F253" s="225" t="s">
        <v>3128</v>
      </c>
      <c r="G253" s="45"/>
      <c r="H253" s="45"/>
      <c r="I253" s="226"/>
      <c r="J253" s="45"/>
      <c r="K253" s="45"/>
      <c r="L253" s="49"/>
      <c r="M253" s="227"/>
      <c r="N253" s="228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209</v>
      </c>
      <c r="AU253" s="21" t="s">
        <v>92</v>
      </c>
    </row>
    <row r="254" s="2" customFormat="1" ht="16.5" customHeight="1">
      <c r="A254" s="43"/>
      <c r="B254" s="44"/>
      <c r="C254" s="243" t="s">
        <v>697</v>
      </c>
      <c r="D254" s="243" t="s">
        <v>305</v>
      </c>
      <c r="E254" s="244" t="s">
        <v>3130</v>
      </c>
      <c r="F254" s="245" t="s">
        <v>3131</v>
      </c>
      <c r="G254" s="246" t="s">
        <v>2961</v>
      </c>
      <c r="H254" s="247">
        <v>22</v>
      </c>
      <c r="I254" s="248"/>
      <c r="J254" s="249">
        <f>ROUND(I254*H254,2)</f>
        <v>0</v>
      </c>
      <c r="K254" s="245" t="s">
        <v>35</v>
      </c>
      <c r="L254" s="250"/>
      <c r="M254" s="251" t="s">
        <v>35</v>
      </c>
      <c r="N254" s="252" t="s">
        <v>53</v>
      </c>
      <c r="O254" s="89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R254" s="222" t="s">
        <v>253</v>
      </c>
      <c r="AT254" s="222" t="s">
        <v>305</v>
      </c>
      <c r="AU254" s="222" t="s">
        <v>92</v>
      </c>
      <c r="AY254" s="21" t="s">
        <v>197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21" t="s">
        <v>90</v>
      </c>
      <c r="BK254" s="223">
        <f>ROUND(I254*H254,2)</f>
        <v>0</v>
      </c>
      <c r="BL254" s="21" t="s">
        <v>206</v>
      </c>
      <c r="BM254" s="222" t="s">
        <v>3177</v>
      </c>
    </row>
    <row r="255" s="2" customFormat="1">
      <c r="A255" s="43"/>
      <c r="B255" s="44"/>
      <c r="C255" s="45"/>
      <c r="D255" s="224" t="s">
        <v>209</v>
      </c>
      <c r="E255" s="45"/>
      <c r="F255" s="225" t="s">
        <v>3131</v>
      </c>
      <c r="G255" s="45"/>
      <c r="H255" s="45"/>
      <c r="I255" s="226"/>
      <c r="J255" s="45"/>
      <c r="K255" s="45"/>
      <c r="L255" s="49"/>
      <c r="M255" s="227"/>
      <c r="N255" s="228"/>
      <c r="O255" s="89"/>
      <c r="P255" s="89"/>
      <c r="Q255" s="89"/>
      <c r="R255" s="89"/>
      <c r="S255" s="89"/>
      <c r="T255" s="90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T255" s="21" t="s">
        <v>209</v>
      </c>
      <c r="AU255" s="21" t="s">
        <v>92</v>
      </c>
    </row>
    <row r="256" s="2" customFormat="1" ht="16.5" customHeight="1">
      <c r="A256" s="43"/>
      <c r="B256" s="44"/>
      <c r="C256" s="243" t="s">
        <v>700</v>
      </c>
      <c r="D256" s="243" t="s">
        <v>305</v>
      </c>
      <c r="E256" s="244" t="s">
        <v>3133</v>
      </c>
      <c r="F256" s="245" t="s">
        <v>3134</v>
      </c>
      <c r="G256" s="246" t="s">
        <v>409</v>
      </c>
      <c r="H256" s="247">
        <v>102</v>
      </c>
      <c r="I256" s="248"/>
      <c r="J256" s="249">
        <f>ROUND(I256*H256,2)</f>
        <v>0</v>
      </c>
      <c r="K256" s="245" t="s">
        <v>35</v>
      </c>
      <c r="L256" s="250"/>
      <c r="M256" s="251" t="s">
        <v>35</v>
      </c>
      <c r="N256" s="252" t="s">
        <v>53</v>
      </c>
      <c r="O256" s="89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R256" s="222" t="s">
        <v>253</v>
      </c>
      <c r="AT256" s="222" t="s">
        <v>305</v>
      </c>
      <c r="AU256" s="222" t="s">
        <v>92</v>
      </c>
      <c r="AY256" s="21" t="s">
        <v>197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21" t="s">
        <v>90</v>
      </c>
      <c r="BK256" s="223">
        <f>ROUND(I256*H256,2)</f>
        <v>0</v>
      </c>
      <c r="BL256" s="21" t="s">
        <v>206</v>
      </c>
      <c r="BM256" s="222" t="s">
        <v>3178</v>
      </c>
    </row>
    <row r="257" s="2" customFormat="1">
      <c r="A257" s="43"/>
      <c r="B257" s="44"/>
      <c r="C257" s="45"/>
      <c r="D257" s="224" t="s">
        <v>209</v>
      </c>
      <c r="E257" s="45"/>
      <c r="F257" s="225" t="s">
        <v>3134</v>
      </c>
      <c r="G257" s="45"/>
      <c r="H257" s="45"/>
      <c r="I257" s="226"/>
      <c r="J257" s="45"/>
      <c r="K257" s="45"/>
      <c r="L257" s="49"/>
      <c r="M257" s="227"/>
      <c r="N257" s="228"/>
      <c r="O257" s="89"/>
      <c r="P257" s="89"/>
      <c r="Q257" s="89"/>
      <c r="R257" s="89"/>
      <c r="S257" s="89"/>
      <c r="T257" s="90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T257" s="21" t="s">
        <v>209</v>
      </c>
      <c r="AU257" s="21" t="s">
        <v>92</v>
      </c>
    </row>
    <row r="258" s="2" customFormat="1" ht="16.5" customHeight="1">
      <c r="A258" s="43"/>
      <c r="B258" s="44"/>
      <c r="C258" s="243" t="s">
        <v>705</v>
      </c>
      <c r="D258" s="243" t="s">
        <v>305</v>
      </c>
      <c r="E258" s="244" t="s">
        <v>3136</v>
      </c>
      <c r="F258" s="245" t="s">
        <v>3137</v>
      </c>
      <c r="G258" s="246" t="s">
        <v>2961</v>
      </c>
      <c r="H258" s="247">
        <v>422</v>
      </c>
      <c r="I258" s="248"/>
      <c r="J258" s="249">
        <f>ROUND(I258*H258,2)</f>
        <v>0</v>
      </c>
      <c r="K258" s="245" t="s">
        <v>35</v>
      </c>
      <c r="L258" s="250"/>
      <c r="M258" s="251" t="s">
        <v>35</v>
      </c>
      <c r="N258" s="252" t="s">
        <v>53</v>
      </c>
      <c r="O258" s="89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2" t="s">
        <v>253</v>
      </c>
      <c r="AT258" s="222" t="s">
        <v>305</v>
      </c>
      <c r="AU258" s="222" t="s">
        <v>92</v>
      </c>
      <c r="AY258" s="21" t="s">
        <v>197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1" t="s">
        <v>90</v>
      </c>
      <c r="BK258" s="223">
        <f>ROUND(I258*H258,2)</f>
        <v>0</v>
      </c>
      <c r="BL258" s="21" t="s">
        <v>206</v>
      </c>
      <c r="BM258" s="222" t="s">
        <v>3179</v>
      </c>
    </row>
    <row r="259" s="2" customFormat="1">
      <c r="A259" s="43"/>
      <c r="B259" s="44"/>
      <c r="C259" s="45"/>
      <c r="D259" s="224" t="s">
        <v>209</v>
      </c>
      <c r="E259" s="45"/>
      <c r="F259" s="225" t="s">
        <v>3137</v>
      </c>
      <c r="G259" s="45"/>
      <c r="H259" s="45"/>
      <c r="I259" s="226"/>
      <c r="J259" s="45"/>
      <c r="K259" s="45"/>
      <c r="L259" s="49"/>
      <c r="M259" s="227"/>
      <c r="N259" s="228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T259" s="21" t="s">
        <v>209</v>
      </c>
      <c r="AU259" s="21" t="s">
        <v>92</v>
      </c>
    </row>
    <row r="260" s="2" customFormat="1" ht="16.5" customHeight="1">
      <c r="A260" s="43"/>
      <c r="B260" s="44"/>
      <c r="C260" s="243" t="s">
        <v>712</v>
      </c>
      <c r="D260" s="243" t="s">
        <v>305</v>
      </c>
      <c r="E260" s="244" t="s">
        <v>3145</v>
      </c>
      <c r="F260" s="245" t="s">
        <v>3146</v>
      </c>
      <c r="G260" s="246" t="s">
        <v>320</v>
      </c>
      <c r="H260" s="247">
        <v>5.7000000000000002</v>
      </c>
      <c r="I260" s="248"/>
      <c r="J260" s="249">
        <f>ROUND(I260*H260,2)</f>
        <v>0</v>
      </c>
      <c r="K260" s="245" t="s">
        <v>35</v>
      </c>
      <c r="L260" s="250"/>
      <c r="M260" s="251" t="s">
        <v>35</v>
      </c>
      <c r="N260" s="252" t="s">
        <v>53</v>
      </c>
      <c r="O260" s="89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R260" s="222" t="s">
        <v>253</v>
      </c>
      <c r="AT260" s="222" t="s">
        <v>305</v>
      </c>
      <c r="AU260" s="222" t="s">
        <v>92</v>
      </c>
      <c r="AY260" s="21" t="s">
        <v>197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21" t="s">
        <v>90</v>
      </c>
      <c r="BK260" s="223">
        <f>ROUND(I260*H260,2)</f>
        <v>0</v>
      </c>
      <c r="BL260" s="21" t="s">
        <v>206</v>
      </c>
      <c r="BM260" s="222" t="s">
        <v>3180</v>
      </c>
    </row>
    <row r="261" s="2" customFormat="1">
      <c r="A261" s="43"/>
      <c r="B261" s="44"/>
      <c r="C261" s="45"/>
      <c r="D261" s="224" t="s">
        <v>209</v>
      </c>
      <c r="E261" s="45"/>
      <c r="F261" s="225" t="s">
        <v>3146</v>
      </c>
      <c r="G261" s="45"/>
      <c r="H261" s="45"/>
      <c r="I261" s="226"/>
      <c r="J261" s="45"/>
      <c r="K261" s="45"/>
      <c r="L261" s="49"/>
      <c r="M261" s="227"/>
      <c r="N261" s="228"/>
      <c r="O261" s="89"/>
      <c r="P261" s="89"/>
      <c r="Q261" s="89"/>
      <c r="R261" s="89"/>
      <c r="S261" s="89"/>
      <c r="T261" s="90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T261" s="21" t="s">
        <v>209</v>
      </c>
      <c r="AU261" s="21" t="s">
        <v>92</v>
      </c>
    </row>
    <row r="262" s="2" customFormat="1" ht="16.5" customHeight="1">
      <c r="A262" s="43"/>
      <c r="B262" s="44"/>
      <c r="C262" s="243" t="s">
        <v>715</v>
      </c>
      <c r="D262" s="243" t="s">
        <v>305</v>
      </c>
      <c r="E262" s="244" t="s">
        <v>3148</v>
      </c>
      <c r="F262" s="245" t="s">
        <v>3149</v>
      </c>
      <c r="G262" s="246" t="s">
        <v>269</v>
      </c>
      <c r="H262" s="247">
        <v>35.600000000000001</v>
      </c>
      <c r="I262" s="248"/>
      <c r="J262" s="249">
        <f>ROUND(I262*H262,2)</f>
        <v>0</v>
      </c>
      <c r="K262" s="245" t="s">
        <v>35</v>
      </c>
      <c r="L262" s="250"/>
      <c r="M262" s="251" t="s">
        <v>35</v>
      </c>
      <c r="N262" s="252" t="s">
        <v>53</v>
      </c>
      <c r="O262" s="89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2" t="s">
        <v>253</v>
      </c>
      <c r="AT262" s="222" t="s">
        <v>305</v>
      </c>
      <c r="AU262" s="222" t="s">
        <v>92</v>
      </c>
      <c r="AY262" s="21" t="s">
        <v>197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1" t="s">
        <v>90</v>
      </c>
      <c r="BK262" s="223">
        <f>ROUND(I262*H262,2)</f>
        <v>0</v>
      </c>
      <c r="BL262" s="21" t="s">
        <v>206</v>
      </c>
      <c r="BM262" s="222" t="s">
        <v>3181</v>
      </c>
    </row>
    <row r="263" s="2" customFormat="1">
      <c r="A263" s="43"/>
      <c r="B263" s="44"/>
      <c r="C263" s="45"/>
      <c r="D263" s="224" t="s">
        <v>209</v>
      </c>
      <c r="E263" s="45"/>
      <c r="F263" s="225" t="s">
        <v>3149</v>
      </c>
      <c r="G263" s="45"/>
      <c r="H263" s="45"/>
      <c r="I263" s="226"/>
      <c r="J263" s="45"/>
      <c r="K263" s="45"/>
      <c r="L263" s="49"/>
      <c r="M263" s="227"/>
      <c r="N263" s="228"/>
      <c r="O263" s="89"/>
      <c r="P263" s="89"/>
      <c r="Q263" s="89"/>
      <c r="R263" s="89"/>
      <c r="S263" s="89"/>
      <c r="T263" s="90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T263" s="21" t="s">
        <v>209</v>
      </c>
      <c r="AU263" s="21" t="s">
        <v>92</v>
      </c>
    </row>
    <row r="264" s="2" customFormat="1" ht="16.5" customHeight="1">
      <c r="A264" s="43"/>
      <c r="B264" s="44"/>
      <c r="C264" s="243" t="s">
        <v>717</v>
      </c>
      <c r="D264" s="243" t="s">
        <v>305</v>
      </c>
      <c r="E264" s="244" t="s">
        <v>3182</v>
      </c>
      <c r="F264" s="245" t="s">
        <v>3152</v>
      </c>
      <c r="G264" s="246" t="s">
        <v>2961</v>
      </c>
      <c r="H264" s="247">
        <v>1</v>
      </c>
      <c r="I264" s="248"/>
      <c r="J264" s="249">
        <f>ROUND(I264*H264,2)</f>
        <v>0</v>
      </c>
      <c r="K264" s="245" t="s">
        <v>35</v>
      </c>
      <c r="L264" s="250"/>
      <c r="M264" s="251" t="s">
        <v>35</v>
      </c>
      <c r="N264" s="252" t="s">
        <v>53</v>
      </c>
      <c r="O264" s="89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R264" s="222" t="s">
        <v>253</v>
      </c>
      <c r="AT264" s="222" t="s">
        <v>305</v>
      </c>
      <c r="AU264" s="222" t="s">
        <v>92</v>
      </c>
      <c r="AY264" s="21" t="s">
        <v>197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21" t="s">
        <v>90</v>
      </c>
      <c r="BK264" s="223">
        <f>ROUND(I264*H264,2)</f>
        <v>0</v>
      </c>
      <c r="BL264" s="21" t="s">
        <v>206</v>
      </c>
      <c r="BM264" s="222" t="s">
        <v>3183</v>
      </c>
    </row>
    <row r="265" s="2" customFormat="1">
      <c r="A265" s="43"/>
      <c r="B265" s="44"/>
      <c r="C265" s="45"/>
      <c r="D265" s="224" t="s">
        <v>209</v>
      </c>
      <c r="E265" s="45"/>
      <c r="F265" s="225" t="s">
        <v>3152</v>
      </c>
      <c r="G265" s="45"/>
      <c r="H265" s="45"/>
      <c r="I265" s="226"/>
      <c r="J265" s="45"/>
      <c r="K265" s="45"/>
      <c r="L265" s="49"/>
      <c r="M265" s="291"/>
      <c r="N265" s="292"/>
      <c r="O265" s="293"/>
      <c r="P265" s="293"/>
      <c r="Q265" s="293"/>
      <c r="R265" s="293"/>
      <c r="S265" s="293"/>
      <c r="T265" s="294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T265" s="21" t="s">
        <v>209</v>
      </c>
      <c r="AU265" s="21" t="s">
        <v>92</v>
      </c>
    </row>
    <row r="266" s="2" customFormat="1" ht="6.96" customHeight="1">
      <c r="A266" s="43"/>
      <c r="B266" s="64"/>
      <c r="C266" s="65"/>
      <c r="D266" s="65"/>
      <c r="E266" s="65"/>
      <c r="F266" s="65"/>
      <c r="G266" s="65"/>
      <c r="H266" s="65"/>
      <c r="I266" s="65"/>
      <c r="J266" s="65"/>
      <c r="K266" s="65"/>
      <c r="L266" s="49"/>
      <c r="M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</row>
  </sheetData>
  <sheetProtection sheet="1" autoFilter="0" formatColumns="0" formatRows="0" objects="1" scenarios="1" spinCount="100000" saltValue="BO0NHZRCGdiSDwRR8OMrNVdyUSJvvIqhnGmkV7aAThhxDaokkHLtN1f0khFE/hfmZ6ZjYgpQQpi0eKYxzu43fg==" hashValue="tnkK5L0yABJ6x40pvyfLk6xA8+D9S//r0XAgz+h57DmSH9G2M/5H25Oj8x/Di/Yz4rI6Zoe5pcy0jvNfp34eJA==" algorithmName="SHA-512" password="CC35"/>
  <autoFilter ref="C84:K26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131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3184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132</v>
      </c>
      <c r="G11" s="43"/>
      <c r="H11" s="43"/>
      <c r="I11" s="137" t="s">
        <v>20</v>
      </c>
      <c r="J11" s="141" t="s">
        <v>3185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3186</v>
      </c>
      <c r="G13" s="43"/>
      <c r="H13" s="43"/>
      <c r="I13" s="143" t="s">
        <v>28</v>
      </c>
      <c r="J13" s="144" t="s">
        <v>2952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ROUND(J85,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ROUND((SUM(BE85:BE229)),  2)</f>
        <v>0</v>
      </c>
      <c r="G33" s="43"/>
      <c r="H33" s="43"/>
      <c r="I33" s="155">
        <v>0.20999999999999999</v>
      </c>
      <c r="J33" s="154">
        <f>ROUND(((SUM(BE85:BE229))*I33),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ROUND((SUM(BF85:BF229)),  2)</f>
        <v>0</v>
      </c>
      <c r="G34" s="43"/>
      <c r="H34" s="43"/>
      <c r="I34" s="155">
        <v>0.12</v>
      </c>
      <c r="J34" s="154">
        <f>ROUND(((SUM(BF85:BF229))*I34),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ROUND((SUM(BG85:BG229)),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ROUND((SUM(BH85:BH229)),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ROUND((SUM(BI85:BI229)),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461 - Metropolitní síť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3187</v>
      </c>
      <c r="E60" s="175"/>
      <c r="F60" s="175"/>
      <c r="G60" s="175"/>
      <c r="H60" s="175"/>
      <c r="I60" s="175"/>
      <c r="J60" s="176">
        <f>J86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2954</v>
      </c>
      <c r="E61" s="181"/>
      <c r="F61" s="181"/>
      <c r="G61" s="181"/>
      <c r="H61" s="181"/>
      <c r="I61" s="181"/>
      <c r="J61" s="182">
        <f>J87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2955</v>
      </c>
      <c r="E62" s="181"/>
      <c r="F62" s="181"/>
      <c r="G62" s="181"/>
      <c r="H62" s="181"/>
      <c r="I62" s="181"/>
      <c r="J62" s="182">
        <f>J124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2"/>
      <c r="C63" s="173"/>
      <c r="D63" s="174" t="s">
        <v>3188</v>
      </c>
      <c r="E63" s="175"/>
      <c r="F63" s="175"/>
      <c r="G63" s="175"/>
      <c r="H63" s="175"/>
      <c r="I63" s="175"/>
      <c r="J63" s="176">
        <f>J154</f>
        <v>0</v>
      </c>
      <c r="K63" s="173"/>
      <c r="L63" s="177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8"/>
      <c r="C64" s="179"/>
      <c r="D64" s="180" t="s">
        <v>2954</v>
      </c>
      <c r="E64" s="181"/>
      <c r="F64" s="181"/>
      <c r="G64" s="181"/>
      <c r="H64" s="181"/>
      <c r="I64" s="181"/>
      <c r="J64" s="182">
        <f>J155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2955</v>
      </c>
      <c r="E65" s="181"/>
      <c r="F65" s="181"/>
      <c r="G65" s="181"/>
      <c r="H65" s="181"/>
      <c r="I65" s="181"/>
      <c r="J65" s="182">
        <f>J198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3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3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182</v>
      </c>
      <c r="D72" s="45"/>
      <c r="E72" s="45"/>
      <c r="F72" s="45"/>
      <c r="G72" s="45"/>
      <c r="H72" s="45"/>
      <c r="I72" s="45"/>
      <c r="J72" s="45"/>
      <c r="K72" s="45"/>
      <c r="L72" s="13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3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3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16.5" customHeight="1">
      <c r="A75" s="43"/>
      <c r="B75" s="44"/>
      <c r="C75" s="45"/>
      <c r="D75" s="45"/>
      <c r="E75" s="167" t="str">
        <f>E7</f>
        <v>Cheb, rekonstrukce ulice Kamenná</v>
      </c>
      <c r="F75" s="36"/>
      <c r="G75" s="36"/>
      <c r="H75" s="36"/>
      <c r="I75" s="45"/>
      <c r="J75" s="45"/>
      <c r="K75" s="45"/>
      <c r="L75" s="13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142</v>
      </c>
      <c r="D76" s="45"/>
      <c r="E76" s="45"/>
      <c r="F76" s="45"/>
      <c r="G76" s="45"/>
      <c r="H76" s="45"/>
      <c r="I76" s="45"/>
      <c r="J76" s="45"/>
      <c r="K76" s="45"/>
      <c r="L76" s="13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SO 461 - Metropolitní síť</v>
      </c>
      <c r="F77" s="45"/>
      <c r="G77" s="45"/>
      <c r="H77" s="45"/>
      <c r="I77" s="45"/>
      <c r="J77" s="45"/>
      <c r="K77" s="45"/>
      <c r="L77" s="13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>Cheb</v>
      </c>
      <c r="G79" s="45"/>
      <c r="H79" s="45"/>
      <c r="I79" s="36" t="s">
        <v>24</v>
      </c>
      <c r="J79" s="77" t="str">
        <f>IF(J12="","",J12)</f>
        <v>21. 10. 2024</v>
      </c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40.05" customHeight="1">
      <c r="A81" s="43"/>
      <c r="B81" s="44"/>
      <c r="C81" s="36" t="s">
        <v>30</v>
      </c>
      <c r="D81" s="45"/>
      <c r="E81" s="45"/>
      <c r="F81" s="31" t="str">
        <f>E15</f>
        <v>Město Cheb</v>
      </c>
      <c r="G81" s="45"/>
      <c r="H81" s="45"/>
      <c r="I81" s="36" t="s">
        <v>38</v>
      </c>
      <c r="J81" s="41" t="str">
        <f>E21</f>
        <v>Dopravní stavby a venkovní architektura s.r.o.</v>
      </c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40.05" customHeight="1">
      <c r="A82" s="43"/>
      <c r="B82" s="44"/>
      <c r="C82" s="36" t="s">
        <v>36</v>
      </c>
      <c r="D82" s="45"/>
      <c r="E82" s="45"/>
      <c r="F82" s="31" t="str">
        <f>IF(E18="","",E18)</f>
        <v>Vyplň údaj</v>
      </c>
      <c r="G82" s="45"/>
      <c r="H82" s="45"/>
      <c r="I82" s="36" t="s">
        <v>43</v>
      </c>
      <c r="J82" s="41" t="str">
        <f>E24</f>
        <v>DSVA - Ing. J. Ševčík, J. Turza, J. Heřmanová</v>
      </c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84"/>
      <c r="B84" s="185"/>
      <c r="C84" s="186" t="s">
        <v>183</v>
      </c>
      <c r="D84" s="187" t="s">
        <v>67</v>
      </c>
      <c r="E84" s="187" t="s">
        <v>63</v>
      </c>
      <c r="F84" s="187" t="s">
        <v>64</v>
      </c>
      <c r="G84" s="187" t="s">
        <v>184</v>
      </c>
      <c r="H84" s="187" t="s">
        <v>185</v>
      </c>
      <c r="I84" s="187" t="s">
        <v>186</v>
      </c>
      <c r="J84" s="187" t="s">
        <v>148</v>
      </c>
      <c r="K84" s="188" t="s">
        <v>187</v>
      </c>
      <c r="L84" s="189"/>
      <c r="M84" s="97" t="s">
        <v>35</v>
      </c>
      <c r="N84" s="98" t="s">
        <v>52</v>
      </c>
      <c r="O84" s="98" t="s">
        <v>188</v>
      </c>
      <c r="P84" s="98" t="s">
        <v>189</v>
      </c>
      <c r="Q84" s="98" t="s">
        <v>190</v>
      </c>
      <c r="R84" s="98" t="s">
        <v>191</v>
      </c>
      <c r="S84" s="98" t="s">
        <v>192</v>
      </c>
      <c r="T84" s="99" t="s">
        <v>193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3"/>
      <c r="B85" s="44"/>
      <c r="C85" s="104" t="s">
        <v>194</v>
      </c>
      <c r="D85" s="45"/>
      <c r="E85" s="45"/>
      <c r="F85" s="45"/>
      <c r="G85" s="45"/>
      <c r="H85" s="45"/>
      <c r="I85" s="45"/>
      <c r="J85" s="190">
        <f>BK85</f>
        <v>0</v>
      </c>
      <c r="K85" s="45"/>
      <c r="L85" s="49"/>
      <c r="M85" s="100"/>
      <c r="N85" s="191"/>
      <c r="O85" s="101"/>
      <c r="P85" s="192">
        <f>P86+P154</f>
        <v>0</v>
      </c>
      <c r="Q85" s="101"/>
      <c r="R85" s="192">
        <f>R86+R154</f>
        <v>0</v>
      </c>
      <c r="S85" s="101"/>
      <c r="T85" s="193">
        <f>T86+T154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81</v>
      </c>
      <c r="AU85" s="21" t="s">
        <v>149</v>
      </c>
      <c r="BK85" s="194">
        <f>BK86+BK154</f>
        <v>0</v>
      </c>
    </row>
    <row r="86" s="12" customFormat="1" ht="25.92" customHeight="1">
      <c r="A86" s="12"/>
      <c r="B86" s="195"/>
      <c r="C86" s="196"/>
      <c r="D86" s="197" t="s">
        <v>81</v>
      </c>
      <c r="E86" s="198" t="s">
        <v>3189</v>
      </c>
      <c r="F86" s="198" t="s">
        <v>2958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P87+P124</f>
        <v>0</v>
      </c>
      <c r="Q86" s="203"/>
      <c r="R86" s="204">
        <f>R87+R124</f>
        <v>0</v>
      </c>
      <c r="S86" s="203"/>
      <c r="T86" s="205">
        <f>T87+T124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6" t="s">
        <v>90</v>
      </c>
      <c r="AT86" s="207" t="s">
        <v>81</v>
      </c>
      <c r="AU86" s="207" t="s">
        <v>82</v>
      </c>
      <c r="AY86" s="206" t="s">
        <v>197</v>
      </c>
      <c r="BK86" s="208">
        <f>BK87+BK124</f>
        <v>0</v>
      </c>
    </row>
    <row r="87" s="12" customFormat="1" ht="22.8" customHeight="1">
      <c r="A87" s="12"/>
      <c r="B87" s="195"/>
      <c r="C87" s="196"/>
      <c r="D87" s="197" t="s">
        <v>81</v>
      </c>
      <c r="E87" s="209" t="s">
        <v>195</v>
      </c>
      <c r="F87" s="209" t="s">
        <v>196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SUM(P88:P123)</f>
        <v>0</v>
      </c>
      <c r="Q87" s="203"/>
      <c r="R87" s="204">
        <f>SUM(R88:R123)</f>
        <v>0</v>
      </c>
      <c r="S87" s="203"/>
      <c r="T87" s="205">
        <f>SUM(T88:T123)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6" t="s">
        <v>90</v>
      </c>
      <c r="AT87" s="207" t="s">
        <v>81</v>
      </c>
      <c r="AU87" s="207" t="s">
        <v>90</v>
      </c>
      <c r="AY87" s="206" t="s">
        <v>197</v>
      </c>
      <c r="BK87" s="208">
        <f>SUM(BK88:BK123)</f>
        <v>0</v>
      </c>
    </row>
    <row r="88" s="2" customFormat="1" ht="16.5" customHeight="1">
      <c r="A88" s="43"/>
      <c r="B88" s="44"/>
      <c r="C88" s="211" t="s">
        <v>90</v>
      </c>
      <c r="D88" s="211" t="s">
        <v>201</v>
      </c>
      <c r="E88" s="212" t="s">
        <v>3057</v>
      </c>
      <c r="F88" s="213" t="s">
        <v>3058</v>
      </c>
      <c r="G88" s="214" t="s">
        <v>409</v>
      </c>
      <c r="H88" s="215">
        <v>7</v>
      </c>
      <c r="I88" s="216"/>
      <c r="J88" s="217">
        <f>ROUND(I88*H88,2)</f>
        <v>0</v>
      </c>
      <c r="K88" s="213" t="s">
        <v>35</v>
      </c>
      <c r="L88" s="49"/>
      <c r="M88" s="218" t="s">
        <v>35</v>
      </c>
      <c r="N88" s="219" t="s">
        <v>53</v>
      </c>
      <c r="O88" s="89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2" t="s">
        <v>206</v>
      </c>
      <c r="AT88" s="222" t="s">
        <v>201</v>
      </c>
      <c r="AU88" s="222" t="s">
        <v>92</v>
      </c>
      <c r="AY88" s="21" t="s">
        <v>197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1" t="s">
        <v>90</v>
      </c>
      <c r="BK88" s="223">
        <f>ROUND(I88*H88,2)</f>
        <v>0</v>
      </c>
      <c r="BL88" s="21" t="s">
        <v>206</v>
      </c>
      <c r="BM88" s="222" t="s">
        <v>3190</v>
      </c>
    </row>
    <row r="89" s="2" customFormat="1">
      <c r="A89" s="43"/>
      <c r="B89" s="44"/>
      <c r="C89" s="45"/>
      <c r="D89" s="224" t="s">
        <v>209</v>
      </c>
      <c r="E89" s="45"/>
      <c r="F89" s="225" t="s">
        <v>3058</v>
      </c>
      <c r="G89" s="45"/>
      <c r="H89" s="45"/>
      <c r="I89" s="226"/>
      <c r="J89" s="45"/>
      <c r="K89" s="45"/>
      <c r="L89" s="49"/>
      <c r="M89" s="227"/>
      <c r="N89" s="228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209</v>
      </c>
      <c r="AU89" s="21" t="s">
        <v>92</v>
      </c>
    </row>
    <row r="90" s="2" customFormat="1" ht="16.5" customHeight="1">
      <c r="A90" s="43"/>
      <c r="B90" s="44"/>
      <c r="C90" s="211" t="s">
        <v>92</v>
      </c>
      <c r="D90" s="211" t="s">
        <v>201</v>
      </c>
      <c r="E90" s="212" t="s">
        <v>3075</v>
      </c>
      <c r="F90" s="213" t="s">
        <v>3076</v>
      </c>
      <c r="G90" s="214" t="s">
        <v>409</v>
      </c>
      <c r="H90" s="215">
        <v>7</v>
      </c>
      <c r="I90" s="216"/>
      <c r="J90" s="217">
        <f>ROUND(I90*H90,2)</f>
        <v>0</v>
      </c>
      <c r="K90" s="213" t="s">
        <v>35</v>
      </c>
      <c r="L90" s="49"/>
      <c r="M90" s="218" t="s">
        <v>35</v>
      </c>
      <c r="N90" s="219" t="s">
        <v>53</v>
      </c>
      <c r="O90" s="89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R90" s="222" t="s">
        <v>206</v>
      </c>
      <c r="AT90" s="222" t="s">
        <v>201</v>
      </c>
      <c r="AU90" s="222" t="s">
        <v>92</v>
      </c>
      <c r="AY90" s="21" t="s">
        <v>197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1" t="s">
        <v>90</v>
      </c>
      <c r="BK90" s="223">
        <f>ROUND(I90*H90,2)</f>
        <v>0</v>
      </c>
      <c r="BL90" s="21" t="s">
        <v>206</v>
      </c>
      <c r="BM90" s="222" t="s">
        <v>3191</v>
      </c>
    </row>
    <row r="91" s="2" customFormat="1">
      <c r="A91" s="43"/>
      <c r="B91" s="44"/>
      <c r="C91" s="45"/>
      <c r="D91" s="224" t="s">
        <v>209</v>
      </c>
      <c r="E91" s="45"/>
      <c r="F91" s="225" t="s">
        <v>3076</v>
      </c>
      <c r="G91" s="45"/>
      <c r="H91" s="45"/>
      <c r="I91" s="226"/>
      <c r="J91" s="45"/>
      <c r="K91" s="45"/>
      <c r="L91" s="49"/>
      <c r="M91" s="227"/>
      <c r="N91" s="228"/>
      <c r="O91" s="89"/>
      <c r="P91" s="89"/>
      <c r="Q91" s="89"/>
      <c r="R91" s="89"/>
      <c r="S91" s="89"/>
      <c r="T91" s="90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T91" s="21" t="s">
        <v>209</v>
      </c>
      <c r="AU91" s="21" t="s">
        <v>92</v>
      </c>
    </row>
    <row r="92" s="2" customFormat="1" ht="16.5" customHeight="1">
      <c r="A92" s="43"/>
      <c r="B92" s="44"/>
      <c r="C92" s="211" t="s">
        <v>207</v>
      </c>
      <c r="D92" s="211" t="s">
        <v>201</v>
      </c>
      <c r="E92" s="212" t="s">
        <v>3192</v>
      </c>
      <c r="F92" s="213" t="s">
        <v>3193</v>
      </c>
      <c r="G92" s="214" t="s">
        <v>2961</v>
      </c>
      <c r="H92" s="215">
        <v>1</v>
      </c>
      <c r="I92" s="216"/>
      <c r="J92" s="217">
        <f>ROUND(I92*H92,2)</f>
        <v>0</v>
      </c>
      <c r="K92" s="213" t="s">
        <v>35</v>
      </c>
      <c r="L92" s="49"/>
      <c r="M92" s="218" t="s">
        <v>35</v>
      </c>
      <c r="N92" s="219" t="s">
        <v>53</v>
      </c>
      <c r="O92" s="89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R92" s="222" t="s">
        <v>206</v>
      </c>
      <c r="AT92" s="222" t="s">
        <v>201</v>
      </c>
      <c r="AU92" s="222" t="s">
        <v>92</v>
      </c>
      <c r="AY92" s="21" t="s">
        <v>197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1" t="s">
        <v>90</v>
      </c>
      <c r="BK92" s="223">
        <f>ROUND(I92*H92,2)</f>
        <v>0</v>
      </c>
      <c r="BL92" s="21" t="s">
        <v>206</v>
      </c>
      <c r="BM92" s="222" t="s">
        <v>3194</v>
      </c>
    </row>
    <row r="93" s="2" customFormat="1">
      <c r="A93" s="43"/>
      <c r="B93" s="44"/>
      <c r="C93" s="45"/>
      <c r="D93" s="224" t="s">
        <v>209</v>
      </c>
      <c r="E93" s="45"/>
      <c r="F93" s="225" t="s">
        <v>3193</v>
      </c>
      <c r="G93" s="45"/>
      <c r="H93" s="45"/>
      <c r="I93" s="226"/>
      <c r="J93" s="45"/>
      <c r="K93" s="45"/>
      <c r="L93" s="49"/>
      <c r="M93" s="227"/>
      <c r="N93" s="228"/>
      <c r="O93" s="89"/>
      <c r="P93" s="89"/>
      <c r="Q93" s="89"/>
      <c r="R93" s="89"/>
      <c r="S93" s="89"/>
      <c r="T93" s="90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T93" s="21" t="s">
        <v>209</v>
      </c>
      <c r="AU93" s="21" t="s">
        <v>92</v>
      </c>
    </row>
    <row r="94" s="2" customFormat="1" ht="16.5" customHeight="1">
      <c r="A94" s="43"/>
      <c r="B94" s="44"/>
      <c r="C94" s="211" t="s">
        <v>206</v>
      </c>
      <c r="D94" s="211" t="s">
        <v>201</v>
      </c>
      <c r="E94" s="212" t="s">
        <v>3195</v>
      </c>
      <c r="F94" s="213" t="s">
        <v>3196</v>
      </c>
      <c r="G94" s="214" t="s">
        <v>2961</v>
      </c>
      <c r="H94" s="215">
        <v>1</v>
      </c>
      <c r="I94" s="216"/>
      <c r="J94" s="217">
        <f>ROUND(I94*H94,2)</f>
        <v>0</v>
      </c>
      <c r="K94" s="213" t="s">
        <v>35</v>
      </c>
      <c r="L94" s="49"/>
      <c r="M94" s="218" t="s">
        <v>35</v>
      </c>
      <c r="N94" s="219" t="s">
        <v>53</v>
      </c>
      <c r="O94" s="89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2" t="s">
        <v>206</v>
      </c>
      <c r="AT94" s="222" t="s">
        <v>201</v>
      </c>
      <c r="AU94" s="222" t="s">
        <v>92</v>
      </c>
      <c r="AY94" s="21" t="s">
        <v>197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1" t="s">
        <v>90</v>
      </c>
      <c r="BK94" s="223">
        <f>ROUND(I94*H94,2)</f>
        <v>0</v>
      </c>
      <c r="BL94" s="21" t="s">
        <v>206</v>
      </c>
      <c r="BM94" s="222" t="s">
        <v>3197</v>
      </c>
    </row>
    <row r="95" s="2" customFormat="1">
      <c r="A95" s="43"/>
      <c r="B95" s="44"/>
      <c r="C95" s="45"/>
      <c r="D95" s="224" t="s">
        <v>209</v>
      </c>
      <c r="E95" s="45"/>
      <c r="F95" s="225" t="s">
        <v>3196</v>
      </c>
      <c r="G95" s="45"/>
      <c r="H95" s="45"/>
      <c r="I95" s="226"/>
      <c r="J95" s="45"/>
      <c r="K95" s="45"/>
      <c r="L95" s="49"/>
      <c r="M95" s="227"/>
      <c r="N95" s="228"/>
      <c r="O95" s="89"/>
      <c r="P95" s="89"/>
      <c r="Q95" s="89"/>
      <c r="R95" s="89"/>
      <c r="S95" s="89"/>
      <c r="T95" s="9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T95" s="21" t="s">
        <v>209</v>
      </c>
      <c r="AU95" s="21" t="s">
        <v>92</v>
      </c>
    </row>
    <row r="96" s="2" customFormat="1" ht="16.5" customHeight="1">
      <c r="A96" s="43"/>
      <c r="B96" s="44"/>
      <c r="C96" s="211" t="s">
        <v>234</v>
      </c>
      <c r="D96" s="211" t="s">
        <v>201</v>
      </c>
      <c r="E96" s="212" t="s">
        <v>3198</v>
      </c>
      <c r="F96" s="213" t="s">
        <v>3199</v>
      </c>
      <c r="G96" s="214" t="s">
        <v>2961</v>
      </c>
      <c r="H96" s="215">
        <v>1</v>
      </c>
      <c r="I96" s="216"/>
      <c r="J96" s="217">
        <f>ROUND(I96*H96,2)</f>
        <v>0</v>
      </c>
      <c r="K96" s="213" t="s">
        <v>35</v>
      </c>
      <c r="L96" s="49"/>
      <c r="M96" s="218" t="s">
        <v>35</v>
      </c>
      <c r="N96" s="219" t="s">
        <v>53</v>
      </c>
      <c r="O96" s="89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2" t="s">
        <v>206</v>
      </c>
      <c r="AT96" s="222" t="s">
        <v>201</v>
      </c>
      <c r="AU96" s="222" t="s">
        <v>92</v>
      </c>
      <c r="AY96" s="21" t="s">
        <v>197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1" t="s">
        <v>90</v>
      </c>
      <c r="BK96" s="223">
        <f>ROUND(I96*H96,2)</f>
        <v>0</v>
      </c>
      <c r="BL96" s="21" t="s">
        <v>206</v>
      </c>
      <c r="BM96" s="222" t="s">
        <v>3200</v>
      </c>
    </row>
    <row r="97" s="2" customFormat="1">
      <c r="A97" s="43"/>
      <c r="B97" s="44"/>
      <c r="C97" s="45"/>
      <c r="D97" s="224" t="s">
        <v>209</v>
      </c>
      <c r="E97" s="45"/>
      <c r="F97" s="225" t="s">
        <v>3199</v>
      </c>
      <c r="G97" s="45"/>
      <c r="H97" s="45"/>
      <c r="I97" s="226"/>
      <c r="J97" s="45"/>
      <c r="K97" s="45"/>
      <c r="L97" s="49"/>
      <c r="M97" s="227"/>
      <c r="N97" s="228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209</v>
      </c>
      <c r="AU97" s="21" t="s">
        <v>92</v>
      </c>
    </row>
    <row r="98" s="2" customFormat="1" ht="16.5" customHeight="1">
      <c r="A98" s="43"/>
      <c r="B98" s="44"/>
      <c r="C98" s="211" t="s">
        <v>241</v>
      </c>
      <c r="D98" s="211" t="s">
        <v>201</v>
      </c>
      <c r="E98" s="212" t="s">
        <v>3201</v>
      </c>
      <c r="F98" s="213" t="s">
        <v>3202</v>
      </c>
      <c r="G98" s="214" t="s">
        <v>409</v>
      </c>
      <c r="H98" s="215">
        <v>197</v>
      </c>
      <c r="I98" s="216"/>
      <c r="J98" s="217">
        <f>ROUND(I98*H98,2)</f>
        <v>0</v>
      </c>
      <c r="K98" s="213" t="s">
        <v>35</v>
      </c>
      <c r="L98" s="49"/>
      <c r="M98" s="218" t="s">
        <v>35</v>
      </c>
      <c r="N98" s="219" t="s">
        <v>53</v>
      </c>
      <c r="O98" s="89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2" t="s">
        <v>206</v>
      </c>
      <c r="AT98" s="222" t="s">
        <v>201</v>
      </c>
      <c r="AU98" s="222" t="s">
        <v>92</v>
      </c>
      <c r="AY98" s="21" t="s">
        <v>197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1" t="s">
        <v>90</v>
      </c>
      <c r="BK98" s="223">
        <f>ROUND(I98*H98,2)</f>
        <v>0</v>
      </c>
      <c r="BL98" s="21" t="s">
        <v>206</v>
      </c>
      <c r="BM98" s="222" t="s">
        <v>3203</v>
      </c>
    </row>
    <row r="99" s="2" customFormat="1">
      <c r="A99" s="43"/>
      <c r="B99" s="44"/>
      <c r="C99" s="45"/>
      <c r="D99" s="224" t="s">
        <v>209</v>
      </c>
      <c r="E99" s="45"/>
      <c r="F99" s="225" t="s">
        <v>3202</v>
      </c>
      <c r="G99" s="45"/>
      <c r="H99" s="45"/>
      <c r="I99" s="226"/>
      <c r="J99" s="45"/>
      <c r="K99" s="45"/>
      <c r="L99" s="49"/>
      <c r="M99" s="227"/>
      <c r="N99" s="228"/>
      <c r="O99" s="89"/>
      <c r="P99" s="89"/>
      <c r="Q99" s="89"/>
      <c r="R99" s="89"/>
      <c r="S99" s="89"/>
      <c r="T99" s="90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209</v>
      </c>
      <c r="AU99" s="21" t="s">
        <v>92</v>
      </c>
    </row>
    <row r="100" s="2" customFormat="1" ht="16.5" customHeight="1">
      <c r="A100" s="43"/>
      <c r="B100" s="44"/>
      <c r="C100" s="211" t="s">
        <v>247</v>
      </c>
      <c r="D100" s="211" t="s">
        <v>201</v>
      </c>
      <c r="E100" s="212" t="s">
        <v>3204</v>
      </c>
      <c r="F100" s="213" t="s">
        <v>3088</v>
      </c>
      <c r="G100" s="214" t="s">
        <v>409</v>
      </c>
      <c r="H100" s="215">
        <v>7</v>
      </c>
      <c r="I100" s="216"/>
      <c r="J100" s="217">
        <f>ROUND(I100*H100,2)</f>
        <v>0</v>
      </c>
      <c r="K100" s="213" t="s">
        <v>35</v>
      </c>
      <c r="L100" s="49"/>
      <c r="M100" s="218" t="s">
        <v>35</v>
      </c>
      <c r="N100" s="219" t="s">
        <v>53</v>
      </c>
      <c r="O100" s="89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2" t="s">
        <v>206</v>
      </c>
      <c r="AT100" s="222" t="s">
        <v>201</v>
      </c>
      <c r="AU100" s="222" t="s">
        <v>92</v>
      </c>
      <c r="AY100" s="21" t="s">
        <v>197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1" t="s">
        <v>90</v>
      </c>
      <c r="BK100" s="223">
        <f>ROUND(I100*H100,2)</f>
        <v>0</v>
      </c>
      <c r="BL100" s="21" t="s">
        <v>206</v>
      </c>
      <c r="BM100" s="222" t="s">
        <v>3205</v>
      </c>
    </row>
    <row r="101" s="2" customFormat="1">
      <c r="A101" s="43"/>
      <c r="B101" s="44"/>
      <c r="C101" s="45"/>
      <c r="D101" s="224" t="s">
        <v>209</v>
      </c>
      <c r="E101" s="45"/>
      <c r="F101" s="225" t="s">
        <v>3088</v>
      </c>
      <c r="G101" s="45"/>
      <c r="H101" s="45"/>
      <c r="I101" s="226"/>
      <c r="J101" s="45"/>
      <c r="K101" s="45"/>
      <c r="L101" s="49"/>
      <c r="M101" s="227"/>
      <c r="N101" s="228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209</v>
      </c>
      <c r="AU101" s="21" t="s">
        <v>92</v>
      </c>
    </row>
    <row r="102" s="2" customFormat="1" ht="16.5" customHeight="1">
      <c r="A102" s="43"/>
      <c r="B102" s="44"/>
      <c r="C102" s="211" t="s">
        <v>253</v>
      </c>
      <c r="D102" s="211" t="s">
        <v>201</v>
      </c>
      <c r="E102" s="212" t="s">
        <v>3206</v>
      </c>
      <c r="F102" s="213" t="s">
        <v>3207</v>
      </c>
      <c r="G102" s="214" t="s">
        <v>409</v>
      </c>
      <c r="H102" s="215">
        <v>422</v>
      </c>
      <c r="I102" s="216"/>
      <c r="J102" s="217">
        <f>ROUND(I102*H102,2)</f>
        <v>0</v>
      </c>
      <c r="K102" s="213" t="s">
        <v>35</v>
      </c>
      <c r="L102" s="49"/>
      <c r="M102" s="218" t="s">
        <v>35</v>
      </c>
      <c r="N102" s="219" t="s">
        <v>53</v>
      </c>
      <c r="O102" s="89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2" t="s">
        <v>206</v>
      </c>
      <c r="AT102" s="222" t="s">
        <v>201</v>
      </c>
      <c r="AU102" s="222" t="s">
        <v>92</v>
      </c>
      <c r="AY102" s="21" t="s">
        <v>197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1" t="s">
        <v>90</v>
      </c>
      <c r="BK102" s="223">
        <f>ROUND(I102*H102,2)</f>
        <v>0</v>
      </c>
      <c r="BL102" s="21" t="s">
        <v>206</v>
      </c>
      <c r="BM102" s="222" t="s">
        <v>3208</v>
      </c>
    </row>
    <row r="103" s="2" customFormat="1">
      <c r="A103" s="43"/>
      <c r="B103" s="44"/>
      <c r="C103" s="45"/>
      <c r="D103" s="224" t="s">
        <v>209</v>
      </c>
      <c r="E103" s="45"/>
      <c r="F103" s="225" t="s">
        <v>3207</v>
      </c>
      <c r="G103" s="45"/>
      <c r="H103" s="45"/>
      <c r="I103" s="226"/>
      <c r="J103" s="45"/>
      <c r="K103" s="45"/>
      <c r="L103" s="49"/>
      <c r="M103" s="227"/>
      <c r="N103" s="228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209</v>
      </c>
      <c r="AU103" s="21" t="s">
        <v>92</v>
      </c>
    </row>
    <row r="104" s="2" customFormat="1" ht="16.5" customHeight="1">
      <c r="A104" s="43"/>
      <c r="B104" s="44"/>
      <c r="C104" s="211" t="s">
        <v>260</v>
      </c>
      <c r="D104" s="211" t="s">
        <v>201</v>
      </c>
      <c r="E104" s="212" t="s">
        <v>3209</v>
      </c>
      <c r="F104" s="213" t="s">
        <v>3210</v>
      </c>
      <c r="G104" s="214" t="s">
        <v>409</v>
      </c>
      <c r="H104" s="215">
        <v>140</v>
      </c>
      <c r="I104" s="216"/>
      <c r="J104" s="217">
        <f>ROUND(I104*H104,2)</f>
        <v>0</v>
      </c>
      <c r="K104" s="213" t="s">
        <v>35</v>
      </c>
      <c r="L104" s="49"/>
      <c r="M104" s="218" t="s">
        <v>35</v>
      </c>
      <c r="N104" s="219" t="s">
        <v>53</v>
      </c>
      <c r="O104" s="89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2" t="s">
        <v>206</v>
      </c>
      <c r="AT104" s="222" t="s">
        <v>201</v>
      </c>
      <c r="AU104" s="222" t="s">
        <v>92</v>
      </c>
      <c r="AY104" s="21" t="s">
        <v>197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1" t="s">
        <v>90</v>
      </c>
      <c r="BK104" s="223">
        <f>ROUND(I104*H104,2)</f>
        <v>0</v>
      </c>
      <c r="BL104" s="21" t="s">
        <v>206</v>
      </c>
      <c r="BM104" s="222" t="s">
        <v>3211</v>
      </c>
    </row>
    <row r="105" s="2" customFormat="1">
      <c r="A105" s="43"/>
      <c r="B105" s="44"/>
      <c r="C105" s="45"/>
      <c r="D105" s="224" t="s">
        <v>209</v>
      </c>
      <c r="E105" s="45"/>
      <c r="F105" s="225" t="s">
        <v>3210</v>
      </c>
      <c r="G105" s="45"/>
      <c r="H105" s="45"/>
      <c r="I105" s="226"/>
      <c r="J105" s="45"/>
      <c r="K105" s="45"/>
      <c r="L105" s="49"/>
      <c r="M105" s="227"/>
      <c r="N105" s="228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209</v>
      </c>
      <c r="AU105" s="21" t="s">
        <v>92</v>
      </c>
    </row>
    <row r="106" s="2" customFormat="1" ht="16.5" customHeight="1">
      <c r="A106" s="43"/>
      <c r="B106" s="44"/>
      <c r="C106" s="211" t="s">
        <v>266</v>
      </c>
      <c r="D106" s="211" t="s">
        <v>201</v>
      </c>
      <c r="E106" s="212" t="s">
        <v>3212</v>
      </c>
      <c r="F106" s="213" t="s">
        <v>3213</v>
      </c>
      <c r="G106" s="214" t="s">
        <v>409</v>
      </c>
      <c r="H106" s="215">
        <v>29</v>
      </c>
      <c r="I106" s="216"/>
      <c r="J106" s="217">
        <f>ROUND(I106*H106,2)</f>
        <v>0</v>
      </c>
      <c r="K106" s="213" t="s">
        <v>35</v>
      </c>
      <c r="L106" s="49"/>
      <c r="M106" s="218" t="s">
        <v>35</v>
      </c>
      <c r="N106" s="219" t="s">
        <v>53</v>
      </c>
      <c r="O106" s="89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2" t="s">
        <v>206</v>
      </c>
      <c r="AT106" s="222" t="s">
        <v>201</v>
      </c>
      <c r="AU106" s="222" t="s">
        <v>92</v>
      </c>
      <c r="AY106" s="21" t="s">
        <v>197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1" t="s">
        <v>90</v>
      </c>
      <c r="BK106" s="223">
        <f>ROUND(I106*H106,2)</f>
        <v>0</v>
      </c>
      <c r="BL106" s="21" t="s">
        <v>206</v>
      </c>
      <c r="BM106" s="222" t="s">
        <v>3214</v>
      </c>
    </row>
    <row r="107" s="2" customFormat="1">
      <c r="A107" s="43"/>
      <c r="B107" s="44"/>
      <c r="C107" s="45"/>
      <c r="D107" s="224" t="s">
        <v>209</v>
      </c>
      <c r="E107" s="45"/>
      <c r="F107" s="225" t="s">
        <v>3213</v>
      </c>
      <c r="G107" s="45"/>
      <c r="H107" s="45"/>
      <c r="I107" s="226"/>
      <c r="J107" s="45"/>
      <c r="K107" s="45"/>
      <c r="L107" s="49"/>
      <c r="M107" s="227"/>
      <c r="N107" s="228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209</v>
      </c>
      <c r="AU107" s="21" t="s">
        <v>92</v>
      </c>
    </row>
    <row r="108" s="2" customFormat="1" ht="16.5" customHeight="1">
      <c r="A108" s="43"/>
      <c r="B108" s="44"/>
      <c r="C108" s="211" t="s">
        <v>274</v>
      </c>
      <c r="D108" s="211" t="s">
        <v>201</v>
      </c>
      <c r="E108" s="212" t="s">
        <v>3215</v>
      </c>
      <c r="F108" s="213" t="s">
        <v>3216</v>
      </c>
      <c r="G108" s="214" t="s">
        <v>409</v>
      </c>
      <c r="H108" s="215">
        <v>200</v>
      </c>
      <c r="I108" s="216"/>
      <c r="J108" s="217">
        <f>ROUND(I108*H108,2)</f>
        <v>0</v>
      </c>
      <c r="K108" s="213" t="s">
        <v>35</v>
      </c>
      <c r="L108" s="49"/>
      <c r="M108" s="218" t="s">
        <v>35</v>
      </c>
      <c r="N108" s="219" t="s">
        <v>53</v>
      </c>
      <c r="O108" s="89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2" t="s">
        <v>206</v>
      </c>
      <c r="AT108" s="222" t="s">
        <v>201</v>
      </c>
      <c r="AU108" s="222" t="s">
        <v>92</v>
      </c>
      <c r="AY108" s="21" t="s">
        <v>197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1" t="s">
        <v>90</v>
      </c>
      <c r="BK108" s="223">
        <f>ROUND(I108*H108,2)</f>
        <v>0</v>
      </c>
      <c r="BL108" s="21" t="s">
        <v>206</v>
      </c>
      <c r="BM108" s="222" t="s">
        <v>3217</v>
      </c>
    </row>
    <row r="109" s="2" customFormat="1">
      <c r="A109" s="43"/>
      <c r="B109" s="44"/>
      <c r="C109" s="45"/>
      <c r="D109" s="224" t="s">
        <v>209</v>
      </c>
      <c r="E109" s="45"/>
      <c r="F109" s="225" t="s">
        <v>3216</v>
      </c>
      <c r="G109" s="45"/>
      <c r="H109" s="45"/>
      <c r="I109" s="226"/>
      <c r="J109" s="45"/>
      <c r="K109" s="45"/>
      <c r="L109" s="49"/>
      <c r="M109" s="227"/>
      <c r="N109" s="228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209</v>
      </c>
      <c r="AU109" s="21" t="s">
        <v>92</v>
      </c>
    </row>
    <row r="110" s="2" customFormat="1" ht="16.5" customHeight="1">
      <c r="A110" s="43"/>
      <c r="B110" s="44"/>
      <c r="C110" s="211" t="s">
        <v>8</v>
      </c>
      <c r="D110" s="211" t="s">
        <v>201</v>
      </c>
      <c r="E110" s="212" t="s">
        <v>3218</v>
      </c>
      <c r="F110" s="213" t="s">
        <v>3219</v>
      </c>
      <c r="G110" s="214" t="s">
        <v>2961</v>
      </c>
      <c r="H110" s="215">
        <v>6</v>
      </c>
      <c r="I110" s="216"/>
      <c r="J110" s="217">
        <f>ROUND(I110*H110,2)</f>
        <v>0</v>
      </c>
      <c r="K110" s="213" t="s">
        <v>35</v>
      </c>
      <c r="L110" s="49"/>
      <c r="M110" s="218" t="s">
        <v>35</v>
      </c>
      <c r="N110" s="219" t="s">
        <v>53</v>
      </c>
      <c r="O110" s="89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2" t="s">
        <v>206</v>
      </c>
      <c r="AT110" s="222" t="s">
        <v>201</v>
      </c>
      <c r="AU110" s="222" t="s">
        <v>92</v>
      </c>
      <c r="AY110" s="21" t="s">
        <v>197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1" t="s">
        <v>90</v>
      </c>
      <c r="BK110" s="223">
        <f>ROUND(I110*H110,2)</f>
        <v>0</v>
      </c>
      <c r="BL110" s="21" t="s">
        <v>206</v>
      </c>
      <c r="BM110" s="222" t="s">
        <v>3220</v>
      </c>
    </row>
    <row r="111" s="2" customFormat="1">
      <c r="A111" s="43"/>
      <c r="B111" s="44"/>
      <c r="C111" s="45"/>
      <c r="D111" s="224" t="s">
        <v>209</v>
      </c>
      <c r="E111" s="45"/>
      <c r="F111" s="225" t="s">
        <v>3219</v>
      </c>
      <c r="G111" s="45"/>
      <c r="H111" s="45"/>
      <c r="I111" s="226"/>
      <c r="J111" s="45"/>
      <c r="K111" s="45"/>
      <c r="L111" s="49"/>
      <c r="M111" s="227"/>
      <c r="N111" s="228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209</v>
      </c>
      <c r="AU111" s="21" t="s">
        <v>92</v>
      </c>
    </row>
    <row r="112" s="2" customFormat="1" ht="16.5" customHeight="1">
      <c r="A112" s="43"/>
      <c r="B112" s="44"/>
      <c r="C112" s="211" t="s">
        <v>286</v>
      </c>
      <c r="D112" s="211" t="s">
        <v>201</v>
      </c>
      <c r="E112" s="212" t="s">
        <v>3221</v>
      </c>
      <c r="F112" s="213" t="s">
        <v>3222</v>
      </c>
      <c r="G112" s="214" t="s">
        <v>2961</v>
      </c>
      <c r="H112" s="215">
        <v>3</v>
      </c>
      <c r="I112" s="216"/>
      <c r="J112" s="217">
        <f>ROUND(I112*H112,2)</f>
        <v>0</v>
      </c>
      <c r="K112" s="213" t="s">
        <v>35</v>
      </c>
      <c r="L112" s="49"/>
      <c r="M112" s="218" t="s">
        <v>35</v>
      </c>
      <c r="N112" s="219" t="s">
        <v>53</v>
      </c>
      <c r="O112" s="89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2" t="s">
        <v>206</v>
      </c>
      <c r="AT112" s="222" t="s">
        <v>201</v>
      </c>
      <c r="AU112" s="222" t="s">
        <v>92</v>
      </c>
      <c r="AY112" s="21" t="s">
        <v>197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1" t="s">
        <v>90</v>
      </c>
      <c r="BK112" s="223">
        <f>ROUND(I112*H112,2)</f>
        <v>0</v>
      </c>
      <c r="BL112" s="21" t="s">
        <v>206</v>
      </c>
      <c r="BM112" s="222" t="s">
        <v>3223</v>
      </c>
    </row>
    <row r="113" s="2" customFormat="1">
      <c r="A113" s="43"/>
      <c r="B113" s="44"/>
      <c r="C113" s="45"/>
      <c r="D113" s="224" t="s">
        <v>209</v>
      </c>
      <c r="E113" s="45"/>
      <c r="F113" s="225" t="s">
        <v>3222</v>
      </c>
      <c r="G113" s="45"/>
      <c r="H113" s="45"/>
      <c r="I113" s="226"/>
      <c r="J113" s="45"/>
      <c r="K113" s="45"/>
      <c r="L113" s="49"/>
      <c r="M113" s="227"/>
      <c r="N113" s="228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209</v>
      </c>
      <c r="AU113" s="21" t="s">
        <v>92</v>
      </c>
    </row>
    <row r="114" s="2" customFormat="1" ht="16.5" customHeight="1">
      <c r="A114" s="43"/>
      <c r="B114" s="44"/>
      <c r="C114" s="211" t="s">
        <v>292</v>
      </c>
      <c r="D114" s="211" t="s">
        <v>201</v>
      </c>
      <c r="E114" s="212" t="s">
        <v>3224</v>
      </c>
      <c r="F114" s="213" t="s">
        <v>3091</v>
      </c>
      <c r="G114" s="214" t="s">
        <v>2961</v>
      </c>
      <c r="H114" s="215">
        <v>1</v>
      </c>
      <c r="I114" s="216"/>
      <c r="J114" s="217">
        <f>ROUND(I114*H114,2)</f>
        <v>0</v>
      </c>
      <c r="K114" s="213" t="s">
        <v>35</v>
      </c>
      <c r="L114" s="49"/>
      <c r="M114" s="218" t="s">
        <v>35</v>
      </c>
      <c r="N114" s="219" t="s">
        <v>53</v>
      </c>
      <c r="O114" s="89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2" t="s">
        <v>206</v>
      </c>
      <c r="AT114" s="222" t="s">
        <v>201</v>
      </c>
      <c r="AU114" s="222" t="s">
        <v>92</v>
      </c>
      <c r="AY114" s="21" t="s">
        <v>197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1" t="s">
        <v>90</v>
      </c>
      <c r="BK114" s="223">
        <f>ROUND(I114*H114,2)</f>
        <v>0</v>
      </c>
      <c r="BL114" s="21" t="s">
        <v>206</v>
      </c>
      <c r="BM114" s="222" t="s">
        <v>3225</v>
      </c>
    </row>
    <row r="115" s="2" customFormat="1">
      <c r="A115" s="43"/>
      <c r="B115" s="44"/>
      <c r="C115" s="45"/>
      <c r="D115" s="224" t="s">
        <v>209</v>
      </c>
      <c r="E115" s="45"/>
      <c r="F115" s="225" t="s">
        <v>3091</v>
      </c>
      <c r="G115" s="45"/>
      <c r="H115" s="45"/>
      <c r="I115" s="226"/>
      <c r="J115" s="45"/>
      <c r="K115" s="45"/>
      <c r="L115" s="49"/>
      <c r="M115" s="227"/>
      <c r="N115" s="228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209</v>
      </c>
      <c r="AU115" s="21" t="s">
        <v>92</v>
      </c>
    </row>
    <row r="116" s="2" customFormat="1" ht="16.5" customHeight="1">
      <c r="A116" s="43"/>
      <c r="B116" s="44"/>
      <c r="C116" s="211" t="s">
        <v>298</v>
      </c>
      <c r="D116" s="211" t="s">
        <v>201</v>
      </c>
      <c r="E116" s="212" t="s">
        <v>3226</v>
      </c>
      <c r="F116" s="213" t="s">
        <v>3227</v>
      </c>
      <c r="G116" s="214" t="s">
        <v>269</v>
      </c>
      <c r="H116" s="215">
        <v>2.1600000000000001</v>
      </c>
      <c r="I116" s="216"/>
      <c r="J116" s="217">
        <f>ROUND(I116*H116,2)</f>
        <v>0</v>
      </c>
      <c r="K116" s="213" t="s">
        <v>35</v>
      </c>
      <c r="L116" s="49"/>
      <c r="M116" s="218" t="s">
        <v>35</v>
      </c>
      <c r="N116" s="219" t="s">
        <v>53</v>
      </c>
      <c r="O116" s="89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2" t="s">
        <v>206</v>
      </c>
      <c r="AT116" s="222" t="s">
        <v>201</v>
      </c>
      <c r="AU116" s="222" t="s">
        <v>92</v>
      </c>
      <c r="AY116" s="21" t="s">
        <v>197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1" t="s">
        <v>90</v>
      </c>
      <c r="BK116" s="223">
        <f>ROUND(I116*H116,2)</f>
        <v>0</v>
      </c>
      <c r="BL116" s="21" t="s">
        <v>206</v>
      </c>
      <c r="BM116" s="222" t="s">
        <v>3228</v>
      </c>
    </row>
    <row r="117" s="2" customFormat="1">
      <c r="A117" s="43"/>
      <c r="B117" s="44"/>
      <c r="C117" s="45"/>
      <c r="D117" s="224" t="s">
        <v>209</v>
      </c>
      <c r="E117" s="45"/>
      <c r="F117" s="225" t="s">
        <v>3227</v>
      </c>
      <c r="G117" s="45"/>
      <c r="H117" s="45"/>
      <c r="I117" s="226"/>
      <c r="J117" s="45"/>
      <c r="K117" s="45"/>
      <c r="L117" s="49"/>
      <c r="M117" s="227"/>
      <c r="N117" s="228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209</v>
      </c>
      <c r="AU117" s="21" t="s">
        <v>92</v>
      </c>
    </row>
    <row r="118" s="2" customFormat="1" ht="16.5" customHeight="1">
      <c r="A118" s="43"/>
      <c r="B118" s="44"/>
      <c r="C118" s="211" t="s">
        <v>304</v>
      </c>
      <c r="D118" s="211" t="s">
        <v>201</v>
      </c>
      <c r="E118" s="212" t="s">
        <v>3229</v>
      </c>
      <c r="F118" s="213" t="s">
        <v>3230</v>
      </c>
      <c r="G118" s="214" t="s">
        <v>2961</v>
      </c>
      <c r="H118" s="215">
        <v>6</v>
      </c>
      <c r="I118" s="216"/>
      <c r="J118" s="217">
        <f>ROUND(I118*H118,2)</f>
        <v>0</v>
      </c>
      <c r="K118" s="213" t="s">
        <v>35</v>
      </c>
      <c r="L118" s="49"/>
      <c r="M118" s="218" t="s">
        <v>35</v>
      </c>
      <c r="N118" s="219" t="s">
        <v>53</v>
      </c>
      <c r="O118" s="89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2" t="s">
        <v>206</v>
      </c>
      <c r="AT118" s="222" t="s">
        <v>201</v>
      </c>
      <c r="AU118" s="222" t="s">
        <v>92</v>
      </c>
      <c r="AY118" s="21" t="s">
        <v>197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1" t="s">
        <v>90</v>
      </c>
      <c r="BK118" s="223">
        <f>ROUND(I118*H118,2)</f>
        <v>0</v>
      </c>
      <c r="BL118" s="21" t="s">
        <v>206</v>
      </c>
      <c r="BM118" s="222" t="s">
        <v>3231</v>
      </c>
    </row>
    <row r="119" s="2" customFormat="1">
      <c r="A119" s="43"/>
      <c r="B119" s="44"/>
      <c r="C119" s="45"/>
      <c r="D119" s="224" t="s">
        <v>209</v>
      </c>
      <c r="E119" s="45"/>
      <c r="F119" s="225" t="s">
        <v>3230</v>
      </c>
      <c r="G119" s="45"/>
      <c r="H119" s="45"/>
      <c r="I119" s="226"/>
      <c r="J119" s="45"/>
      <c r="K119" s="45"/>
      <c r="L119" s="49"/>
      <c r="M119" s="227"/>
      <c r="N119" s="228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209</v>
      </c>
      <c r="AU119" s="21" t="s">
        <v>92</v>
      </c>
    </row>
    <row r="120" s="2" customFormat="1" ht="16.5" customHeight="1">
      <c r="A120" s="43"/>
      <c r="B120" s="44"/>
      <c r="C120" s="211" t="s">
        <v>311</v>
      </c>
      <c r="D120" s="211" t="s">
        <v>201</v>
      </c>
      <c r="E120" s="212" t="s">
        <v>3232</v>
      </c>
      <c r="F120" s="213" t="s">
        <v>3103</v>
      </c>
      <c r="G120" s="214" t="s">
        <v>2961</v>
      </c>
      <c r="H120" s="215">
        <v>1</v>
      </c>
      <c r="I120" s="216"/>
      <c r="J120" s="217">
        <f>ROUND(I120*H120,2)</f>
        <v>0</v>
      </c>
      <c r="K120" s="213" t="s">
        <v>35</v>
      </c>
      <c r="L120" s="49"/>
      <c r="M120" s="218" t="s">
        <v>35</v>
      </c>
      <c r="N120" s="219" t="s">
        <v>53</v>
      </c>
      <c r="O120" s="89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2" t="s">
        <v>206</v>
      </c>
      <c r="AT120" s="222" t="s">
        <v>201</v>
      </c>
      <c r="AU120" s="222" t="s">
        <v>92</v>
      </c>
      <c r="AY120" s="21" t="s">
        <v>197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1" t="s">
        <v>90</v>
      </c>
      <c r="BK120" s="223">
        <f>ROUND(I120*H120,2)</f>
        <v>0</v>
      </c>
      <c r="BL120" s="21" t="s">
        <v>206</v>
      </c>
      <c r="BM120" s="222" t="s">
        <v>3233</v>
      </c>
    </row>
    <row r="121" s="2" customFormat="1">
      <c r="A121" s="43"/>
      <c r="B121" s="44"/>
      <c r="C121" s="45"/>
      <c r="D121" s="224" t="s">
        <v>209</v>
      </c>
      <c r="E121" s="45"/>
      <c r="F121" s="225" t="s">
        <v>3103</v>
      </c>
      <c r="G121" s="45"/>
      <c r="H121" s="45"/>
      <c r="I121" s="226"/>
      <c r="J121" s="45"/>
      <c r="K121" s="45"/>
      <c r="L121" s="49"/>
      <c r="M121" s="227"/>
      <c r="N121" s="228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209</v>
      </c>
      <c r="AU121" s="21" t="s">
        <v>92</v>
      </c>
    </row>
    <row r="122" s="2" customFormat="1" ht="16.5" customHeight="1">
      <c r="A122" s="43"/>
      <c r="B122" s="44"/>
      <c r="C122" s="211" t="s">
        <v>317</v>
      </c>
      <c r="D122" s="211" t="s">
        <v>201</v>
      </c>
      <c r="E122" s="212" t="s">
        <v>3234</v>
      </c>
      <c r="F122" s="213" t="s">
        <v>3106</v>
      </c>
      <c r="G122" s="214" t="s">
        <v>2961</v>
      </c>
      <c r="H122" s="215">
        <v>1</v>
      </c>
      <c r="I122" s="216"/>
      <c r="J122" s="217">
        <f>ROUND(I122*H122,2)</f>
        <v>0</v>
      </c>
      <c r="K122" s="213" t="s">
        <v>35</v>
      </c>
      <c r="L122" s="49"/>
      <c r="M122" s="218" t="s">
        <v>35</v>
      </c>
      <c r="N122" s="219" t="s">
        <v>53</v>
      </c>
      <c r="O122" s="89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2" t="s">
        <v>206</v>
      </c>
      <c r="AT122" s="222" t="s">
        <v>201</v>
      </c>
      <c r="AU122" s="222" t="s">
        <v>92</v>
      </c>
      <c r="AY122" s="21" t="s">
        <v>197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1" t="s">
        <v>90</v>
      </c>
      <c r="BK122" s="223">
        <f>ROUND(I122*H122,2)</f>
        <v>0</v>
      </c>
      <c r="BL122" s="21" t="s">
        <v>206</v>
      </c>
      <c r="BM122" s="222" t="s">
        <v>3235</v>
      </c>
    </row>
    <row r="123" s="2" customFormat="1">
      <c r="A123" s="43"/>
      <c r="B123" s="44"/>
      <c r="C123" s="45"/>
      <c r="D123" s="224" t="s">
        <v>209</v>
      </c>
      <c r="E123" s="45"/>
      <c r="F123" s="225" t="s">
        <v>3106</v>
      </c>
      <c r="G123" s="45"/>
      <c r="H123" s="45"/>
      <c r="I123" s="226"/>
      <c r="J123" s="45"/>
      <c r="K123" s="45"/>
      <c r="L123" s="49"/>
      <c r="M123" s="227"/>
      <c r="N123" s="228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209</v>
      </c>
      <c r="AU123" s="21" t="s">
        <v>92</v>
      </c>
    </row>
    <row r="124" s="12" customFormat="1" ht="22.8" customHeight="1">
      <c r="A124" s="12"/>
      <c r="B124" s="195"/>
      <c r="C124" s="196"/>
      <c r="D124" s="197" t="s">
        <v>81</v>
      </c>
      <c r="E124" s="209" t="s">
        <v>305</v>
      </c>
      <c r="F124" s="209" t="s">
        <v>3108</v>
      </c>
      <c r="G124" s="196"/>
      <c r="H124" s="196"/>
      <c r="I124" s="199"/>
      <c r="J124" s="210">
        <f>BK124</f>
        <v>0</v>
      </c>
      <c r="K124" s="196"/>
      <c r="L124" s="201"/>
      <c r="M124" s="202"/>
      <c r="N124" s="203"/>
      <c r="O124" s="203"/>
      <c r="P124" s="204">
        <f>SUM(P125:P153)</f>
        <v>0</v>
      </c>
      <c r="Q124" s="203"/>
      <c r="R124" s="204">
        <f>SUM(R125:R153)</f>
        <v>0</v>
      </c>
      <c r="S124" s="203"/>
      <c r="T124" s="205">
        <f>SUM(T125:T153)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6" t="s">
        <v>207</v>
      </c>
      <c r="AT124" s="207" t="s">
        <v>81</v>
      </c>
      <c r="AU124" s="207" t="s">
        <v>90</v>
      </c>
      <c r="AY124" s="206" t="s">
        <v>197</v>
      </c>
      <c r="BK124" s="208">
        <f>SUM(BK125:BK153)</f>
        <v>0</v>
      </c>
    </row>
    <row r="125" s="2" customFormat="1" ht="24.15" customHeight="1">
      <c r="A125" s="43"/>
      <c r="B125" s="44"/>
      <c r="C125" s="243" t="s">
        <v>327</v>
      </c>
      <c r="D125" s="243" t="s">
        <v>305</v>
      </c>
      <c r="E125" s="244" t="s">
        <v>3236</v>
      </c>
      <c r="F125" s="245" t="s">
        <v>3237</v>
      </c>
      <c r="G125" s="246" t="s">
        <v>2961</v>
      </c>
      <c r="H125" s="247">
        <v>1</v>
      </c>
      <c r="I125" s="248"/>
      <c r="J125" s="249">
        <f>ROUND(I125*H125,2)</f>
        <v>0</v>
      </c>
      <c r="K125" s="245" t="s">
        <v>35</v>
      </c>
      <c r="L125" s="250"/>
      <c r="M125" s="251" t="s">
        <v>35</v>
      </c>
      <c r="N125" s="252" t="s">
        <v>53</v>
      </c>
      <c r="O125" s="89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2" t="s">
        <v>253</v>
      </c>
      <c r="AT125" s="222" t="s">
        <v>305</v>
      </c>
      <c r="AU125" s="222" t="s">
        <v>92</v>
      </c>
      <c r="AY125" s="21" t="s">
        <v>197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1" t="s">
        <v>90</v>
      </c>
      <c r="BK125" s="223">
        <f>ROUND(I125*H125,2)</f>
        <v>0</v>
      </c>
      <c r="BL125" s="21" t="s">
        <v>206</v>
      </c>
      <c r="BM125" s="222" t="s">
        <v>3238</v>
      </c>
    </row>
    <row r="126" s="2" customFormat="1">
      <c r="A126" s="43"/>
      <c r="B126" s="44"/>
      <c r="C126" s="45"/>
      <c r="D126" s="224" t="s">
        <v>209</v>
      </c>
      <c r="E126" s="45"/>
      <c r="F126" s="225" t="s">
        <v>3237</v>
      </c>
      <c r="G126" s="45"/>
      <c r="H126" s="45"/>
      <c r="I126" s="226"/>
      <c r="J126" s="45"/>
      <c r="K126" s="45"/>
      <c r="L126" s="49"/>
      <c r="M126" s="227"/>
      <c r="N126" s="228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209</v>
      </c>
      <c r="AU126" s="21" t="s">
        <v>92</v>
      </c>
    </row>
    <row r="127" s="2" customFormat="1">
      <c r="A127" s="43"/>
      <c r="B127" s="44"/>
      <c r="C127" s="45"/>
      <c r="D127" s="224" t="s">
        <v>219</v>
      </c>
      <c r="E127" s="45"/>
      <c r="F127" s="231" t="s">
        <v>3239</v>
      </c>
      <c r="G127" s="45"/>
      <c r="H127" s="45"/>
      <c r="I127" s="226"/>
      <c r="J127" s="45"/>
      <c r="K127" s="45"/>
      <c r="L127" s="49"/>
      <c r="M127" s="227"/>
      <c r="N127" s="228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219</v>
      </c>
      <c r="AU127" s="21" t="s">
        <v>92</v>
      </c>
    </row>
    <row r="128" s="2" customFormat="1" ht="16.5" customHeight="1">
      <c r="A128" s="43"/>
      <c r="B128" s="44"/>
      <c r="C128" s="243" t="s">
        <v>333</v>
      </c>
      <c r="D128" s="243" t="s">
        <v>305</v>
      </c>
      <c r="E128" s="244" t="s">
        <v>3240</v>
      </c>
      <c r="F128" s="245" t="s">
        <v>3241</v>
      </c>
      <c r="G128" s="246" t="s">
        <v>409</v>
      </c>
      <c r="H128" s="247">
        <v>422</v>
      </c>
      <c r="I128" s="248"/>
      <c r="J128" s="249">
        <f>ROUND(I128*H128,2)</f>
        <v>0</v>
      </c>
      <c r="K128" s="245" t="s">
        <v>35</v>
      </c>
      <c r="L128" s="250"/>
      <c r="M128" s="251" t="s">
        <v>35</v>
      </c>
      <c r="N128" s="252" t="s">
        <v>53</v>
      </c>
      <c r="O128" s="89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2" t="s">
        <v>253</v>
      </c>
      <c r="AT128" s="222" t="s">
        <v>305</v>
      </c>
      <c r="AU128" s="222" t="s">
        <v>92</v>
      </c>
      <c r="AY128" s="21" t="s">
        <v>197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1" t="s">
        <v>90</v>
      </c>
      <c r="BK128" s="223">
        <f>ROUND(I128*H128,2)</f>
        <v>0</v>
      </c>
      <c r="BL128" s="21" t="s">
        <v>206</v>
      </c>
      <c r="BM128" s="222" t="s">
        <v>3242</v>
      </c>
    </row>
    <row r="129" s="2" customFormat="1">
      <c r="A129" s="43"/>
      <c r="B129" s="44"/>
      <c r="C129" s="45"/>
      <c r="D129" s="224" t="s">
        <v>209</v>
      </c>
      <c r="E129" s="45"/>
      <c r="F129" s="225" t="s">
        <v>3241</v>
      </c>
      <c r="G129" s="45"/>
      <c r="H129" s="45"/>
      <c r="I129" s="226"/>
      <c r="J129" s="45"/>
      <c r="K129" s="45"/>
      <c r="L129" s="49"/>
      <c r="M129" s="227"/>
      <c r="N129" s="228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T129" s="21" t="s">
        <v>209</v>
      </c>
      <c r="AU129" s="21" t="s">
        <v>92</v>
      </c>
    </row>
    <row r="130" s="2" customFormat="1" ht="16.5" customHeight="1">
      <c r="A130" s="43"/>
      <c r="B130" s="44"/>
      <c r="C130" s="243" t="s">
        <v>7</v>
      </c>
      <c r="D130" s="243" t="s">
        <v>305</v>
      </c>
      <c r="E130" s="244" t="s">
        <v>3243</v>
      </c>
      <c r="F130" s="245" t="s">
        <v>3244</v>
      </c>
      <c r="G130" s="246" t="s">
        <v>2961</v>
      </c>
      <c r="H130" s="247">
        <v>4</v>
      </c>
      <c r="I130" s="248"/>
      <c r="J130" s="249">
        <f>ROUND(I130*H130,2)</f>
        <v>0</v>
      </c>
      <c r="K130" s="245" t="s">
        <v>35</v>
      </c>
      <c r="L130" s="250"/>
      <c r="M130" s="251" t="s">
        <v>35</v>
      </c>
      <c r="N130" s="252" t="s">
        <v>53</v>
      </c>
      <c r="O130" s="89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2" t="s">
        <v>253</v>
      </c>
      <c r="AT130" s="222" t="s">
        <v>305</v>
      </c>
      <c r="AU130" s="222" t="s">
        <v>92</v>
      </c>
      <c r="AY130" s="21" t="s">
        <v>197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1" t="s">
        <v>90</v>
      </c>
      <c r="BK130" s="223">
        <f>ROUND(I130*H130,2)</f>
        <v>0</v>
      </c>
      <c r="BL130" s="21" t="s">
        <v>206</v>
      </c>
      <c r="BM130" s="222" t="s">
        <v>3245</v>
      </c>
    </row>
    <row r="131" s="2" customFormat="1">
      <c r="A131" s="43"/>
      <c r="B131" s="44"/>
      <c r="C131" s="45"/>
      <c r="D131" s="224" t="s">
        <v>209</v>
      </c>
      <c r="E131" s="45"/>
      <c r="F131" s="225" t="s">
        <v>3244</v>
      </c>
      <c r="G131" s="45"/>
      <c r="H131" s="45"/>
      <c r="I131" s="226"/>
      <c r="J131" s="45"/>
      <c r="K131" s="45"/>
      <c r="L131" s="49"/>
      <c r="M131" s="227"/>
      <c r="N131" s="228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209</v>
      </c>
      <c r="AU131" s="21" t="s">
        <v>92</v>
      </c>
    </row>
    <row r="132" s="2" customFormat="1" ht="16.5" customHeight="1">
      <c r="A132" s="43"/>
      <c r="B132" s="44"/>
      <c r="C132" s="243" t="s">
        <v>346</v>
      </c>
      <c r="D132" s="243" t="s">
        <v>305</v>
      </c>
      <c r="E132" s="244" t="s">
        <v>3246</v>
      </c>
      <c r="F132" s="245" t="s">
        <v>3247</v>
      </c>
      <c r="G132" s="246" t="s">
        <v>2961</v>
      </c>
      <c r="H132" s="247">
        <v>4</v>
      </c>
      <c r="I132" s="248"/>
      <c r="J132" s="249">
        <f>ROUND(I132*H132,2)</f>
        <v>0</v>
      </c>
      <c r="K132" s="245" t="s">
        <v>35</v>
      </c>
      <c r="L132" s="250"/>
      <c r="M132" s="251" t="s">
        <v>35</v>
      </c>
      <c r="N132" s="252" t="s">
        <v>53</v>
      </c>
      <c r="O132" s="89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2" t="s">
        <v>253</v>
      </c>
      <c r="AT132" s="222" t="s">
        <v>305</v>
      </c>
      <c r="AU132" s="222" t="s">
        <v>92</v>
      </c>
      <c r="AY132" s="21" t="s">
        <v>197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1" t="s">
        <v>90</v>
      </c>
      <c r="BK132" s="223">
        <f>ROUND(I132*H132,2)</f>
        <v>0</v>
      </c>
      <c r="BL132" s="21" t="s">
        <v>206</v>
      </c>
      <c r="BM132" s="222" t="s">
        <v>3248</v>
      </c>
    </row>
    <row r="133" s="2" customFormat="1">
      <c r="A133" s="43"/>
      <c r="B133" s="44"/>
      <c r="C133" s="45"/>
      <c r="D133" s="224" t="s">
        <v>209</v>
      </c>
      <c r="E133" s="45"/>
      <c r="F133" s="225" t="s">
        <v>3247</v>
      </c>
      <c r="G133" s="45"/>
      <c r="H133" s="45"/>
      <c r="I133" s="226"/>
      <c r="J133" s="45"/>
      <c r="K133" s="45"/>
      <c r="L133" s="49"/>
      <c r="M133" s="227"/>
      <c r="N133" s="228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T133" s="21" t="s">
        <v>209</v>
      </c>
      <c r="AU133" s="21" t="s">
        <v>92</v>
      </c>
    </row>
    <row r="134" s="2" customFormat="1" ht="16.5" customHeight="1">
      <c r="A134" s="43"/>
      <c r="B134" s="44"/>
      <c r="C134" s="243" t="s">
        <v>356</v>
      </c>
      <c r="D134" s="243" t="s">
        <v>305</v>
      </c>
      <c r="E134" s="244" t="s">
        <v>3249</v>
      </c>
      <c r="F134" s="245" t="s">
        <v>3250</v>
      </c>
      <c r="G134" s="246" t="s">
        <v>2961</v>
      </c>
      <c r="H134" s="247">
        <v>4</v>
      </c>
      <c r="I134" s="248"/>
      <c r="J134" s="249">
        <f>ROUND(I134*H134,2)</f>
        <v>0</v>
      </c>
      <c r="K134" s="245" t="s">
        <v>35</v>
      </c>
      <c r="L134" s="250"/>
      <c r="M134" s="251" t="s">
        <v>35</v>
      </c>
      <c r="N134" s="252" t="s">
        <v>53</v>
      </c>
      <c r="O134" s="89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2" t="s">
        <v>253</v>
      </c>
      <c r="AT134" s="222" t="s">
        <v>305</v>
      </c>
      <c r="AU134" s="222" t="s">
        <v>92</v>
      </c>
      <c r="AY134" s="21" t="s">
        <v>197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1" t="s">
        <v>90</v>
      </c>
      <c r="BK134" s="223">
        <f>ROUND(I134*H134,2)</f>
        <v>0</v>
      </c>
      <c r="BL134" s="21" t="s">
        <v>206</v>
      </c>
      <c r="BM134" s="222" t="s">
        <v>3251</v>
      </c>
    </row>
    <row r="135" s="2" customFormat="1">
      <c r="A135" s="43"/>
      <c r="B135" s="44"/>
      <c r="C135" s="45"/>
      <c r="D135" s="224" t="s">
        <v>209</v>
      </c>
      <c r="E135" s="45"/>
      <c r="F135" s="225" t="s">
        <v>3250</v>
      </c>
      <c r="G135" s="45"/>
      <c r="H135" s="45"/>
      <c r="I135" s="226"/>
      <c r="J135" s="45"/>
      <c r="K135" s="45"/>
      <c r="L135" s="49"/>
      <c r="M135" s="227"/>
      <c r="N135" s="228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209</v>
      </c>
      <c r="AU135" s="21" t="s">
        <v>92</v>
      </c>
    </row>
    <row r="136" s="2" customFormat="1" ht="16.5" customHeight="1">
      <c r="A136" s="43"/>
      <c r="B136" s="44"/>
      <c r="C136" s="243" t="s">
        <v>363</v>
      </c>
      <c r="D136" s="243" t="s">
        <v>305</v>
      </c>
      <c r="E136" s="244" t="s">
        <v>3252</v>
      </c>
      <c r="F136" s="245" t="s">
        <v>3253</v>
      </c>
      <c r="G136" s="246" t="s">
        <v>2961</v>
      </c>
      <c r="H136" s="247">
        <v>140</v>
      </c>
      <c r="I136" s="248"/>
      <c r="J136" s="249">
        <f>ROUND(I136*H136,2)</f>
        <v>0</v>
      </c>
      <c r="K136" s="245" t="s">
        <v>35</v>
      </c>
      <c r="L136" s="250"/>
      <c r="M136" s="251" t="s">
        <v>35</v>
      </c>
      <c r="N136" s="252" t="s">
        <v>53</v>
      </c>
      <c r="O136" s="89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2" t="s">
        <v>253</v>
      </c>
      <c r="AT136" s="222" t="s">
        <v>305</v>
      </c>
      <c r="AU136" s="222" t="s">
        <v>92</v>
      </c>
      <c r="AY136" s="21" t="s">
        <v>197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1" t="s">
        <v>90</v>
      </c>
      <c r="BK136" s="223">
        <f>ROUND(I136*H136,2)</f>
        <v>0</v>
      </c>
      <c r="BL136" s="21" t="s">
        <v>206</v>
      </c>
      <c r="BM136" s="222" t="s">
        <v>3254</v>
      </c>
    </row>
    <row r="137" s="2" customFormat="1">
      <c r="A137" s="43"/>
      <c r="B137" s="44"/>
      <c r="C137" s="45"/>
      <c r="D137" s="224" t="s">
        <v>209</v>
      </c>
      <c r="E137" s="45"/>
      <c r="F137" s="225" t="s">
        <v>3253</v>
      </c>
      <c r="G137" s="45"/>
      <c r="H137" s="45"/>
      <c r="I137" s="226"/>
      <c r="J137" s="45"/>
      <c r="K137" s="45"/>
      <c r="L137" s="49"/>
      <c r="M137" s="227"/>
      <c r="N137" s="228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209</v>
      </c>
      <c r="AU137" s="21" t="s">
        <v>92</v>
      </c>
    </row>
    <row r="138" s="2" customFormat="1" ht="24.15" customHeight="1">
      <c r="A138" s="43"/>
      <c r="B138" s="44"/>
      <c r="C138" s="243" t="s">
        <v>370</v>
      </c>
      <c r="D138" s="243" t="s">
        <v>305</v>
      </c>
      <c r="E138" s="244" t="s">
        <v>3255</v>
      </c>
      <c r="F138" s="245" t="s">
        <v>3256</v>
      </c>
      <c r="G138" s="246" t="s">
        <v>2961</v>
      </c>
      <c r="H138" s="247">
        <v>2</v>
      </c>
      <c r="I138" s="248"/>
      <c r="J138" s="249">
        <f>ROUND(I138*H138,2)</f>
        <v>0</v>
      </c>
      <c r="K138" s="245" t="s">
        <v>35</v>
      </c>
      <c r="L138" s="250"/>
      <c r="M138" s="251" t="s">
        <v>35</v>
      </c>
      <c r="N138" s="252" t="s">
        <v>53</v>
      </c>
      <c r="O138" s="89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2" t="s">
        <v>253</v>
      </c>
      <c r="AT138" s="222" t="s">
        <v>305</v>
      </c>
      <c r="AU138" s="222" t="s">
        <v>92</v>
      </c>
      <c r="AY138" s="21" t="s">
        <v>197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1" t="s">
        <v>90</v>
      </c>
      <c r="BK138" s="223">
        <f>ROUND(I138*H138,2)</f>
        <v>0</v>
      </c>
      <c r="BL138" s="21" t="s">
        <v>206</v>
      </c>
      <c r="BM138" s="222" t="s">
        <v>3257</v>
      </c>
    </row>
    <row r="139" s="2" customFormat="1">
      <c r="A139" s="43"/>
      <c r="B139" s="44"/>
      <c r="C139" s="45"/>
      <c r="D139" s="224" t="s">
        <v>209</v>
      </c>
      <c r="E139" s="45"/>
      <c r="F139" s="225" t="s">
        <v>3256</v>
      </c>
      <c r="G139" s="45"/>
      <c r="H139" s="45"/>
      <c r="I139" s="226"/>
      <c r="J139" s="45"/>
      <c r="K139" s="45"/>
      <c r="L139" s="49"/>
      <c r="M139" s="227"/>
      <c r="N139" s="228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209</v>
      </c>
      <c r="AU139" s="21" t="s">
        <v>92</v>
      </c>
    </row>
    <row r="140" s="2" customFormat="1" ht="16.5" customHeight="1">
      <c r="A140" s="43"/>
      <c r="B140" s="44"/>
      <c r="C140" s="243" t="s">
        <v>378</v>
      </c>
      <c r="D140" s="243" t="s">
        <v>305</v>
      </c>
      <c r="E140" s="244" t="s">
        <v>3258</v>
      </c>
      <c r="F140" s="245" t="s">
        <v>3259</v>
      </c>
      <c r="G140" s="246" t="s">
        <v>2961</v>
      </c>
      <c r="H140" s="247">
        <v>4</v>
      </c>
      <c r="I140" s="248"/>
      <c r="J140" s="249">
        <f>ROUND(I140*H140,2)</f>
        <v>0</v>
      </c>
      <c r="K140" s="245" t="s">
        <v>35</v>
      </c>
      <c r="L140" s="250"/>
      <c r="M140" s="251" t="s">
        <v>35</v>
      </c>
      <c r="N140" s="252" t="s">
        <v>53</v>
      </c>
      <c r="O140" s="89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2" t="s">
        <v>253</v>
      </c>
      <c r="AT140" s="222" t="s">
        <v>305</v>
      </c>
      <c r="AU140" s="222" t="s">
        <v>92</v>
      </c>
      <c r="AY140" s="21" t="s">
        <v>197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1" t="s">
        <v>90</v>
      </c>
      <c r="BK140" s="223">
        <f>ROUND(I140*H140,2)</f>
        <v>0</v>
      </c>
      <c r="BL140" s="21" t="s">
        <v>206</v>
      </c>
      <c r="BM140" s="222" t="s">
        <v>3260</v>
      </c>
    </row>
    <row r="141" s="2" customFormat="1">
      <c r="A141" s="43"/>
      <c r="B141" s="44"/>
      <c r="C141" s="45"/>
      <c r="D141" s="224" t="s">
        <v>209</v>
      </c>
      <c r="E141" s="45"/>
      <c r="F141" s="225" t="s">
        <v>3259</v>
      </c>
      <c r="G141" s="45"/>
      <c r="H141" s="45"/>
      <c r="I141" s="226"/>
      <c r="J141" s="45"/>
      <c r="K141" s="45"/>
      <c r="L141" s="49"/>
      <c r="M141" s="227"/>
      <c r="N141" s="228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209</v>
      </c>
      <c r="AU141" s="21" t="s">
        <v>92</v>
      </c>
    </row>
    <row r="142" s="2" customFormat="1" ht="16.5" customHeight="1">
      <c r="A142" s="43"/>
      <c r="B142" s="44"/>
      <c r="C142" s="243" t="s">
        <v>383</v>
      </c>
      <c r="D142" s="243" t="s">
        <v>305</v>
      </c>
      <c r="E142" s="244" t="s">
        <v>3261</v>
      </c>
      <c r="F142" s="245" t="s">
        <v>3262</v>
      </c>
      <c r="G142" s="246" t="s">
        <v>409</v>
      </c>
      <c r="H142" s="247">
        <v>200</v>
      </c>
      <c r="I142" s="248"/>
      <c r="J142" s="249">
        <f>ROUND(I142*H142,2)</f>
        <v>0</v>
      </c>
      <c r="K142" s="245" t="s">
        <v>35</v>
      </c>
      <c r="L142" s="250"/>
      <c r="M142" s="251" t="s">
        <v>35</v>
      </c>
      <c r="N142" s="252" t="s">
        <v>53</v>
      </c>
      <c r="O142" s="89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2" t="s">
        <v>253</v>
      </c>
      <c r="AT142" s="222" t="s">
        <v>305</v>
      </c>
      <c r="AU142" s="222" t="s">
        <v>92</v>
      </c>
      <c r="AY142" s="21" t="s">
        <v>197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1" t="s">
        <v>90</v>
      </c>
      <c r="BK142" s="223">
        <f>ROUND(I142*H142,2)</f>
        <v>0</v>
      </c>
      <c r="BL142" s="21" t="s">
        <v>206</v>
      </c>
      <c r="BM142" s="222" t="s">
        <v>3263</v>
      </c>
    </row>
    <row r="143" s="2" customFormat="1">
      <c r="A143" s="43"/>
      <c r="B143" s="44"/>
      <c r="C143" s="45"/>
      <c r="D143" s="224" t="s">
        <v>209</v>
      </c>
      <c r="E143" s="45"/>
      <c r="F143" s="225" t="s">
        <v>3262</v>
      </c>
      <c r="G143" s="45"/>
      <c r="H143" s="45"/>
      <c r="I143" s="226"/>
      <c r="J143" s="45"/>
      <c r="K143" s="45"/>
      <c r="L143" s="49"/>
      <c r="M143" s="227"/>
      <c r="N143" s="228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209</v>
      </c>
      <c r="AU143" s="21" t="s">
        <v>92</v>
      </c>
    </row>
    <row r="144" s="2" customFormat="1" ht="16.5" customHeight="1">
      <c r="A144" s="43"/>
      <c r="B144" s="44"/>
      <c r="C144" s="243" t="s">
        <v>389</v>
      </c>
      <c r="D144" s="243" t="s">
        <v>305</v>
      </c>
      <c r="E144" s="244" t="s">
        <v>3264</v>
      </c>
      <c r="F144" s="245" t="s">
        <v>3265</v>
      </c>
      <c r="G144" s="246" t="s">
        <v>409</v>
      </c>
      <c r="H144" s="247">
        <v>29</v>
      </c>
      <c r="I144" s="248"/>
      <c r="J144" s="249">
        <f>ROUND(I144*H144,2)</f>
        <v>0</v>
      </c>
      <c r="K144" s="245" t="s">
        <v>35</v>
      </c>
      <c r="L144" s="250"/>
      <c r="M144" s="251" t="s">
        <v>35</v>
      </c>
      <c r="N144" s="252" t="s">
        <v>53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2" t="s">
        <v>253</v>
      </c>
      <c r="AT144" s="222" t="s">
        <v>305</v>
      </c>
      <c r="AU144" s="222" t="s">
        <v>92</v>
      </c>
      <c r="AY144" s="21" t="s">
        <v>197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1" t="s">
        <v>90</v>
      </c>
      <c r="BK144" s="223">
        <f>ROUND(I144*H144,2)</f>
        <v>0</v>
      </c>
      <c r="BL144" s="21" t="s">
        <v>206</v>
      </c>
      <c r="BM144" s="222" t="s">
        <v>3266</v>
      </c>
    </row>
    <row r="145" s="2" customFormat="1">
      <c r="A145" s="43"/>
      <c r="B145" s="44"/>
      <c r="C145" s="45"/>
      <c r="D145" s="224" t="s">
        <v>209</v>
      </c>
      <c r="E145" s="45"/>
      <c r="F145" s="225" t="s">
        <v>3265</v>
      </c>
      <c r="G145" s="45"/>
      <c r="H145" s="45"/>
      <c r="I145" s="226"/>
      <c r="J145" s="45"/>
      <c r="K145" s="45"/>
      <c r="L145" s="49"/>
      <c r="M145" s="227"/>
      <c r="N145" s="228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209</v>
      </c>
      <c r="AU145" s="21" t="s">
        <v>92</v>
      </c>
    </row>
    <row r="146" s="2" customFormat="1" ht="16.5" customHeight="1">
      <c r="A146" s="43"/>
      <c r="B146" s="44"/>
      <c r="C146" s="243" t="s">
        <v>399</v>
      </c>
      <c r="D146" s="243" t="s">
        <v>305</v>
      </c>
      <c r="E146" s="244" t="s">
        <v>3267</v>
      </c>
      <c r="F146" s="245" t="s">
        <v>3268</v>
      </c>
      <c r="G146" s="246" t="s">
        <v>409</v>
      </c>
      <c r="H146" s="247">
        <v>75</v>
      </c>
      <c r="I146" s="248"/>
      <c r="J146" s="249">
        <f>ROUND(I146*H146,2)</f>
        <v>0</v>
      </c>
      <c r="K146" s="245" t="s">
        <v>35</v>
      </c>
      <c r="L146" s="250"/>
      <c r="M146" s="251" t="s">
        <v>35</v>
      </c>
      <c r="N146" s="252" t="s">
        <v>53</v>
      </c>
      <c r="O146" s="89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2" t="s">
        <v>253</v>
      </c>
      <c r="AT146" s="222" t="s">
        <v>305</v>
      </c>
      <c r="AU146" s="222" t="s">
        <v>92</v>
      </c>
      <c r="AY146" s="21" t="s">
        <v>197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1" t="s">
        <v>90</v>
      </c>
      <c r="BK146" s="223">
        <f>ROUND(I146*H146,2)</f>
        <v>0</v>
      </c>
      <c r="BL146" s="21" t="s">
        <v>206</v>
      </c>
      <c r="BM146" s="222" t="s">
        <v>3269</v>
      </c>
    </row>
    <row r="147" s="2" customFormat="1">
      <c r="A147" s="43"/>
      <c r="B147" s="44"/>
      <c r="C147" s="45"/>
      <c r="D147" s="224" t="s">
        <v>209</v>
      </c>
      <c r="E147" s="45"/>
      <c r="F147" s="225" t="s">
        <v>3268</v>
      </c>
      <c r="G147" s="45"/>
      <c r="H147" s="45"/>
      <c r="I147" s="226"/>
      <c r="J147" s="45"/>
      <c r="K147" s="45"/>
      <c r="L147" s="49"/>
      <c r="M147" s="227"/>
      <c r="N147" s="228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209</v>
      </c>
      <c r="AU147" s="21" t="s">
        <v>92</v>
      </c>
    </row>
    <row r="148" s="2" customFormat="1" ht="16.5" customHeight="1">
      <c r="A148" s="43"/>
      <c r="B148" s="44"/>
      <c r="C148" s="243" t="s">
        <v>406</v>
      </c>
      <c r="D148" s="243" t="s">
        <v>305</v>
      </c>
      <c r="E148" s="244" t="s">
        <v>3270</v>
      </c>
      <c r="F148" s="245" t="s">
        <v>3271</v>
      </c>
      <c r="G148" s="246" t="s">
        <v>2961</v>
      </c>
      <c r="H148" s="247">
        <v>85</v>
      </c>
      <c r="I148" s="248"/>
      <c r="J148" s="249">
        <f>ROUND(I148*H148,2)</f>
        <v>0</v>
      </c>
      <c r="K148" s="245" t="s">
        <v>35</v>
      </c>
      <c r="L148" s="250"/>
      <c r="M148" s="251" t="s">
        <v>35</v>
      </c>
      <c r="N148" s="252" t="s">
        <v>53</v>
      </c>
      <c r="O148" s="89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2" t="s">
        <v>253</v>
      </c>
      <c r="AT148" s="222" t="s">
        <v>305</v>
      </c>
      <c r="AU148" s="222" t="s">
        <v>92</v>
      </c>
      <c r="AY148" s="21" t="s">
        <v>197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1" t="s">
        <v>90</v>
      </c>
      <c r="BK148" s="223">
        <f>ROUND(I148*H148,2)</f>
        <v>0</v>
      </c>
      <c r="BL148" s="21" t="s">
        <v>206</v>
      </c>
      <c r="BM148" s="222" t="s">
        <v>3272</v>
      </c>
    </row>
    <row r="149" s="2" customFormat="1">
      <c r="A149" s="43"/>
      <c r="B149" s="44"/>
      <c r="C149" s="45"/>
      <c r="D149" s="224" t="s">
        <v>209</v>
      </c>
      <c r="E149" s="45"/>
      <c r="F149" s="225" t="s">
        <v>3271</v>
      </c>
      <c r="G149" s="45"/>
      <c r="H149" s="45"/>
      <c r="I149" s="226"/>
      <c r="J149" s="45"/>
      <c r="K149" s="45"/>
      <c r="L149" s="49"/>
      <c r="M149" s="227"/>
      <c r="N149" s="228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209</v>
      </c>
      <c r="AU149" s="21" t="s">
        <v>92</v>
      </c>
    </row>
    <row r="150" s="2" customFormat="1" ht="16.5" customHeight="1">
      <c r="A150" s="43"/>
      <c r="B150" s="44"/>
      <c r="C150" s="243" t="s">
        <v>415</v>
      </c>
      <c r="D150" s="243" t="s">
        <v>305</v>
      </c>
      <c r="E150" s="244" t="s">
        <v>3148</v>
      </c>
      <c r="F150" s="245" t="s">
        <v>3149</v>
      </c>
      <c r="G150" s="246" t="s">
        <v>269</v>
      </c>
      <c r="H150" s="247">
        <v>0.59999999999999998</v>
      </c>
      <c r="I150" s="248"/>
      <c r="J150" s="249">
        <f>ROUND(I150*H150,2)</f>
        <v>0</v>
      </c>
      <c r="K150" s="245" t="s">
        <v>35</v>
      </c>
      <c r="L150" s="250"/>
      <c r="M150" s="251" t="s">
        <v>35</v>
      </c>
      <c r="N150" s="252" t="s">
        <v>53</v>
      </c>
      <c r="O150" s="89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2" t="s">
        <v>253</v>
      </c>
      <c r="AT150" s="222" t="s">
        <v>305</v>
      </c>
      <c r="AU150" s="222" t="s">
        <v>92</v>
      </c>
      <c r="AY150" s="21" t="s">
        <v>197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1" t="s">
        <v>90</v>
      </c>
      <c r="BK150" s="223">
        <f>ROUND(I150*H150,2)</f>
        <v>0</v>
      </c>
      <c r="BL150" s="21" t="s">
        <v>206</v>
      </c>
      <c r="BM150" s="222" t="s">
        <v>3273</v>
      </c>
    </row>
    <row r="151" s="2" customFormat="1">
      <c r="A151" s="43"/>
      <c r="B151" s="44"/>
      <c r="C151" s="45"/>
      <c r="D151" s="224" t="s">
        <v>209</v>
      </c>
      <c r="E151" s="45"/>
      <c r="F151" s="225" t="s">
        <v>3149</v>
      </c>
      <c r="G151" s="45"/>
      <c r="H151" s="45"/>
      <c r="I151" s="226"/>
      <c r="J151" s="45"/>
      <c r="K151" s="45"/>
      <c r="L151" s="49"/>
      <c r="M151" s="227"/>
      <c r="N151" s="228"/>
      <c r="O151" s="89"/>
      <c r="P151" s="89"/>
      <c r="Q151" s="89"/>
      <c r="R151" s="89"/>
      <c r="S151" s="89"/>
      <c r="T151" s="90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T151" s="21" t="s">
        <v>209</v>
      </c>
      <c r="AU151" s="21" t="s">
        <v>92</v>
      </c>
    </row>
    <row r="152" s="2" customFormat="1" ht="16.5" customHeight="1">
      <c r="A152" s="43"/>
      <c r="B152" s="44"/>
      <c r="C152" s="243" t="s">
        <v>422</v>
      </c>
      <c r="D152" s="243" t="s">
        <v>305</v>
      </c>
      <c r="E152" s="244" t="s">
        <v>3274</v>
      </c>
      <c r="F152" s="245" t="s">
        <v>3275</v>
      </c>
      <c r="G152" s="246" t="s">
        <v>2961</v>
      </c>
      <c r="H152" s="247">
        <v>1</v>
      </c>
      <c r="I152" s="248"/>
      <c r="J152" s="249">
        <f>ROUND(I152*H152,2)</f>
        <v>0</v>
      </c>
      <c r="K152" s="245" t="s">
        <v>35</v>
      </c>
      <c r="L152" s="250"/>
      <c r="M152" s="251" t="s">
        <v>35</v>
      </c>
      <c r="N152" s="252" t="s">
        <v>53</v>
      </c>
      <c r="O152" s="8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2" t="s">
        <v>253</v>
      </c>
      <c r="AT152" s="222" t="s">
        <v>305</v>
      </c>
      <c r="AU152" s="222" t="s">
        <v>92</v>
      </c>
      <c r="AY152" s="21" t="s">
        <v>197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1" t="s">
        <v>90</v>
      </c>
      <c r="BK152" s="223">
        <f>ROUND(I152*H152,2)</f>
        <v>0</v>
      </c>
      <c r="BL152" s="21" t="s">
        <v>206</v>
      </c>
      <c r="BM152" s="222" t="s">
        <v>3276</v>
      </c>
    </row>
    <row r="153" s="2" customFormat="1">
      <c r="A153" s="43"/>
      <c r="B153" s="44"/>
      <c r="C153" s="45"/>
      <c r="D153" s="224" t="s">
        <v>209</v>
      </c>
      <c r="E153" s="45"/>
      <c r="F153" s="225" t="s">
        <v>3275</v>
      </c>
      <c r="G153" s="45"/>
      <c r="H153" s="45"/>
      <c r="I153" s="226"/>
      <c r="J153" s="45"/>
      <c r="K153" s="45"/>
      <c r="L153" s="49"/>
      <c r="M153" s="227"/>
      <c r="N153" s="228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209</v>
      </c>
      <c r="AU153" s="21" t="s">
        <v>92</v>
      </c>
    </row>
    <row r="154" s="12" customFormat="1" ht="25.92" customHeight="1">
      <c r="A154" s="12"/>
      <c r="B154" s="195"/>
      <c r="C154" s="196"/>
      <c r="D154" s="197" t="s">
        <v>81</v>
      </c>
      <c r="E154" s="198" t="s">
        <v>3277</v>
      </c>
      <c r="F154" s="198" t="s">
        <v>3155</v>
      </c>
      <c r="G154" s="196"/>
      <c r="H154" s="196"/>
      <c r="I154" s="199"/>
      <c r="J154" s="200">
        <f>BK154</f>
        <v>0</v>
      </c>
      <c r="K154" s="196"/>
      <c r="L154" s="201"/>
      <c r="M154" s="202"/>
      <c r="N154" s="203"/>
      <c r="O154" s="203"/>
      <c r="P154" s="204">
        <f>P155+P198</f>
        <v>0</v>
      </c>
      <c r="Q154" s="203"/>
      <c r="R154" s="204">
        <f>R155+R198</f>
        <v>0</v>
      </c>
      <c r="S154" s="203"/>
      <c r="T154" s="205">
        <f>T155+T198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6" t="s">
        <v>90</v>
      </c>
      <c r="AT154" s="207" t="s">
        <v>81</v>
      </c>
      <c r="AU154" s="207" t="s">
        <v>82</v>
      </c>
      <c r="AY154" s="206" t="s">
        <v>197</v>
      </c>
      <c r="BK154" s="208">
        <f>BK155+BK198</f>
        <v>0</v>
      </c>
    </row>
    <row r="155" s="12" customFormat="1" ht="22.8" customHeight="1">
      <c r="A155" s="12"/>
      <c r="B155" s="195"/>
      <c r="C155" s="196"/>
      <c r="D155" s="197" t="s">
        <v>81</v>
      </c>
      <c r="E155" s="209" t="s">
        <v>195</v>
      </c>
      <c r="F155" s="209" t="s">
        <v>196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SUM(P156:P197)</f>
        <v>0</v>
      </c>
      <c r="Q155" s="203"/>
      <c r="R155" s="204">
        <f>SUM(R156:R197)</f>
        <v>0</v>
      </c>
      <c r="S155" s="203"/>
      <c r="T155" s="205">
        <f>SUM(T156:T197)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90</v>
      </c>
      <c r="AT155" s="207" t="s">
        <v>81</v>
      </c>
      <c r="AU155" s="207" t="s">
        <v>90</v>
      </c>
      <c r="AY155" s="206" t="s">
        <v>197</v>
      </c>
      <c r="BK155" s="208">
        <f>SUM(BK156:BK197)</f>
        <v>0</v>
      </c>
    </row>
    <row r="156" s="2" customFormat="1" ht="16.5" customHeight="1">
      <c r="A156" s="43"/>
      <c r="B156" s="44"/>
      <c r="C156" s="211" t="s">
        <v>432</v>
      </c>
      <c r="D156" s="211" t="s">
        <v>201</v>
      </c>
      <c r="E156" s="212" t="s">
        <v>3278</v>
      </c>
      <c r="F156" s="213" t="s">
        <v>3279</v>
      </c>
      <c r="G156" s="214" t="s">
        <v>409</v>
      </c>
      <c r="H156" s="215">
        <v>14</v>
      </c>
      <c r="I156" s="216"/>
      <c r="J156" s="217">
        <f>ROUND(I156*H156,2)</f>
        <v>0</v>
      </c>
      <c r="K156" s="213" t="s">
        <v>35</v>
      </c>
      <c r="L156" s="49"/>
      <c r="M156" s="218" t="s">
        <v>35</v>
      </c>
      <c r="N156" s="219" t="s">
        <v>53</v>
      </c>
      <c r="O156" s="8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2" t="s">
        <v>206</v>
      </c>
      <c r="AT156" s="222" t="s">
        <v>201</v>
      </c>
      <c r="AU156" s="222" t="s">
        <v>92</v>
      </c>
      <c r="AY156" s="21" t="s">
        <v>197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1" t="s">
        <v>90</v>
      </c>
      <c r="BK156" s="223">
        <f>ROUND(I156*H156,2)</f>
        <v>0</v>
      </c>
      <c r="BL156" s="21" t="s">
        <v>206</v>
      </c>
      <c r="BM156" s="222" t="s">
        <v>3280</v>
      </c>
    </row>
    <row r="157" s="2" customFormat="1">
      <c r="A157" s="43"/>
      <c r="B157" s="44"/>
      <c r="C157" s="45"/>
      <c r="D157" s="224" t="s">
        <v>209</v>
      </c>
      <c r="E157" s="45"/>
      <c r="F157" s="225" t="s">
        <v>3279</v>
      </c>
      <c r="G157" s="45"/>
      <c r="H157" s="45"/>
      <c r="I157" s="226"/>
      <c r="J157" s="45"/>
      <c r="K157" s="45"/>
      <c r="L157" s="49"/>
      <c r="M157" s="227"/>
      <c r="N157" s="228"/>
      <c r="O157" s="89"/>
      <c r="P157" s="89"/>
      <c r="Q157" s="89"/>
      <c r="R157" s="89"/>
      <c r="S157" s="89"/>
      <c r="T157" s="90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T157" s="21" t="s">
        <v>209</v>
      </c>
      <c r="AU157" s="21" t="s">
        <v>92</v>
      </c>
    </row>
    <row r="158" s="2" customFormat="1" ht="16.5" customHeight="1">
      <c r="A158" s="43"/>
      <c r="B158" s="44"/>
      <c r="C158" s="211" t="s">
        <v>440</v>
      </c>
      <c r="D158" s="211" t="s">
        <v>201</v>
      </c>
      <c r="E158" s="212" t="s">
        <v>3281</v>
      </c>
      <c r="F158" s="213" t="s">
        <v>3082</v>
      </c>
      <c r="G158" s="214" t="s">
        <v>409</v>
      </c>
      <c r="H158" s="215">
        <v>14</v>
      </c>
      <c r="I158" s="216"/>
      <c r="J158" s="217">
        <f>ROUND(I158*H158,2)</f>
        <v>0</v>
      </c>
      <c r="K158" s="213" t="s">
        <v>35</v>
      </c>
      <c r="L158" s="49"/>
      <c r="M158" s="218" t="s">
        <v>35</v>
      </c>
      <c r="N158" s="219" t="s">
        <v>53</v>
      </c>
      <c r="O158" s="89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2" t="s">
        <v>206</v>
      </c>
      <c r="AT158" s="222" t="s">
        <v>201</v>
      </c>
      <c r="AU158" s="222" t="s">
        <v>92</v>
      </c>
      <c r="AY158" s="21" t="s">
        <v>197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1" t="s">
        <v>90</v>
      </c>
      <c r="BK158" s="223">
        <f>ROUND(I158*H158,2)</f>
        <v>0</v>
      </c>
      <c r="BL158" s="21" t="s">
        <v>206</v>
      </c>
      <c r="BM158" s="222" t="s">
        <v>3282</v>
      </c>
    </row>
    <row r="159" s="2" customFormat="1">
      <c r="A159" s="43"/>
      <c r="B159" s="44"/>
      <c r="C159" s="45"/>
      <c r="D159" s="224" t="s">
        <v>209</v>
      </c>
      <c r="E159" s="45"/>
      <c r="F159" s="225" t="s">
        <v>3082</v>
      </c>
      <c r="G159" s="45"/>
      <c r="H159" s="45"/>
      <c r="I159" s="226"/>
      <c r="J159" s="45"/>
      <c r="K159" s="45"/>
      <c r="L159" s="49"/>
      <c r="M159" s="227"/>
      <c r="N159" s="228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209</v>
      </c>
      <c r="AU159" s="21" t="s">
        <v>92</v>
      </c>
    </row>
    <row r="160" s="2" customFormat="1" ht="16.5" customHeight="1">
      <c r="A160" s="43"/>
      <c r="B160" s="44"/>
      <c r="C160" s="211" t="s">
        <v>447</v>
      </c>
      <c r="D160" s="211" t="s">
        <v>201</v>
      </c>
      <c r="E160" s="212" t="s">
        <v>3283</v>
      </c>
      <c r="F160" s="213" t="s">
        <v>3091</v>
      </c>
      <c r="G160" s="214" t="s">
        <v>2961</v>
      </c>
      <c r="H160" s="215">
        <v>1</v>
      </c>
      <c r="I160" s="216"/>
      <c r="J160" s="217">
        <f>ROUND(I160*H160,2)</f>
        <v>0</v>
      </c>
      <c r="K160" s="213" t="s">
        <v>35</v>
      </c>
      <c r="L160" s="49"/>
      <c r="M160" s="218" t="s">
        <v>35</v>
      </c>
      <c r="N160" s="219" t="s">
        <v>53</v>
      </c>
      <c r="O160" s="89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2" t="s">
        <v>206</v>
      </c>
      <c r="AT160" s="222" t="s">
        <v>201</v>
      </c>
      <c r="AU160" s="222" t="s">
        <v>92</v>
      </c>
      <c r="AY160" s="21" t="s">
        <v>197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1" t="s">
        <v>90</v>
      </c>
      <c r="BK160" s="223">
        <f>ROUND(I160*H160,2)</f>
        <v>0</v>
      </c>
      <c r="BL160" s="21" t="s">
        <v>206</v>
      </c>
      <c r="BM160" s="222" t="s">
        <v>3284</v>
      </c>
    </row>
    <row r="161" s="2" customFormat="1">
      <c r="A161" s="43"/>
      <c r="B161" s="44"/>
      <c r="C161" s="45"/>
      <c r="D161" s="224" t="s">
        <v>209</v>
      </c>
      <c r="E161" s="45"/>
      <c r="F161" s="225" t="s">
        <v>3091</v>
      </c>
      <c r="G161" s="45"/>
      <c r="H161" s="45"/>
      <c r="I161" s="226"/>
      <c r="J161" s="45"/>
      <c r="K161" s="45"/>
      <c r="L161" s="49"/>
      <c r="M161" s="227"/>
      <c r="N161" s="228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209</v>
      </c>
      <c r="AU161" s="21" t="s">
        <v>92</v>
      </c>
    </row>
    <row r="162" s="2" customFormat="1" ht="16.5" customHeight="1">
      <c r="A162" s="43"/>
      <c r="B162" s="44"/>
      <c r="C162" s="211" t="s">
        <v>452</v>
      </c>
      <c r="D162" s="211" t="s">
        <v>201</v>
      </c>
      <c r="E162" s="212" t="s">
        <v>3285</v>
      </c>
      <c r="F162" s="213" t="s">
        <v>3103</v>
      </c>
      <c r="G162" s="214" t="s">
        <v>2961</v>
      </c>
      <c r="H162" s="215">
        <v>1</v>
      </c>
      <c r="I162" s="216"/>
      <c r="J162" s="217">
        <f>ROUND(I162*H162,2)</f>
        <v>0</v>
      </c>
      <c r="K162" s="213" t="s">
        <v>35</v>
      </c>
      <c r="L162" s="49"/>
      <c r="M162" s="218" t="s">
        <v>35</v>
      </c>
      <c r="N162" s="219" t="s">
        <v>53</v>
      </c>
      <c r="O162" s="89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2" t="s">
        <v>206</v>
      </c>
      <c r="AT162" s="222" t="s">
        <v>201</v>
      </c>
      <c r="AU162" s="222" t="s">
        <v>92</v>
      </c>
      <c r="AY162" s="21" t="s">
        <v>197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1" t="s">
        <v>90</v>
      </c>
      <c r="BK162" s="223">
        <f>ROUND(I162*H162,2)</f>
        <v>0</v>
      </c>
      <c r="BL162" s="21" t="s">
        <v>206</v>
      </c>
      <c r="BM162" s="222" t="s">
        <v>3286</v>
      </c>
    </row>
    <row r="163" s="2" customFormat="1">
      <c r="A163" s="43"/>
      <c r="B163" s="44"/>
      <c r="C163" s="45"/>
      <c r="D163" s="224" t="s">
        <v>209</v>
      </c>
      <c r="E163" s="45"/>
      <c r="F163" s="225" t="s">
        <v>3103</v>
      </c>
      <c r="G163" s="45"/>
      <c r="H163" s="45"/>
      <c r="I163" s="226"/>
      <c r="J163" s="45"/>
      <c r="K163" s="45"/>
      <c r="L163" s="49"/>
      <c r="M163" s="227"/>
      <c r="N163" s="228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209</v>
      </c>
      <c r="AU163" s="21" t="s">
        <v>92</v>
      </c>
    </row>
    <row r="164" s="2" customFormat="1" ht="16.5" customHeight="1">
      <c r="A164" s="43"/>
      <c r="B164" s="44"/>
      <c r="C164" s="211" t="s">
        <v>461</v>
      </c>
      <c r="D164" s="211" t="s">
        <v>201</v>
      </c>
      <c r="E164" s="212" t="s">
        <v>3287</v>
      </c>
      <c r="F164" s="213" t="s">
        <v>3106</v>
      </c>
      <c r="G164" s="214" t="s">
        <v>2961</v>
      </c>
      <c r="H164" s="215">
        <v>1</v>
      </c>
      <c r="I164" s="216"/>
      <c r="J164" s="217">
        <f>ROUND(I164*H164,2)</f>
        <v>0</v>
      </c>
      <c r="K164" s="213" t="s">
        <v>35</v>
      </c>
      <c r="L164" s="49"/>
      <c r="M164" s="218" t="s">
        <v>35</v>
      </c>
      <c r="N164" s="219" t="s">
        <v>53</v>
      </c>
      <c r="O164" s="89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2" t="s">
        <v>206</v>
      </c>
      <c r="AT164" s="222" t="s">
        <v>201</v>
      </c>
      <c r="AU164" s="222" t="s">
        <v>92</v>
      </c>
      <c r="AY164" s="21" t="s">
        <v>197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1" t="s">
        <v>90</v>
      </c>
      <c r="BK164" s="223">
        <f>ROUND(I164*H164,2)</f>
        <v>0</v>
      </c>
      <c r="BL164" s="21" t="s">
        <v>206</v>
      </c>
      <c r="BM164" s="222" t="s">
        <v>3288</v>
      </c>
    </row>
    <row r="165" s="2" customFormat="1">
      <c r="A165" s="43"/>
      <c r="B165" s="44"/>
      <c r="C165" s="45"/>
      <c r="D165" s="224" t="s">
        <v>209</v>
      </c>
      <c r="E165" s="45"/>
      <c r="F165" s="225" t="s">
        <v>3106</v>
      </c>
      <c r="G165" s="45"/>
      <c r="H165" s="45"/>
      <c r="I165" s="226"/>
      <c r="J165" s="45"/>
      <c r="K165" s="45"/>
      <c r="L165" s="49"/>
      <c r="M165" s="227"/>
      <c r="N165" s="228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209</v>
      </c>
      <c r="AU165" s="21" t="s">
        <v>92</v>
      </c>
    </row>
    <row r="166" s="2" customFormat="1" ht="16.5" customHeight="1">
      <c r="A166" s="43"/>
      <c r="B166" s="44"/>
      <c r="C166" s="211" t="s">
        <v>469</v>
      </c>
      <c r="D166" s="211" t="s">
        <v>201</v>
      </c>
      <c r="E166" s="212" t="s">
        <v>3051</v>
      </c>
      <c r="F166" s="213" t="s">
        <v>3052</v>
      </c>
      <c r="G166" s="214" t="s">
        <v>409</v>
      </c>
      <c r="H166" s="215">
        <v>14</v>
      </c>
      <c r="I166" s="216"/>
      <c r="J166" s="217">
        <f>ROUND(I166*H166,2)</f>
        <v>0</v>
      </c>
      <c r="K166" s="213" t="s">
        <v>35</v>
      </c>
      <c r="L166" s="49"/>
      <c r="M166" s="218" t="s">
        <v>35</v>
      </c>
      <c r="N166" s="219" t="s">
        <v>53</v>
      </c>
      <c r="O166" s="89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2" t="s">
        <v>206</v>
      </c>
      <c r="AT166" s="222" t="s">
        <v>201</v>
      </c>
      <c r="AU166" s="222" t="s">
        <v>92</v>
      </c>
      <c r="AY166" s="21" t="s">
        <v>197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1" t="s">
        <v>90</v>
      </c>
      <c r="BK166" s="223">
        <f>ROUND(I166*H166,2)</f>
        <v>0</v>
      </c>
      <c r="BL166" s="21" t="s">
        <v>206</v>
      </c>
      <c r="BM166" s="222" t="s">
        <v>3289</v>
      </c>
    </row>
    <row r="167" s="2" customFormat="1">
      <c r="A167" s="43"/>
      <c r="B167" s="44"/>
      <c r="C167" s="45"/>
      <c r="D167" s="224" t="s">
        <v>209</v>
      </c>
      <c r="E167" s="45"/>
      <c r="F167" s="225" t="s">
        <v>3052</v>
      </c>
      <c r="G167" s="45"/>
      <c r="H167" s="45"/>
      <c r="I167" s="226"/>
      <c r="J167" s="45"/>
      <c r="K167" s="45"/>
      <c r="L167" s="49"/>
      <c r="M167" s="227"/>
      <c r="N167" s="228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209</v>
      </c>
      <c r="AU167" s="21" t="s">
        <v>92</v>
      </c>
    </row>
    <row r="168" s="2" customFormat="1" ht="16.5" customHeight="1">
      <c r="A168" s="43"/>
      <c r="B168" s="44"/>
      <c r="C168" s="211" t="s">
        <v>475</v>
      </c>
      <c r="D168" s="211" t="s">
        <v>201</v>
      </c>
      <c r="E168" s="212" t="s">
        <v>3057</v>
      </c>
      <c r="F168" s="213" t="s">
        <v>3058</v>
      </c>
      <c r="G168" s="214" t="s">
        <v>409</v>
      </c>
      <c r="H168" s="215">
        <v>44</v>
      </c>
      <c r="I168" s="216"/>
      <c r="J168" s="217">
        <f>ROUND(I168*H168,2)</f>
        <v>0</v>
      </c>
      <c r="K168" s="213" t="s">
        <v>35</v>
      </c>
      <c r="L168" s="49"/>
      <c r="M168" s="218" t="s">
        <v>35</v>
      </c>
      <c r="N168" s="219" t="s">
        <v>53</v>
      </c>
      <c r="O168" s="89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2" t="s">
        <v>206</v>
      </c>
      <c r="AT168" s="222" t="s">
        <v>201</v>
      </c>
      <c r="AU168" s="222" t="s">
        <v>92</v>
      </c>
      <c r="AY168" s="21" t="s">
        <v>197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1" t="s">
        <v>90</v>
      </c>
      <c r="BK168" s="223">
        <f>ROUND(I168*H168,2)</f>
        <v>0</v>
      </c>
      <c r="BL168" s="21" t="s">
        <v>206</v>
      </c>
      <c r="BM168" s="222" t="s">
        <v>3290</v>
      </c>
    </row>
    <row r="169" s="2" customFormat="1">
      <c r="A169" s="43"/>
      <c r="B169" s="44"/>
      <c r="C169" s="45"/>
      <c r="D169" s="224" t="s">
        <v>209</v>
      </c>
      <c r="E169" s="45"/>
      <c r="F169" s="225" t="s">
        <v>3058</v>
      </c>
      <c r="G169" s="45"/>
      <c r="H169" s="45"/>
      <c r="I169" s="226"/>
      <c r="J169" s="45"/>
      <c r="K169" s="45"/>
      <c r="L169" s="49"/>
      <c r="M169" s="227"/>
      <c r="N169" s="228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209</v>
      </c>
      <c r="AU169" s="21" t="s">
        <v>92</v>
      </c>
    </row>
    <row r="170" s="2" customFormat="1" ht="16.5" customHeight="1">
      <c r="A170" s="43"/>
      <c r="B170" s="44"/>
      <c r="C170" s="211" t="s">
        <v>481</v>
      </c>
      <c r="D170" s="211" t="s">
        <v>201</v>
      </c>
      <c r="E170" s="212" t="s">
        <v>3075</v>
      </c>
      <c r="F170" s="213" t="s">
        <v>3076</v>
      </c>
      <c r="G170" s="214" t="s">
        <v>409</v>
      </c>
      <c r="H170" s="215">
        <v>44</v>
      </c>
      <c r="I170" s="216"/>
      <c r="J170" s="217">
        <f>ROUND(I170*H170,2)</f>
        <v>0</v>
      </c>
      <c r="K170" s="213" t="s">
        <v>35</v>
      </c>
      <c r="L170" s="49"/>
      <c r="M170" s="218" t="s">
        <v>35</v>
      </c>
      <c r="N170" s="219" t="s">
        <v>53</v>
      </c>
      <c r="O170" s="89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2" t="s">
        <v>206</v>
      </c>
      <c r="AT170" s="222" t="s">
        <v>201</v>
      </c>
      <c r="AU170" s="222" t="s">
        <v>92</v>
      </c>
      <c r="AY170" s="21" t="s">
        <v>197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1" t="s">
        <v>90</v>
      </c>
      <c r="BK170" s="223">
        <f>ROUND(I170*H170,2)</f>
        <v>0</v>
      </c>
      <c r="BL170" s="21" t="s">
        <v>206</v>
      </c>
      <c r="BM170" s="222" t="s">
        <v>3291</v>
      </c>
    </row>
    <row r="171" s="2" customFormat="1">
      <c r="A171" s="43"/>
      <c r="B171" s="44"/>
      <c r="C171" s="45"/>
      <c r="D171" s="224" t="s">
        <v>209</v>
      </c>
      <c r="E171" s="45"/>
      <c r="F171" s="225" t="s">
        <v>3076</v>
      </c>
      <c r="G171" s="45"/>
      <c r="H171" s="45"/>
      <c r="I171" s="226"/>
      <c r="J171" s="45"/>
      <c r="K171" s="45"/>
      <c r="L171" s="49"/>
      <c r="M171" s="227"/>
      <c r="N171" s="228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209</v>
      </c>
      <c r="AU171" s="21" t="s">
        <v>92</v>
      </c>
    </row>
    <row r="172" s="2" customFormat="1" ht="16.5" customHeight="1">
      <c r="A172" s="43"/>
      <c r="B172" s="44"/>
      <c r="C172" s="211" t="s">
        <v>487</v>
      </c>
      <c r="D172" s="211" t="s">
        <v>201</v>
      </c>
      <c r="E172" s="212" t="s">
        <v>3192</v>
      </c>
      <c r="F172" s="213" t="s">
        <v>3193</v>
      </c>
      <c r="G172" s="214" t="s">
        <v>2961</v>
      </c>
      <c r="H172" s="215">
        <v>2</v>
      </c>
      <c r="I172" s="216"/>
      <c r="J172" s="217">
        <f>ROUND(I172*H172,2)</f>
        <v>0</v>
      </c>
      <c r="K172" s="213" t="s">
        <v>35</v>
      </c>
      <c r="L172" s="49"/>
      <c r="M172" s="218" t="s">
        <v>35</v>
      </c>
      <c r="N172" s="219" t="s">
        <v>53</v>
      </c>
      <c r="O172" s="89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2" t="s">
        <v>206</v>
      </c>
      <c r="AT172" s="222" t="s">
        <v>201</v>
      </c>
      <c r="AU172" s="222" t="s">
        <v>92</v>
      </c>
      <c r="AY172" s="21" t="s">
        <v>197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1" t="s">
        <v>90</v>
      </c>
      <c r="BK172" s="223">
        <f>ROUND(I172*H172,2)</f>
        <v>0</v>
      </c>
      <c r="BL172" s="21" t="s">
        <v>206</v>
      </c>
      <c r="BM172" s="222" t="s">
        <v>3292</v>
      </c>
    </row>
    <row r="173" s="2" customFormat="1">
      <c r="A173" s="43"/>
      <c r="B173" s="44"/>
      <c r="C173" s="45"/>
      <c r="D173" s="224" t="s">
        <v>209</v>
      </c>
      <c r="E173" s="45"/>
      <c r="F173" s="225" t="s">
        <v>3193</v>
      </c>
      <c r="G173" s="45"/>
      <c r="H173" s="45"/>
      <c r="I173" s="226"/>
      <c r="J173" s="45"/>
      <c r="K173" s="45"/>
      <c r="L173" s="49"/>
      <c r="M173" s="227"/>
      <c r="N173" s="228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209</v>
      </c>
      <c r="AU173" s="21" t="s">
        <v>92</v>
      </c>
    </row>
    <row r="174" s="2" customFormat="1" ht="16.5" customHeight="1">
      <c r="A174" s="43"/>
      <c r="B174" s="44"/>
      <c r="C174" s="211" t="s">
        <v>29</v>
      </c>
      <c r="D174" s="211" t="s">
        <v>201</v>
      </c>
      <c r="E174" s="212" t="s">
        <v>3195</v>
      </c>
      <c r="F174" s="213" t="s">
        <v>3196</v>
      </c>
      <c r="G174" s="214" t="s">
        <v>2961</v>
      </c>
      <c r="H174" s="215">
        <v>2</v>
      </c>
      <c r="I174" s="216"/>
      <c r="J174" s="217">
        <f>ROUND(I174*H174,2)</f>
        <v>0</v>
      </c>
      <c r="K174" s="213" t="s">
        <v>35</v>
      </c>
      <c r="L174" s="49"/>
      <c r="M174" s="218" t="s">
        <v>35</v>
      </c>
      <c r="N174" s="219" t="s">
        <v>53</v>
      </c>
      <c r="O174" s="89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2" t="s">
        <v>206</v>
      </c>
      <c r="AT174" s="222" t="s">
        <v>201</v>
      </c>
      <c r="AU174" s="222" t="s">
        <v>92</v>
      </c>
      <c r="AY174" s="21" t="s">
        <v>197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1" t="s">
        <v>90</v>
      </c>
      <c r="BK174" s="223">
        <f>ROUND(I174*H174,2)</f>
        <v>0</v>
      </c>
      <c r="BL174" s="21" t="s">
        <v>206</v>
      </c>
      <c r="BM174" s="222" t="s">
        <v>3293</v>
      </c>
    </row>
    <row r="175" s="2" customFormat="1">
      <c r="A175" s="43"/>
      <c r="B175" s="44"/>
      <c r="C175" s="45"/>
      <c r="D175" s="224" t="s">
        <v>209</v>
      </c>
      <c r="E175" s="45"/>
      <c r="F175" s="225" t="s">
        <v>3196</v>
      </c>
      <c r="G175" s="45"/>
      <c r="H175" s="45"/>
      <c r="I175" s="226"/>
      <c r="J175" s="45"/>
      <c r="K175" s="45"/>
      <c r="L175" s="49"/>
      <c r="M175" s="227"/>
      <c r="N175" s="228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209</v>
      </c>
      <c r="AU175" s="21" t="s">
        <v>92</v>
      </c>
    </row>
    <row r="176" s="2" customFormat="1" ht="16.5" customHeight="1">
      <c r="A176" s="43"/>
      <c r="B176" s="44"/>
      <c r="C176" s="211" t="s">
        <v>502</v>
      </c>
      <c r="D176" s="211" t="s">
        <v>201</v>
      </c>
      <c r="E176" s="212" t="s">
        <v>3198</v>
      </c>
      <c r="F176" s="213" t="s">
        <v>3199</v>
      </c>
      <c r="G176" s="214" t="s">
        <v>2961</v>
      </c>
      <c r="H176" s="215">
        <v>2</v>
      </c>
      <c r="I176" s="216"/>
      <c r="J176" s="217">
        <f>ROUND(I176*H176,2)</f>
        <v>0</v>
      </c>
      <c r="K176" s="213" t="s">
        <v>35</v>
      </c>
      <c r="L176" s="49"/>
      <c r="M176" s="218" t="s">
        <v>35</v>
      </c>
      <c r="N176" s="219" t="s">
        <v>53</v>
      </c>
      <c r="O176" s="89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2" t="s">
        <v>206</v>
      </c>
      <c r="AT176" s="222" t="s">
        <v>201</v>
      </c>
      <c r="AU176" s="222" t="s">
        <v>92</v>
      </c>
      <c r="AY176" s="21" t="s">
        <v>197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1" t="s">
        <v>90</v>
      </c>
      <c r="BK176" s="223">
        <f>ROUND(I176*H176,2)</f>
        <v>0</v>
      </c>
      <c r="BL176" s="21" t="s">
        <v>206</v>
      </c>
      <c r="BM176" s="222" t="s">
        <v>3294</v>
      </c>
    </row>
    <row r="177" s="2" customFormat="1">
      <c r="A177" s="43"/>
      <c r="B177" s="44"/>
      <c r="C177" s="45"/>
      <c r="D177" s="224" t="s">
        <v>209</v>
      </c>
      <c r="E177" s="45"/>
      <c r="F177" s="225" t="s">
        <v>3199</v>
      </c>
      <c r="G177" s="45"/>
      <c r="H177" s="45"/>
      <c r="I177" s="226"/>
      <c r="J177" s="45"/>
      <c r="K177" s="45"/>
      <c r="L177" s="49"/>
      <c r="M177" s="227"/>
      <c r="N177" s="228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209</v>
      </c>
      <c r="AU177" s="21" t="s">
        <v>92</v>
      </c>
    </row>
    <row r="178" s="2" customFormat="1" ht="16.5" customHeight="1">
      <c r="A178" s="43"/>
      <c r="B178" s="44"/>
      <c r="C178" s="211" t="s">
        <v>509</v>
      </c>
      <c r="D178" s="211" t="s">
        <v>201</v>
      </c>
      <c r="E178" s="212" t="s">
        <v>3201</v>
      </c>
      <c r="F178" s="213" t="s">
        <v>3202</v>
      </c>
      <c r="G178" s="214" t="s">
        <v>409</v>
      </c>
      <c r="H178" s="215">
        <v>308</v>
      </c>
      <c r="I178" s="216"/>
      <c r="J178" s="217">
        <f>ROUND(I178*H178,2)</f>
        <v>0</v>
      </c>
      <c r="K178" s="213" t="s">
        <v>35</v>
      </c>
      <c r="L178" s="49"/>
      <c r="M178" s="218" t="s">
        <v>35</v>
      </c>
      <c r="N178" s="219" t="s">
        <v>53</v>
      </c>
      <c r="O178" s="89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2" t="s">
        <v>206</v>
      </c>
      <c r="AT178" s="222" t="s">
        <v>201</v>
      </c>
      <c r="AU178" s="222" t="s">
        <v>92</v>
      </c>
      <c r="AY178" s="21" t="s">
        <v>197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1" t="s">
        <v>90</v>
      </c>
      <c r="BK178" s="223">
        <f>ROUND(I178*H178,2)</f>
        <v>0</v>
      </c>
      <c r="BL178" s="21" t="s">
        <v>206</v>
      </c>
      <c r="BM178" s="222" t="s">
        <v>3295</v>
      </c>
    </row>
    <row r="179" s="2" customFormat="1">
      <c r="A179" s="43"/>
      <c r="B179" s="44"/>
      <c r="C179" s="45"/>
      <c r="D179" s="224" t="s">
        <v>209</v>
      </c>
      <c r="E179" s="45"/>
      <c r="F179" s="225" t="s">
        <v>3202</v>
      </c>
      <c r="G179" s="45"/>
      <c r="H179" s="45"/>
      <c r="I179" s="226"/>
      <c r="J179" s="45"/>
      <c r="K179" s="45"/>
      <c r="L179" s="49"/>
      <c r="M179" s="227"/>
      <c r="N179" s="228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209</v>
      </c>
      <c r="AU179" s="21" t="s">
        <v>92</v>
      </c>
    </row>
    <row r="180" s="2" customFormat="1" ht="16.5" customHeight="1">
      <c r="A180" s="43"/>
      <c r="B180" s="44"/>
      <c r="C180" s="211" t="s">
        <v>515</v>
      </c>
      <c r="D180" s="211" t="s">
        <v>201</v>
      </c>
      <c r="E180" s="212" t="s">
        <v>3204</v>
      </c>
      <c r="F180" s="213" t="s">
        <v>3088</v>
      </c>
      <c r="G180" s="214" t="s">
        <v>409</v>
      </c>
      <c r="H180" s="215">
        <v>44</v>
      </c>
      <c r="I180" s="216"/>
      <c r="J180" s="217">
        <f>ROUND(I180*H180,2)</f>
        <v>0</v>
      </c>
      <c r="K180" s="213" t="s">
        <v>35</v>
      </c>
      <c r="L180" s="49"/>
      <c r="M180" s="218" t="s">
        <v>35</v>
      </c>
      <c r="N180" s="219" t="s">
        <v>53</v>
      </c>
      <c r="O180" s="8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2" t="s">
        <v>206</v>
      </c>
      <c r="AT180" s="222" t="s">
        <v>201</v>
      </c>
      <c r="AU180" s="222" t="s">
        <v>92</v>
      </c>
      <c r="AY180" s="21" t="s">
        <v>197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21" t="s">
        <v>90</v>
      </c>
      <c r="BK180" s="223">
        <f>ROUND(I180*H180,2)</f>
        <v>0</v>
      </c>
      <c r="BL180" s="21" t="s">
        <v>206</v>
      </c>
      <c r="BM180" s="222" t="s">
        <v>3296</v>
      </c>
    </row>
    <row r="181" s="2" customFormat="1">
      <c r="A181" s="43"/>
      <c r="B181" s="44"/>
      <c r="C181" s="45"/>
      <c r="D181" s="224" t="s">
        <v>209</v>
      </c>
      <c r="E181" s="45"/>
      <c r="F181" s="225" t="s">
        <v>3088</v>
      </c>
      <c r="G181" s="45"/>
      <c r="H181" s="45"/>
      <c r="I181" s="226"/>
      <c r="J181" s="45"/>
      <c r="K181" s="45"/>
      <c r="L181" s="49"/>
      <c r="M181" s="227"/>
      <c r="N181" s="228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209</v>
      </c>
      <c r="AU181" s="21" t="s">
        <v>92</v>
      </c>
    </row>
    <row r="182" s="2" customFormat="1" ht="16.5" customHeight="1">
      <c r="A182" s="43"/>
      <c r="B182" s="44"/>
      <c r="C182" s="211" t="s">
        <v>523</v>
      </c>
      <c r="D182" s="211" t="s">
        <v>201</v>
      </c>
      <c r="E182" s="212" t="s">
        <v>3206</v>
      </c>
      <c r="F182" s="213" t="s">
        <v>3207</v>
      </c>
      <c r="G182" s="214" t="s">
        <v>409</v>
      </c>
      <c r="H182" s="215">
        <v>512</v>
      </c>
      <c r="I182" s="216"/>
      <c r="J182" s="217">
        <f>ROUND(I182*H182,2)</f>
        <v>0</v>
      </c>
      <c r="K182" s="213" t="s">
        <v>35</v>
      </c>
      <c r="L182" s="49"/>
      <c r="M182" s="218" t="s">
        <v>35</v>
      </c>
      <c r="N182" s="219" t="s">
        <v>53</v>
      </c>
      <c r="O182" s="89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2" t="s">
        <v>206</v>
      </c>
      <c r="AT182" s="222" t="s">
        <v>201</v>
      </c>
      <c r="AU182" s="222" t="s">
        <v>92</v>
      </c>
      <c r="AY182" s="21" t="s">
        <v>197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1" t="s">
        <v>90</v>
      </c>
      <c r="BK182" s="223">
        <f>ROUND(I182*H182,2)</f>
        <v>0</v>
      </c>
      <c r="BL182" s="21" t="s">
        <v>206</v>
      </c>
      <c r="BM182" s="222" t="s">
        <v>3297</v>
      </c>
    </row>
    <row r="183" s="2" customFormat="1">
      <c r="A183" s="43"/>
      <c r="B183" s="44"/>
      <c r="C183" s="45"/>
      <c r="D183" s="224" t="s">
        <v>209</v>
      </c>
      <c r="E183" s="45"/>
      <c r="F183" s="225" t="s">
        <v>3207</v>
      </c>
      <c r="G183" s="45"/>
      <c r="H183" s="45"/>
      <c r="I183" s="226"/>
      <c r="J183" s="45"/>
      <c r="K183" s="45"/>
      <c r="L183" s="49"/>
      <c r="M183" s="227"/>
      <c r="N183" s="228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209</v>
      </c>
      <c r="AU183" s="21" t="s">
        <v>92</v>
      </c>
    </row>
    <row r="184" s="2" customFormat="1" ht="16.5" customHeight="1">
      <c r="A184" s="43"/>
      <c r="B184" s="44"/>
      <c r="C184" s="211" t="s">
        <v>539</v>
      </c>
      <c r="D184" s="211" t="s">
        <v>201</v>
      </c>
      <c r="E184" s="212" t="s">
        <v>3209</v>
      </c>
      <c r="F184" s="213" t="s">
        <v>3210</v>
      </c>
      <c r="G184" s="214" t="s">
        <v>409</v>
      </c>
      <c r="H184" s="215">
        <v>150</v>
      </c>
      <c r="I184" s="216"/>
      <c r="J184" s="217">
        <f>ROUND(I184*H184,2)</f>
        <v>0</v>
      </c>
      <c r="K184" s="213" t="s">
        <v>35</v>
      </c>
      <c r="L184" s="49"/>
      <c r="M184" s="218" t="s">
        <v>35</v>
      </c>
      <c r="N184" s="219" t="s">
        <v>53</v>
      </c>
      <c r="O184" s="89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2" t="s">
        <v>206</v>
      </c>
      <c r="AT184" s="222" t="s">
        <v>201</v>
      </c>
      <c r="AU184" s="222" t="s">
        <v>92</v>
      </c>
      <c r="AY184" s="21" t="s">
        <v>197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21" t="s">
        <v>90</v>
      </c>
      <c r="BK184" s="223">
        <f>ROUND(I184*H184,2)</f>
        <v>0</v>
      </c>
      <c r="BL184" s="21" t="s">
        <v>206</v>
      </c>
      <c r="BM184" s="222" t="s">
        <v>3298</v>
      </c>
    </row>
    <row r="185" s="2" customFormat="1">
      <c r="A185" s="43"/>
      <c r="B185" s="44"/>
      <c r="C185" s="45"/>
      <c r="D185" s="224" t="s">
        <v>209</v>
      </c>
      <c r="E185" s="45"/>
      <c r="F185" s="225" t="s">
        <v>3210</v>
      </c>
      <c r="G185" s="45"/>
      <c r="H185" s="45"/>
      <c r="I185" s="226"/>
      <c r="J185" s="45"/>
      <c r="K185" s="45"/>
      <c r="L185" s="49"/>
      <c r="M185" s="227"/>
      <c r="N185" s="228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209</v>
      </c>
      <c r="AU185" s="21" t="s">
        <v>92</v>
      </c>
    </row>
    <row r="186" s="2" customFormat="1" ht="16.5" customHeight="1">
      <c r="A186" s="43"/>
      <c r="B186" s="44"/>
      <c r="C186" s="211" t="s">
        <v>545</v>
      </c>
      <c r="D186" s="211" t="s">
        <v>201</v>
      </c>
      <c r="E186" s="212" t="s">
        <v>3212</v>
      </c>
      <c r="F186" s="213" t="s">
        <v>3213</v>
      </c>
      <c r="G186" s="214" t="s">
        <v>409</v>
      </c>
      <c r="H186" s="215">
        <v>14</v>
      </c>
      <c r="I186" s="216"/>
      <c r="J186" s="217">
        <f>ROUND(I186*H186,2)</f>
        <v>0</v>
      </c>
      <c r="K186" s="213" t="s">
        <v>35</v>
      </c>
      <c r="L186" s="49"/>
      <c r="M186" s="218" t="s">
        <v>35</v>
      </c>
      <c r="N186" s="219" t="s">
        <v>53</v>
      </c>
      <c r="O186" s="89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2" t="s">
        <v>206</v>
      </c>
      <c r="AT186" s="222" t="s">
        <v>201</v>
      </c>
      <c r="AU186" s="222" t="s">
        <v>92</v>
      </c>
      <c r="AY186" s="21" t="s">
        <v>197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21" t="s">
        <v>90</v>
      </c>
      <c r="BK186" s="223">
        <f>ROUND(I186*H186,2)</f>
        <v>0</v>
      </c>
      <c r="BL186" s="21" t="s">
        <v>206</v>
      </c>
      <c r="BM186" s="222" t="s">
        <v>3299</v>
      </c>
    </row>
    <row r="187" s="2" customFormat="1">
      <c r="A187" s="43"/>
      <c r="B187" s="44"/>
      <c r="C187" s="45"/>
      <c r="D187" s="224" t="s">
        <v>209</v>
      </c>
      <c r="E187" s="45"/>
      <c r="F187" s="225" t="s">
        <v>3213</v>
      </c>
      <c r="G187" s="45"/>
      <c r="H187" s="45"/>
      <c r="I187" s="226"/>
      <c r="J187" s="45"/>
      <c r="K187" s="45"/>
      <c r="L187" s="49"/>
      <c r="M187" s="227"/>
      <c r="N187" s="228"/>
      <c r="O187" s="89"/>
      <c r="P187" s="89"/>
      <c r="Q187" s="89"/>
      <c r="R187" s="89"/>
      <c r="S187" s="89"/>
      <c r="T187" s="90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T187" s="21" t="s">
        <v>209</v>
      </c>
      <c r="AU187" s="21" t="s">
        <v>92</v>
      </c>
    </row>
    <row r="188" s="2" customFormat="1" ht="16.5" customHeight="1">
      <c r="A188" s="43"/>
      <c r="B188" s="44"/>
      <c r="C188" s="211" t="s">
        <v>557</v>
      </c>
      <c r="D188" s="211" t="s">
        <v>201</v>
      </c>
      <c r="E188" s="212" t="s">
        <v>3215</v>
      </c>
      <c r="F188" s="213" t="s">
        <v>3216</v>
      </c>
      <c r="G188" s="214" t="s">
        <v>409</v>
      </c>
      <c r="H188" s="215">
        <v>323</v>
      </c>
      <c r="I188" s="216"/>
      <c r="J188" s="217">
        <f>ROUND(I188*H188,2)</f>
        <v>0</v>
      </c>
      <c r="K188" s="213" t="s">
        <v>35</v>
      </c>
      <c r="L188" s="49"/>
      <c r="M188" s="218" t="s">
        <v>35</v>
      </c>
      <c r="N188" s="219" t="s">
        <v>53</v>
      </c>
      <c r="O188" s="89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2" t="s">
        <v>206</v>
      </c>
      <c r="AT188" s="222" t="s">
        <v>201</v>
      </c>
      <c r="AU188" s="222" t="s">
        <v>92</v>
      </c>
      <c r="AY188" s="21" t="s">
        <v>197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1" t="s">
        <v>90</v>
      </c>
      <c r="BK188" s="223">
        <f>ROUND(I188*H188,2)</f>
        <v>0</v>
      </c>
      <c r="BL188" s="21" t="s">
        <v>206</v>
      </c>
      <c r="BM188" s="222" t="s">
        <v>3300</v>
      </c>
    </row>
    <row r="189" s="2" customFormat="1">
      <c r="A189" s="43"/>
      <c r="B189" s="44"/>
      <c r="C189" s="45"/>
      <c r="D189" s="224" t="s">
        <v>209</v>
      </c>
      <c r="E189" s="45"/>
      <c r="F189" s="225" t="s">
        <v>3216</v>
      </c>
      <c r="G189" s="45"/>
      <c r="H189" s="45"/>
      <c r="I189" s="226"/>
      <c r="J189" s="45"/>
      <c r="K189" s="45"/>
      <c r="L189" s="49"/>
      <c r="M189" s="227"/>
      <c r="N189" s="228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209</v>
      </c>
      <c r="AU189" s="21" t="s">
        <v>92</v>
      </c>
    </row>
    <row r="190" s="2" customFormat="1" ht="16.5" customHeight="1">
      <c r="A190" s="43"/>
      <c r="B190" s="44"/>
      <c r="C190" s="211" t="s">
        <v>563</v>
      </c>
      <c r="D190" s="211" t="s">
        <v>201</v>
      </c>
      <c r="E190" s="212" t="s">
        <v>3218</v>
      </c>
      <c r="F190" s="213" t="s">
        <v>3219</v>
      </c>
      <c r="G190" s="214" t="s">
        <v>2961</v>
      </c>
      <c r="H190" s="215">
        <v>11</v>
      </c>
      <c r="I190" s="216"/>
      <c r="J190" s="217">
        <f>ROUND(I190*H190,2)</f>
        <v>0</v>
      </c>
      <c r="K190" s="213" t="s">
        <v>35</v>
      </c>
      <c r="L190" s="49"/>
      <c r="M190" s="218" t="s">
        <v>35</v>
      </c>
      <c r="N190" s="219" t="s">
        <v>53</v>
      </c>
      <c r="O190" s="89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R190" s="222" t="s">
        <v>206</v>
      </c>
      <c r="AT190" s="222" t="s">
        <v>201</v>
      </c>
      <c r="AU190" s="222" t="s">
        <v>92</v>
      </c>
      <c r="AY190" s="21" t="s">
        <v>197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21" t="s">
        <v>90</v>
      </c>
      <c r="BK190" s="223">
        <f>ROUND(I190*H190,2)</f>
        <v>0</v>
      </c>
      <c r="BL190" s="21" t="s">
        <v>206</v>
      </c>
      <c r="BM190" s="222" t="s">
        <v>3301</v>
      </c>
    </row>
    <row r="191" s="2" customFormat="1">
      <c r="A191" s="43"/>
      <c r="B191" s="44"/>
      <c r="C191" s="45"/>
      <c r="D191" s="224" t="s">
        <v>209</v>
      </c>
      <c r="E191" s="45"/>
      <c r="F191" s="225" t="s">
        <v>3219</v>
      </c>
      <c r="G191" s="45"/>
      <c r="H191" s="45"/>
      <c r="I191" s="226"/>
      <c r="J191" s="45"/>
      <c r="K191" s="45"/>
      <c r="L191" s="49"/>
      <c r="M191" s="227"/>
      <c r="N191" s="228"/>
      <c r="O191" s="89"/>
      <c r="P191" s="89"/>
      <c r="Q191" s="89"/>
      <c r="R191" s="89"/>
      <c r="S191" s="89"/>
      <c r="T191" s="90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T191" s="21" t="s">
        <v>209</v>
      </c>
      <c r="AU191" s="21" t="s">
        <v>92</v>
      </c>
    </row>
    <row r="192" s="2" customFormat="1" ht="16.5" customHeight="1">
      <c r="A192" s="43"/>
      <c r="B192" s="44"/>
      <c r="C192" s="211" t="s">
        <v>569</v>
      </c>
      <c r="D192" s="211" t="s">
        <v>201</v>
      </c>
      <c r="E192" s="212" t="s">
        <v>3221</v>
      </c>
      <c r="F192" s="213" t="s">
        <v>3222</v>
      </c>
      <c r="G192" s="214" t="s">
        <v>2961</v>
      </c>
      <c r="H192" s="215">
        <v>3</v>
      </c>
      <c r="I192" s="216"/>
      <c r="J192" s="217">
        <f>ROUND(I192*H192,2)</f>
        <v>0</v>
      </c>
      <c r="K192" s="213" t="s">
        <v>35</v>
      </c>
      <c r="L192" s="49"/>
      <c r="M192" s="218" t="s">
        <v>35</v>
      </c>
      <c r="N192" s="219" t="s">
        <v>53</v>
      </c>
      <c r="O192" s="89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2" t="s">
        <v>206</v>
      </c>
      <c r="AT192" s="222" t="s">
        <v>201</v>
      </c>
      <c r="AU192" s="222" t="s">
        <v>92</v>
      </c>
      <c r="AY192" s="21" t="s">
        <v>197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1" t="s">
        <v>90</v>
      </c>
      <c r="BK192" s="223">
        <f>ROUND(I192*H192,2)</f>
        <v>0</v>
      </c>
      <c r="BL192" s="21" t="s">
        <v>206</v>
      </c>
      <c r="BM192" s="222" t="s">
        <v>3302</v>
      </c>
    </row>
    <row r="193" s="2" customFormat="1">
      <c r="A193" s="43"/>
      <c r="B193" s="44"/>
      <c r="C193" s="45"/>
      <c r="D193" s="224" t="s">
        <v>209</v>
      </c>
      <c r="E193" s="45"/>
      <c r="F193" s="225" t="s">
        <v>3222</v>
      </c>
      <c r="G193" s="45"/>
      <c r="H193" s="45"/>
      <c r="I193" s="226"/>
      <c r="J193" s="45"/>
      <c r="K193" s="45"/>
      <c r="L193" s="49"/>
      <c r="M193" s="227"/>
      <c r="N193" s="228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209</v>
      </c>
      <c r="AU193" s="21" t="s">
        <v>92</v>
      </c>
    </row>
    <row r="194" s="2" customFormat="1" ht="16.5" customHeight="1">
      <c r="A194" s="43"/>
      <c r="B194" s="44"/>
      <c r="C194" s="211" t="s">
        <v>580</v>
      </c>
      <c r="D194" s="211" t="s">
        <v>201</v>
      </c>
      <c r="E194" s="212" t="s">
        <v>3226</v>
      </c>
      <c r="F194" s="213" t="s">
        <v>3227</v>
      </c>
      <c r="G194" s="214" t="s">
        <v>269</v>
      </c>
      <c r="H194" s="215">
        <v>5.9000000000000004</v>
      </c>
      <c r="I194" s="216"/>
      <c r="J194" s="217">
        <f>ROUND(I194*H194,2)</f>
        <v>0</v>
      </c>
      <c r="K194" s="213" t="s">
        <v>35</v>
      </c>
      <c r="L194" s="49"/>
      <c r="M194" s="218" t="s">
        <v>35</v>
      </c>
      <c r="N194" s="219" t="s">
        <v>53</v>
      </c>
      <c r="O194" s="89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2" t="s">
        <v>206</v>
      </c>
      <c r="AT194" s="222" t="s">
        <v>201</v>
      </c>
      <c r="AU194" s="222" t="s">
        <v>92</v>
      </c>
      <c r="AY194" s="21" t="s">
        <v>197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1" t="s">
        <v>90</v>
      </c>
      <c r="BK194" s="223">
        <f>ROUND(I194*H194,2)</f>
        <v>0</v>
      </c>
      <c r="BL194" s="21" t="s">
        <v>206</v>
      </c>
      <c r="BM194" s="222" t="s">
        <v>3303</v>
      </c>
    </row>
    <row r="195" s="2" customFormat="1">
      <c r="A195" s="43"/>
      <c r="B195" s="44"/>
      <c r="C195" s="45"/>
      <c r="D195" s="224" t="s">
        <v>209</v>
      </c>
      <c r="E195" s="45"/>
      <c r="F195" s="225" t="s">
        <v>3227</v>
      </c>
      <c r="G195" s="45"/>
      <c r="H195" s="45"/>
      <c r="I195" s="226"/>
      <c r="J195" s="45"/>
      <c r="K195" s="45"/>
      <c r="L195" s="49"/>
      <c r="M195" s="227"/>
      <c r="N195" s="228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T195" s="21" t="s">
        <v>209</v>
      </c>
      <c r="AU195" s="21" t="s">
        <v>92</v>
      </c>
    </row>
    <row r="196" s="2" customFormat="1" ht="16.5" customHeight="1">
      <c r="A196" s="43"/>
      <c r="B196" s="44"/>
      <c r="C196" s="211" t="s">
        <v>582</v>
      </c>
      <c r="D196" s="211" t="s">
        <v>201</v>
      </c>
      <c r="E196" s="212" t="s">
        <v>3229</v>
      </c>
      <c r="F196" s="213" t="s">
        <v>3230</v>
      </c>
      <c r="G196" s="214" t="s">
        <v>2961</v>
      </c>
      <c r="H196" s="215">
        <v>10</v>
      </c>
      <c r="I196" s="216"/>
      <c r="J196" s="217">
        <f>ROUND(I196*H196,2)</f>
        <v>0</v>
      </c>
      <c r="K196" s="213" t="s">
        <v>35</v>
      </c>
      <c r="L196" s="49"/>
      <c r="M196" s="218" t="s">
        <v>35</v>
      </c>
      <c r="N196" s="219" t="s">
        <v>53</v>
      </c>
      <c r="O196" s="89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R196" s="222" t="s">
        <v>206</v>
      </c>
      <c r="AT196" s="222" t="s">
        <v>201</v>
      </c>
      <c r="AU196" s="222" t="s">
        <v>92</v>
      </c>
      <c r="AY196" s="21" t="s">
        <v>197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21" t="s">
        <v>90</v>
      </c>
      <c r="BK196" s="223">
        <f>ROUND(I196*H196,2)</f>
        <v>0</v>
      </c>
      <c r="BL196" s="21" t="s">
        <v>206</v>
      </c>
      <c r="BM196" s="222" t="s">
        <v>3304</v>
      </c>
    </row>
    <row r="197" s="2" customFormat="1">
      <c r="A197" s="43"/>
      <c r="B197" s="44"/>
      <c r="C197" s="45"/>
      <c r="D197" s="224" t="s">
        <v>209</v>
      </c>
      <c r="E197" s="45"/>
      <c r="F197" s="225" t="s">
        <v>3230</v>
      </c>
      <c r="G197" s="45"/>
      <c r="H197" s="45"/>
      <c r="I197" s="226"/>
      <c r="J197" s="45"/>
      <c r="K197" s="45"/>
      <c r="L197" s="49"/>
      <c r="M197" s="227"/>
      <c r="N197" s="228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T197" s="21" t="s">
        <v>209</v>
      </c>
      <c r="AU197" s="21" t="s">
        <v>92</v>
      </c>
    </row>
    <row r="198" s="12" customFormat="1" ht="22.8" customHeight="1">
      <c r="A198" s="12"/>
      <c r="B198" s="195"/>
      <c r="C198" s="196"/>
      <c r="D198" s="197" t="s">
        <v>81</v>
      </c>
      <c r="E198" s="209" t="s">
        <v>305</v>
      </c>
      <c r="F198" s="209" t="s">
        <v>3108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SUM(P199:P229)</f>
        <v>0</v>
      </c>
      <c r="Q198" s="203"/>
      <c r="R198" s="204">
        <f>SUM(R199:R229)</f>
        <v>0</v>
      </c>
      <c r="S198" s="203"/>
      <c r="T198" s="205">
        <f>SUM(T199:T229)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6" t="s">
        <v>207</v>
      </c>
      <c r="AT198" s="207" t="s">
        <v>81</v>
      </c>
      <c r="AU198" s="207" t="s">
        <v>90</v>
      </c>
      <c r="AY198" s="206" t="s">
        <v>197</v>
      </c>
      <c r="BK198" s="208">
        <f>SUM(BK199:BK229)</f>
        <v>0</v>
      </c>
    </row>
    <row r="199" s="2" customFormat="1" ht="24.15" customHeight="1">
      <c r="A199" s="43"/>
      <c r="B199" s="44"/>
      <c r="C199" s="243" t="s">
        <v>587</v>
      </c>
      <c r="D199" s="243" t="s">
        <v>305</v>
      </c>
      <c r="E199" s="244" t="s">
        <v>3236</v>
      </c>
      <c r="F199" s="245" t="s">
        <v>3237</v>
      </c>
      <c r="G199" s="246" t="s">
        <v>2961</v>
      </c>
      <c r="H199" s="247">
        <v>2</v>
      </c>
      <c r="I199" s="248"/>
      <c r="J199" s="249">
        <f>ROUND(I199*H199,2)</f>
        <v>0</v>
      </c>
      <c r="K199" s="245" t="s">
        <v>35</v>
      </c>
      <c r="L199" s="250"/>
      <c r="M199" s="251" t="s">
        <v>35</v>
      </c>
      <c r="N199" s="252" t="s">
        <v>53</v>
      </c>
      <c r="O199" s="89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2" t="s">
        <v>253</v>
      </c>
      <c r="AT199" s="222" t="s">
        <v>305</v>
      </c>
      <c r="AU199" s="222" t="s">
        <v>92</v>
      </c>
      <c r="AY199" s="21" t="s">
        <v>197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1" t="s">
        <v>90</v>
      </c>
      <c r="BK199" s="223">
        <f>ROUND(I199*H199,2)</f>
        <v>0</v>
      </c>
      <c r="BL199" s="21" t="s">
        <v>206</v>
      </c>
      <c r="BM199" s="222" t="s">
        <v>3305</v>
      </c>
    </row>
    <row r="200" s="2" customFormat="1">
      <c r="A200" s="43"/>
      <c r="B200" s="44"/>
      <c r="C200" s="45"/>
      <c r="D200" s="224" t="s">
        <v>209</v>
      </c>
      <c r="E200" s="45"/>
      <c r="F200" s="225" t="s">
        <v>3237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209</v>
      </c>
      <c r="AU200" s="21" t="s">
        <v>92</v>
      </c>
    </row>
    <row r="201" s="2" customFormat="1">
      <c r="A201" s="43"/>
      <c r="B201" s="44"/>
      <c r="C201" s="45"/>
      <c r="D201" s="224" t="s">
        <v>219</v>
      </c>
      <c r="E201" s="45"/>
      <c r="F201" s="231" t="s">
        <v>3239</v>
      </c>
      <c r="G201" s="45"/>
      <c r="H201" s="45"/>
      <c r="I201" s="226"/>
      <c r="J201" s="45"/>
      <c r="K201" s="45"/>
      <c r="L201" s="49"/>
      <c r="M201" s="227"/>
      <c r="N201" s="228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219</v>
      </c>
      <c r="AU201" s="21" t="s">
        <v>92</v>
      </c>
    </row>
    <row r="202" s="2" customFormat="1" ht="16.5" customHeight="1">
      <c r="A202" s="43"/>
      <c r="B202" s="44"/>
      <c r="C202" s="243" t="s">
        <v>590</v>
      </c>
      <c r="D202" s="243" t="s">
        <v>305</v>
      </c>
      <c r="E202" s="244" t="s">
        <v>3240</v>
      </c>
      <c r="F202" s="245" t="s">
        <v>3241</v>
      </c>
      <c r="G202" s="246" t="s">
        <v>409</v>
      </c>
      <c r="H202" s="247">
        <v>512</v>
      </c>
      <c r="I202" s="248"/>
      <c r="J202" s="249">
        <f>ROUND(I202*H202,2)</f>
        <v>0</v>
      </c>
      <c r="K202" s="245" t="s">
        <v>35</v>
      </c>
      <c r="L202" s="250"/>
      <c r="M202" s="251" t="s">
        <v>35</v>
      </c>
      <c r="N202" s="252" t="s">
        <v>53</v>
      </c>
      <c r="O202" s="89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2" t="s">
        <v>253</v>
      </c>
      <c r="AT202" s="222" t="s">
        <v>305</v>
      </c>
      <c r="AU202" s="222" t="s">
        <v>92</v>
      </c>
      <c r="AY202" s="21" t="s">
        <v>197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21" t="s">
        <v>90</v>
      </c>
      <c r="BK202" s="223">
        <f>ROUND(I202*H202,2)</f>
        <v>0</v>
      </c>
      <c r="BL202" s="21" t="s">
        <v>206</v>
      </c>
      <c r="BM202" s="222" t="s">
        <v>3306</v>
      </c>
    </row>
    <row r="203" s="2" customFormat="1">
      <c r="A203" s="43"/>
      <c r="B203" s="44"/>
      <c r="C203" s="45"/>
      <c r="D203" s="224" t="s">
        <v>209</v>
      </c>
      <c r="E203" s="45"/>
      <c r="F203" s="225" t="s">
        <v>3241</v>
      </c>
      <c r="G203" s="45"/>
      <c r="H203" s="45"/>
      <c r="I203" s="226"/>
      <c r="J203" s="45"/>
      <c r="K203" s="45"/>
      <c r="L203" s="49"/>
      <c r="M203" s="227"/>
      <c r="N203" s="228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209</v>
      </c>
      <c r="AU203" s="21" t="s">
        <v>92</v>
      </c>
    </row>
    <row r="204" s="2" customFormat="1" ht="16.5" customHeight="1">
      <c r="A204" s="43"/>
      <c r="B204" s="44"/>
      <c r="C204" s="243" t="s">
        <v>593</v>
      </c>
      <c r="D204" s="243" t="s">
        <v>305</v>
      </c>
      <c r="E204" s="244" t="s">
        <v>3243</v>
      </c>
      <c r="F204" s="245" t="s">
        <v>3244</v>
      </c>
      <c r="G204" s="246" t="s">
        <v>2961</v>
      </c>
      <c r="H204" s="247">
        <v>3</v>
      </c>
      <c r="I204" s="248"/>
      <c r="J204" s="249">
        <f>ROUND(I204*H204,2)</f>
        <v>0</v>
      </c>
      <c r="K204" s="245" t="s">
        <v>35</v>
      </c>
      <c r="L204" s="250"/>
      <c r="M204" s="251" t="s">
        <v>35</v>
      </c>
      <c r="N204" s="252" t="s">
        <v>53</v>
      </c>
      <c r="O204" s="89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2" t="s">
        <v>253</v>
      </c>
      <c r="AT204" s="222" t="s">
        <v>305</v>
      </c>
      <c r="AU204" s="222" t="s">
        <v>92</v>
      </c>
      <c r="AY204" s="21" t="s">
        <v>197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21" t="s">
        <v>90</v>
      </c>
      <c r="BK204" s="223">
        <f>ROUND(I204*H204,2)</f>
        <v>0</v>
      </c>
      <c r="BL204" s="21" t="s">
        <v>206</v>
      </c>
      <c r="BM204" s="222" t="s">
        <v>3307</v>
      </c>
    </row>
    <row r="205" s="2" customFormat="1">
      <c r="A205" s="43"/>
      <c r="B205" s="44"/>
      <c r="C205" s="45"/>
      <c r="D205" s="224" t="s">
        <v>209</v>
      </c>
      <c r="E205" s="45"/>
      <c r="F205" s="225" t="s">
        <v>3244</v>
      </c>
      <c r="G205" s="45"/>
      <c r="H205" s="45"/>
      <c r="I205" s="226"/>
      <c r="J205" s="45"/>
      <c r="K205" s="45"/>
      <c r="L205" s="49"/>
      <c r="M205" s="227"/>
      <c r="N205" s="228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209</v>
      </c>
      <c r="AU205" s="21" t="s">
        <v>92</v>
      </c>
    </row>
    <row r="206" s="2" customFormat="1" ht="16.5" customHeight="1">
      <c r="A206" s="43"/>
      <c r="B206" s="44"/>
      <c r="C206" s="243" t="s">
        <v>597</v>
      </c>
      <c r="D206" s="243" t="s">
        <v>305</v>
      </c>
      <c r="E206" s="244" t="s">
        <v>3246</v>
      </c>
      <c r="F206" s="245" t="s">
        <v>3247</v>
      </c>
      <c r="G206" s="246" t="s">
        <v>2961</v>
      </c>
      <c r="H206" s="247">
        <v>6</v>
      </c>
      <c r="I206" s="248"/>
      <c r="J206" s="249">
        <f>ROUND(I206*H206,2)</f>
        <v>0</v>
      </c>
      <c r="K206" s="245" t="s">
        <v>35</v>
      </c>
      <c r="L206" s="250"/>
      <c r="M206" s="251" t="s">
        <v>35</v>
      </c>
      <c r="N206" s="252" t="s">
        <v>53</v>
      </c>
      <c r="O206" s="89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2" t="s">
        <v>253</v>
      </c>
      <c r="AT206" s="222" t="s">
        <v>305</v>
      </c>
      <c r="AU206" s="222" t="s">
        <v>92</v>
      </c>
      <c r="AY206" s="21" t="s">
        <v>197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21" t="s">
        <v>90</v>
      </c>
      <c r="BK206" s="223">
        <f>ROUND(I206*H206,2)</f>
        <v>0</v>
      </c>
      <c r="BL206" s="21" t="s">
        <v>206</v>
      </c>
      <c r="BM206" s="222" t="s">
        <v>3308</v>
      </c>
    </row>
    <row r="207" s="2" customFormat="1">
      <c r="A207" s="43"/>
      <c r="B207" s="44"/>
      <c r="C207" s="45"/>
      <c r="D207" s="224" t="s">
        <v>209</v>
      </c>
      <c r="E207" s="45"/>
      <c r="F207" s="225" t="s">
        <v>3247</v>
      </c>
      <c r="G207" s="45"/>
      <c r="H207" s="45"/>
      <c r="I207" s="226"/>
      <c r="J207" s="45"/>
      <c r="K207" s="45"/>
      <c r="L207" s="49"/>
      <c r="M207" s="227"/>
      <c r="N207" s="228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209</v>
      </c>
      <c r="AU207" s="21" t="s">
        <v>92</v>
      </c>
    </row>
    <row r="208" s="2" customFormat="1" ht="16.5" customHeight="1">
      <c r="A208" s="43"/>
      <c r="B208" s="44"/>
      <c r="C208" s="243" t="s">
        <v>607</v>
      </c>
      <c r="D208" s="243" t="s">
        <v>305</v>
      </c>
      <c r="E208" s="244" t="s">
        <v>3249</v>
      </c>
      <c r="F208" s="245" t="s">
        <v>3250</v>
      </c>
      <c r="G208" s="246" t="s">
        <v>2961</v>
      </c>
      <c r="H208" s="247">
        <v>6</v>
      </c>
      <c r="I208" s="248"/>
      <c r="J208" s="249">
        <f>ROUND(I208*H208,2)</f>
        <v>0</v>
      </c>
      <c r="K208" s="245" t="s">
        <v>35</v>
      </c>
      <c r="L208" s="250"/>
      <c r="M208" s="251" t="s">
        <v>35</v>
      </c>
      <c r="N208" s="252" t="s">
        <v>53</v>
      </c>
      <c r="O208" s="89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2" t="s">
        <v>253</v>
      </c>
      <c r="AT208" s="222" t="s">
        <v>305</v>
      </c>
      <c r="AU208" s="222" t="s">
        <v>92</v>
      </c>
      <c r="AY208" s="21" t="s">
        <v>197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21" t="s">
        <v>90</v>
      </c>
      <c r="BK208" s="223">
        <f>ROUND(I208*H208,2)</f>
        <v>0</v>
      </c>
      <c r="BL208" s="21" t="s">
        <v>206</v>
      </c>
      <c r="BM208" s="222" t="s">
        <v>3309</v>
      </c>
    </row>
    <row r="209" s="2" customFormat="1">
      <c r="A209" s="43"/>
      <c r="B209" s="44"/>
      <c r="C209" s="45"/>
      <c r="D209" s="224" t="s">
        <v>209</v>
      </c>
      <c r="E209" s="45"/>
      <c r="F209" s="225" t="s">
        <v>3250</v>
      </c>
      <c r="G209" s="45"/>
      <c r="H209" s="45"/>
      <c r="I209" s="226"/>
      <c r="J209" s="45"/>
      <c r="K209" s="45"/>
      <c r="L209" s="49"/>
      <c r="M209" s="227"/>
      <c r="N209" s="228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209</v>
      </c>
      <c r="AU209" s="21" t="s">
        <v>92</v>
      </c>
    </row>
    <row r="210" s="2" customFormat="1" ht="16.5" customHeight="1">
      <c r="A210" s="43"/>
      <c r="B210" s="44"/>
      <c r="C210" s="243" t="s">
        <v>610</v>
      </c>
      <c r="D210" s="243" t="s">
        <v>305</v>
      </c>
      <c r="E210" s="244" t="s">
        <v>3252</v>
      </c>
      <c r="F210" s="245" t="s">
        <v>3253</v>
      </c>
      <c r="G210" s="246" t="s">
        <v>2961</v>
      </c>
      <c r="H210" s="247">
        <v>150</v>
      </c>
      <c r="I210" s="248"/>
      <c r="J210" s="249">
        <f>ROUND(I210*H210,2)</f>
        <v>0</v>
      </c>
      <c r="K210" s="245" t="s">
        <v>35</v>
      </c>
      <c r="L210" s="250"/>
      <c r="M210" s="251" t="s">
        <v>35</v>
      </c>
      <c r="N210" s="252" t="s">
        <v>53</v>
      </c>
      <c r="O210" s="89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2" t="s">
        <v>253</v>
      </c>
      <c r="AT210" s="222" t="s">
        <v>305</v>
      </c>
      <c r="AU210" s="222" t="s">
        <v>92</v>
      </c>
      <c r="AY210" s="21" t="s">
        <v>197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21" t="s">
        <v>90</v>
      </c>
      <c r="BK210" s="223">
        <f>ROUND(I210*H210,2)</f>
        <v>0</v>
      </c>
      <c r="BL210" s="21" t="s">
        <v>206</v>
      </c>
      <c r="BM210" s="222" t="s">
        <v>3310</v>
      </c>
    </row>
    <row r="211" s="2" customFormat="1">
      <c r="A211" s="43"/>
      <c r="B211" s="44"/>
      <c r="C211" s="45"/>
      <c r="D211" s="224" t="s">
        <v>209</v>
      </c>
      <c r="E211" s="45"/>
      <c r="F211" s="225" t="s">
        <v>3253</v>
      </c>
      <c r="G211" s="45"/>
      <c r="H211" s="45"/>
      <c r="I211" s="226"/>
      <c r="J211" s="45"/>
      <c r="K211" s="45"/>
      <c r="L211" s="49"/>
      <c r="M211" s="227"/>
      <c r="N211" s="228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209</v>
      </c>
      <c r="AU211" s="21" t="s">
        <v>92</v>
      </c>
    </row>
    <row r="212" s="2" customFormat="1" ht="24.15" customHeight="1">
      <c r="A212" s="43"/>
      <c r="B212" s="44"/>
      <c r="C212" s="243" t="s">
        <v>613</v>
      </c>
      <c r="D212" s="243" t="s">
        <v>305</v>
      </c>
      <c r="E212" s="244" t="s">
        <v>3255</v>
      </c>
      <c r="F212" s="245" t="s">
        <v>3256</v>
      </c>
      <c r="G212" s="246" t="s">
        <v>2961</v>
      </c>
      <c r="H212" s="247">
        <v>3</v>
      </c>
      <c r="I212" s="248"/>
      <c r="J212" s="249">
        <f>ROUND(I212*H212,2)</f>
        <v>0</v>
      </c>
      <c r="K212" s="245" t="s">
        <v>35</v>
      </c>
      <c r="L212" s="250"/>
      <c r="M212" s="251" t="s">
        <v>35</v>
      </c>
      <c r="N212" s="252" t="s">
        <v>53</v>
      </c>
      <c r="O212" s="89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2" t="s">
        <v>253</v>
      </c>
      <c r="AT212" s="222" t="s">
        <v>305</v>
      </c>
      <c r="AU212" s="222" t="s">
        <v>92</v>
      </c>
      <c r="AY212" s="21" t="s">
        <v>197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1" t="s">
        <v>90</v>
      </c>
      <c r="BK212" s="223">
        <f>ROUND(I212*H212,2)</f>
        <v>0</v>
      </c>
      <c r="BL212" s="21" t="s">
        <v>206</v>
      </c>
      <c r="BM212" s="222" t="s">
        <v>3311</v>
      </c>
    </row>
    <row r="213" s="2" customFormat="1">
      <c r="A213" s="43"/>
      <c r="B213" s="44"/>
      <c r="C213" s="45"/>
      <c r="D213" s="224" t="s">
        <v>209</v>
      </c>
      <c r="E213" s="45"/>
      <c r="F213" s="225" t="s">
        <v>3256</v>
      </c>
      <c r="G213" s="45"/>
      <c r="H213" s="45"/>
      <c r="I213" s="226"/>
      <c r="J213" s="45"/>
      <c r="K213" s="45"/>
      <c r="L213" s="49"/>
      <c r="M213" s="227"/>
      <c r="N213" s="228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209</v>
      </c>
      <c r="AU213" s="21" t="s">
        <v>92</v>
      </c>
    </row>
    <row r="214" s="2" customFormat="1" ht="16.5" customHeight="1">
      <c r="A214" s="43"/>
      <c r="B214" s="44"/>
      <c r="C214" s="243" t="s">
        <v>617</v>
      </c>
      <c r="D214" s="243" t="s">
        <v>305</v>
      </c>
      <c r="E214" s="244" t="s">
        <v>3258</v>
      </c>
      <c r="F214" s="245" t="s">
        <v>3259</v>
      </c>
      <c r="G214" s="246" t="s">
        <v>2961</v>
      </c>
      <c r="H214" s="247">
        <v>6</v>
      </c>
      <c r="I214" s="248"/>
      <c r="J214" s="249">
        <f>ROUND(I214*H214,2)</f>
        <v>0</v>
      </c>
      <c r="K214" s="245" t="s">
        <v>35</v>
      </c>
      <c r="L214" s="250"/>
      <c r="M214" s="251" t="s">
        <v>35</v>
      </c>
      <c r="N214" s="252" t="s">
        <v>53</v>
      </c>
      <c r="O214" s="89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R214" s="222" t="s">
        <v>253</v>
      </c>
      <c r="AT214" s="222" t="s">
        <v>305</v>
      </c>
      <c r="AU214" s="222" t="s">
        <v>92</v>
      </c>
      <c r="AY214" s="21" t="s">
        <v>197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21" t="s">
        <v>90</v>
      </c>
      <c r="BK214" s="223">
        <f>ROUND(I214*H214,2)</f>
        <v>0</v>
      </c>
      <c r="BL214" s="21" t="s">
        <v>206</v>
      </c>
      <c r="BM214" s="222" t="s">
        <v>3312</v>
      </c>
    </row>
    <row r="215" s="2" customFormat="1">
      <c r="A215" s="43"/>
      <c r="B215" s="44"/>
      <c r="C215" s="45"/>
      <c r="D215" s="224" t="s">
        <v>209</v>
      </c>
      <c r="E215" s="45"/>
      <c r="F215" s="225" t="s">
        <v>3259</v>
      </c>
      <c r="G215" s="45"/>
      <c r="H215" s="45"/>
      <c r="I215" s="226"/>
      <c r="J215" s="45"/>
      <c r="K215" s="45"/>
      <c r="L215" s="49"/>
      <c r="M215" s="227"/>
      <c r="N215" s="228"/>
      <c r="O215" s="89"/>
      <c r="P215" s="89"/>
      <c r="Q215" s="89"/>
      <c r="R215" s="89"/>
      <c r="S215" s="89"/>
      <c r="T215" s="90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T215" s="21" t="s">
        <v>209</v>
      </c>
      <c r="AU215" s="21" t="s">
        <v>92</v>
      </c>
    </row>
    <row r="216" s="2" customFormat="1" ht="16.5" customHeight="1">
      <c r="A216" s="43"/>
      <c r="B216" s="44"/>
      <c r="C216" s="243" t="s">
        <v>621</v>
      </c>
      <c r="D216" s="243" t="s">
        <v>305</v>
      </c>
      <c r="E216" s="244" t="s">
        <v>3261</v>
      </c>
      <c r="F216" s="245" t="s">
        <v>3262</v>
      </c>
      <c r="G216" s="246" t="s">
        <v>409</v>
      </c>
      <c r="H216" s="247">
        <v>323</v>
      </c>
      <c r="I216" s="248"/>
      <c r="J216" s="249">
        <f>ROUND(I216*H216,2)</f>
        <v>0</v>
      </c>
      <c r="K216" s="245" t="s">
        <v>35</v>
      </c>
      <c r="L216" s="250"/>
      <c r="M216" s="251" t="s">
        <v>35</v>
      </c>
      <c r="N216" s="252" t="s">
        <v>53</v>
      </c>
      <c r="O216" s="89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R216" s="222" t="s">
        <v>253</v>
      </c>
      <c r="AT216" s="222" t="s">
        <v>305</v>
      </c>
      <c r="AU216" s="222" t="s">
        <v>92</v>
      </c>
      <c r="AY216" s="21" t="s">
        <v>197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21" t="s">
        <v>90</v>
      </c>
      <c r="BK216" s="223">
        <f>ROUND(I216*H216,2)</f>
        <v>0</v>
      </c>
      <c r="BL216" s="21" t="s">
        <v>206</v>
      </c>
      <c r="BM216" s="222" t="s">
        <v>3313</v>
      </c>
    </row>
    <row r="217" s="2" customFormat="1">
      <c r="A217" s="43"/>
      <c r="B217" s="44"/>
      <c r="C217" s="45"/>
      <c r="D217" s="224" t="s">
        <v>209</v>
      </c>
      <c r="E217" s="45"/>
      <c r="F217" s="225" t="s">
        <v>3262</v>
      </c>
      <c r="G217" s="45"/>
      <c r="H217" s="45"/>
      <c r="I217" s="226"/>
      <c r="J217" s="45"/>
      <c r="K217" s="45"/>
      <c r="L217" s="49"/>
      <c r="M217" s="227"/>
      <c r="N217" s="228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209</v>
      </c>
      <c r="AU217" s="21" t="s">
        <v>92</v>
      </c>
    </row>
    <row r="218" s="2" customFormat="1" ht="16.5" customHeight="1">
      <c r="A218" s="43"/>
      <c r="B218" s="44"/>
      <c r="C218" s="243" t="s">
        <v>623</v>
      </c>
      <c r="D218" s="243" t="s">
        <v>305</v>
      </c>
      <c r="E218" s="244" t="s">
        <v>3264</v>
      </c>
      <c r="F218" s="245" t="s">
        <v>3265</v>
      </c>
      <c r="G218" s="246" t="s">
        <v>409</v>
      </c>
      <c r="H218" s="247">
        <v>14</v>
      </c>
      <c r="I218" s="248"/>
      <c r="J218" s="249">
        <f>ROUND(I218*H218,2)</f>
        <v>0</v>
      </c>
      <c r="K218" s="245" t="s">
        <v>35</v>
      </c>
      <c r="L218" s="250"/>
      <c r="M218" s="251" t="s">
        <v>35</v>
      </c>
      <c r="N218" s="252" t="s">
        <v>53</v>
      </c>
      <c r="O218" s="89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R218" s="222" t="s">
        <v>253</v>
      </c>
      <c r="AT218" s="222" t="s">
        <v>305</v>
      </c>
      <c r="AU218" s="222" t="s">
        <v>92</v>
      </c>
      <c r="AY218" s="21" t="s">
        <v>197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21" t="s">
        <v>90</v>
      </c>
      <c r="BK218" s="223">
        <f>ROUND(I218*H218,2)</f>
        <v>0</v>
      </c>
      <c r="BL218" s="21" t="s">
        <v>206</v>
      </c>
      <c r="BM218" s="222" t="s">
        <v>3314</v>
      </c>
    </row>
    <row r="219" s="2" customFormat="1">
      <c r="A219" s="43"/>
      <c r="B219" s="44"/>
      <c r="C219" s="45"/>
      <c r="D219" s="224" t="s">
        <v>209</v>
      </c>
      <c r="E219" s="45"/>
      <c r="F219" s="225" t="s">
        <v>3265</v>
      </c>
      <c r="G219" s="45"/>
      <c r="H219" s="45"/>
      <c r="I219" s="226"/>
      <c r="J219" s="45"/>
      <c r="K219" s="45"/>
      <c r="L219" s="49"/>
      <c r="M219" s="227"/>
      <c r="N219" s="228"/>
      <c r="O219" s="89"/>
      <c r="P219" s="89"/>
      <c r="Q219" s="89"/>
      <c r="R219" s="89"/>
      <c r="S219" s="89"/>
      <c r="T219" s="90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T219" s="21" t="s">
        <v>209</v>
      </c>
      <c r="AU219" s="21" t="s">
        <v>92</v>
      </c>
    </row>
    <row r="220" s="2" customFormat="1" ht="16.5" customHeight="1">
      <c r="A220" s="43"/>
      <c r="B220" s="44"/>
      <c r="C220" s="243" t="s">
        <v>625</v>
      </c>
      <c r="D220" s="243" t="s">
        <v>305</v>
      </c>
      <c r="E220" s="244" t="s">
        <v>3267</v>
      </c>
      <c r="F220" s="245" t="s">
        <v>3268</v>
      </c>
      <c r="G220" s="246" t="s">
        <v>409</v>
      </c>
      <c r="H220" s="247">
        <v>37</v>
      </c>
      <c r="I220" s="248"/>
      <c r="J220" s="249">
        <f>ROUND(I220*H220,2)</f>
        <v>0</v>
      </c>
      <c r="K220" s="245" t="s">
        <v>35</v>
      </c>
      <c r="L220" s="250"/>
      <c r="M220" s="251" t="s">
        <v>35</v>
      </c>
      <c r="N220" s="252" t="s">
        <v>53</v>
      </c>
      <c r="O220" s="89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2" t="s">
        <v>253</v>
      </c>
      <c r="AT220" s="222" t="s">
        <v>305</v>
      </c>
      <c r="AU220" s="222" t="s">
        <v>92</v>
      </c>
      <c r="AY220" s="21" t="s">
        <v>197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21" t="s">
        <v>90</v>
      </c>
      <c r="BK220" s="223">
        <f>ROUND(I220*H220,2)</f>
        <v>0</v>
      </c>
      <c r="BL220" s="21" t="s">
        <v>206</v>
      </c>
      <c r="BM220" s="222" t="s">
        <v>3315</v>
      </c>
    </row>
    <row r="221" s="2" customFormat="1">
      <c r="A221" s="43"/>
      <c r="B221" s="44"/>
      <c r="C221" s="45"/>
      <c r="D221" s="224" t="s">
        <v>209</v>
      </c>
      <c r="E221" s="45"/>
      <c r="F221" s="225" t="s">
        <v>3268</v>
      </c>
      <c r="G221" s="45"/>
      <c r="H221" s="45"/>
      <c r="I221" s="226"/>
      <c r="J221" s="45"/>
      <c r="K221" s="45"/>
      <c r="L221" s="49"/>
      <c r="M221" s="227"/>
      <c r="N221" s="228"/>
      <c r="O221" s="89"/>
      <c r="P221" s="89"/>
      <c r="Q221" s="89"/>
      <c r="R221" s="89"/>
      <c r="S221" s="89"/>
      <c r="T221" s="90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T221" s="21" t="s">
        <v>209</v>
      </c>
      <c r="AU221" s="21" t="s">
        <v>92</v>
      </c>
    </row>
    <row r="222" s="2" customFormat="1" ht="16.5" customHeight="1">
      <c r="A222" s="43"/>
      <c r="B222" s="44"/>
      <c r="C222" s="243" t="s">
        <v>627</v>
      </c>
      <c r="D222" s="243" t="s">
        <v>305</v>
      </c>
      <c r="E222" s="244" t="s">
        <v>3270</v>
      </c>
      <c r="F222" s="245" t="s">
        <v>3271</v>
      </c>
      <c r="G222" s="246" t="s">
        <v>2961</v>
      </c>
      <c r="H222" s="247">
        <v>282</v>
      </c>
      <c r="I222" s="248"/>
      <c r="J222" s="249">
        <f>ROUND(I222*H222,2)</f>
        <v>0</v>
      </c>
      <c r="K222" s="245" t="s">
        <v>35</v>
      </c>
      <c r="L222" s="250"/>
      <c r="M222" s="251" t="s">
        <v>35</v>
      </c>
      <c r="N222" s="252" t="s">
        <v>53</v>
      </c>
      <c r="O222" s="89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2" t="s">
        <v>253</v>
      </c>
      <c r="AT222" s="222" t="s">
        <v>305</v>
      </c>
      <c r="AU222" s="222" t="s">
        <v>92</v>
      </c>
      <c r="AY222" s="21" t="s">
        <v>197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21" t="s">
        <v>90</v>
      </c>
      <c r="BK222" s="223">
        <f>ROUND(I222*H222,2)</f>
        <v>0</v>
      </c>
      <c r="BL222" s="21" t="s">
        <v>206</v>
      </c>
      <c r="BM222" s="222" t="s">
        <v>3316</v>
      </c>
    </row>
    <row r="223" s="2" customFormat="1">
      <c r="A223" s="43"/>
      <c r="B223" s="44"/>
      <c r="C223" s="45"/>
      <c r="D223" s="224" t="s">
        <v>209</v>
      </c>
      <c r="E223" s="45"/>
      <c r="F223" s="225" t="s">
        <v>3271</v>
      </c>
      <c r="G223" s="45"/>
      <c r="H223" s="45"/>
      <c r="I223" s="226"/>
      <c r="J223" s="45"/>
      <c r="K223" s="45"/>
      <c r="L223" s="49"/>
      <c r="M223" s="227"/>
      <c r="N223" s="228"/>
      <c r="O223" s="89"/>
      <c r="P223" s="89"/>
      <c r="Q223" s="89"/>
      <c r="R223" s="89"/>
      <c r="S223" s="89"/>
      <c r="T223" s="90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T223" s="21" t="s">
        <v>209</v>
      </c>
      <c r="AU223" s="21" t="s">
        <v>92</v>
      </c>
    </row>
    <row r="224" s="2" customFormat="1" ht="16.5" customHeight="1">
      <c r="A224" s="43"/>
      <c r="B224" s="44"/>
      <c r="C224" s="243" t="s">
        <v>630</v>
      </c>
      <c r="D224" s="243" t="s">
        <v>305</v>
      </c>
      <c r="E224" s="244" t="s">
        <v>3145</v>
      </c>
      <c r="F224" s="245" t="s">
        <v>3146</v>
      </c>
      <c r="G224" s="246" t="s">
        <v>320</v>
      </c>
      <c r="H224" s="247">
        <v>0.83999999999999997</v>
      </c>
      <c r="I224" s="248"/>
      <c r="J224" s="249">
        <f>ROUND(I224*H224,2)</f>
        <v>0</v>
      </c>
      <c r="K224" s="245" t="s">
        <v>35</v>
      </c>
      <c r="L224" s="250"/>
      <c r="M224" s="251" t="s">
        <v>35</v>
      </c>
      <c r="N224" s="252" t="s">
        <v>53</v>
      </c>
      <c r="O224" s="89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2" t="s">
        <v>253</v>
      </c>
      <c r="AT224" s="222" t="s">
        <v>305</v>
      </c>
      <c r="AU224" s="222" t="s">
        <v>92</v>
      </c>
      <c r="AY224" s="21" t="s">
        <v>197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21" t="s">
        <v>90</v>
      </c>
      <c r="BK224" s="223">
        <f>ROUND(I224*H224,2)</f>
        <v>0</v>
      </c>
      <c r="BL224" s="21" t="s">
        <v>206</v>
      </c>
      <c r="BM224" s="222" t="s">
        <v>3317</v>
      </c>
    </row>
    <row r="225" s="2" customFormat="1">
      <c r="A225" s="43"/>
      <c r="B225" s="44"/>
      <c r="C225" s="45"/>
      <c r="D225" s="224" t="s">
        <v>209</v>
      </c>
      <c r="E225" s="45"/>
      <c r="F225" s="225" t="s">
        <v>3146</v>
      </c>
      <c r="G225" s="45"/>
      <c r="H225" s="45"/>
      <c r="I225" s="226"/>
      <c r="J225" s="45"/>
      <c r="K225" s="45"/>
      <c r="L225" s="49"/>
      <c r="M225" s="227"/>
      <c r="N225" s="228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209</v>
      </c>
      <c r="AU225" s="21" t="s">
        <v>92</v>
      </c>
    </row>
    <row r="226" s="2" customFormat="1" ht="16.5" customHeight="1">
      <c r="A226" s="43"/>
      <c r="B226" s="44"/>
      <c r="C226" s="243" t="s">
        <v>634</v>
      </c>
      <c r="D226" s="243" t="s">
        <v>305</v>
      </c>
      <c r="E226" s="244" t="s">
        <v>3148</v>
      </c>
      <c r="F226" s="245" t="s">
        <v>3149</v>
      </c>
      <c r="G226" s="246" t="s">
        <v>269</v>
      </c>
      <c r="H226" s="247">
        <v>3.7999999999999998</v>
      </c>
      <c r="I226" s="248"/>
      <c r="J226" s="249">
        <f>ROUND(I226*H226,2)</f>
        <v>0</v>
      </c>
      <c r="K226" s="245" t="s">
        <v>35</v>
      </c>
      <c r="L226" s="250"/>
      <c r="M226" s="251" t="s">
        <v>35</v>
      </c>
      <c r="N226" s="252" t="s">
        <v>53</v>
      </c>
      <c r="O226" s="89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R226" s="222" t="s">
        <v>253</v>
      </c>
      <c r="AT226" s="222" t="s">
        <v>305</v>
      </c>
      <c r="AU226" s="222" t="s">
        <v>92</v>
      </c>
      <c r="AY226" s="21" t="s">
        <v>197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21" t="s">
        <v>90</v>
      </c>
      <c r="BK226" s="223">
        <f>ROUND(I226*H226,2)</f>
        <v>0</v>
      </c>
      <c r="BL226" s="21" t="s">
        <v>206</v>
      </c>
      <c r="BM226" s="222" t="s">
        <v>3318</v>
      </c>
    </row>
    <row r="227" s="2" customFormat="1">
      <c r="A227" s="43"/>
      <c r="B227" s="44"/>
      <c r="C227" s="45"/>
      <c r="D227" s="224" t="s">
        <v>209</v>
      </c>
      <c r="E227" s="45"/>
      <c r="F227" s="225" t="s">
        <v>3149</v>
      </c>
      <c r="G227" s="45"/>
      <c r="H227" s="45"/>
      <c r="I227" s="226"/>
      <c r="J227" s="45"/>
      <c r="K227" s="45"/>
      <c r="L227" s="49"/>
      <c r="M227" s="227"/>
      <c r="N227" s="228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209</v>
      </c>
      <c r="AU227" s="21" t="s">
        <v>92</v>
      </c>
    </row>
    <row r="228" s="2" customFormat="1" ht="16.5" customHeight="1">
      <c r="A228" s="43"/>
      <c r="B228" s="44"/>
      <c r="C228" s="243" t="s">
        <v>639</v>
      </c>
      <c r="D228" s="243" t="s">
        <v>305</v>
      </c>
      <c r="E228" s="244" t="s">
        <v>3319</v>
      </c>
      <c r="F228" s="245" t="s">
        <v>3275</v>
      </c>
      <c r="G228" s="246" t="s">
        <v>2961</v>
      </c>
      <c r="H228" s="247">
        <v>1</v>
      </c>
      <c r="I228" s="248"/>
      <c r="J228" s="249">
        <f>ROUND(I228*H228,2)</f>
        <v>0</v>
      </c>
      <c r="K228" s="245" t="s">
        <v>35</v>
      </c>
      <c r="L228" s="250"/>
      <c r="M228" s="251" t="s">
        <v>35</v>
      </c>
      <c r="N228" s="252" t="s">
        <v>53</v>
      </c>
      <c r="O228" s="89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R228" s="222" t="s">
        <v>253</v>
      </c>
      <c r="AT228" s="222" t="s">
        <v>305</v>
      </c>
      <c r="AU228" s="222" t="s">
        <v>92</v>
      </c>
      <c r="AY228" s="21" t="s">
        <v>197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21" t="s">
        <v>90</v>
      </c>
      <c r="BK228" s="223">
        <f>ROUND(I228*H228,2)</f>
        <v>0</v>
      </c>
      <c r="BL228" s="21" t="s">
        <v>206</v>
      </c>
      <c r="BM228" s="222" t="s">
        <v>3320</v>
      </c>
    </row>
    <row r="229" s="2" customFormat="1">
      <c r="A229" s="43"/>
      <c r="B229" s="44"/>
      <c r="C229" s="45"/>
      <c r="D229" s="224" t="s">
        <v>209</v>
      </c>
      <c r="E229" s="45"/>
      <c r="F229" s="225" t="s">
        <v>3275</v>
      </c>
      <c r="G229" s="45"/>
      <c r="H229" s="45"/>
      <c r="I229" s="226"/>
      <c r="J229" s="45"/>
      <c r="K229" s="45"/>
      <c r="L229" s="49"/>
      <c r="M229" s="291"/>
      <c r="N229" s="292"/>
      <c r="O229" s="293"/>
      <c r="P229" s="293"/>
      <c r="Q229" s="293"/>
      <c r="R229" s="293"/>
      <c r="S229" s="293"/>
      <c r="T229" s="294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T229" s="21" t="s">
        <v>209</v>
      </c>
      <c r="AU229" s="21" t="s">
        <v>92</v>
      </c>
    </row>
    <row r="230" s="2" customFormat="1" ht="6.96" customHeight="1">
      <c r="A230" s="43"/>
      <c r="B230" s="64"/>
      <c r="C230" s="65"/>
      <c r="D230" s="65"/>
      <c r="E230" s="65"/>
      <c r="F230" s="65"/>
      <c r="G230" s="65"/>
      <c r="H230" s="65"/>
      <c r="I230" s="65"/>
      <c r="J230" s="65"/>
      <c r="K230" s="65"/>
      <c r="L230" s="49"/>
      <c r="M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</row>
  </sheetData>
  <sheetProtection sheet="1" autoFilter="0" formatColumns="0" formatRows="0" objects="1" scenarios="1" spinCount="100000" saltValue="0NLr3ypSm8rsjOJzrY373ykkghe05t5REjiqjV10ut6i32XNgO+BjKlv9lh8xiw0WnFLTQxP+kSJvDc8PcyK0g==" hashValue="+GQNKzDR/D+ctpcCiKHIF8q8C9lqnReeLr2+XL/n/r01i3wIWhmOyyrDcdbip+sKyfNrD8l0Qm2iz9jxMyjvbA==" algorithmName="SHA-512" password="CC35"/>
  <autoFilter ref="C84:K22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135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3321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136</v>
      </c>
      <c r="G11" s="43"/>
      <c r="H11" s="43"/>
      <c r="I11" s="137" t="s">
        <v>20</v>
      </c>
      <c r="J11" s="141" t="s">
        <v>3322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143" t="s">
        <v>26</v>
      </c>
      <c r="E13" s="43"/>
      <c r="F13" s="144" t="s">
        <v>3323</v>
      </c>
      <c r="G13" s="43"/>
      <c r="H13" s="43"/>
      <c r="I13" s="143" t="s">
        <v>28</v>
      </c>
      <c r="J13" s="144" t="s">
        <v>2266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ROUND(J106,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ROUND((SUM(BE106:BE302)),  2)</f>
        <v>0</v>
      </c>
      <c r="G33" s="43"/>
      <c r="H33" s="43"/>
      <c r="I33" s="155">
        <v>0.20999999999999999</v>
      </c>
      <c r="J33" s="154">
        <f>ROUND(((SUM(BE106:BE302))*I33),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ROUND((SUM(BF106:BF302)),  2)</f>
        <v>0</v>
      </c>
      <c r="G34" s="43"/>
      <c r="H34" s="43"/>
      <c r="I34" s="155">
        <v>0.12</v>
      </c>
      <c r="J34" s="154">
        <f>ROUND(((SUM(BF106:BF302))*I34),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ROUND((SUM(BG106:BG302)),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ROUND((SUM(BH106:BH302)),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ROUND((SUM(BI106:BI302)),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501 - Přeložka teplovodu - technologie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J106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3324</v>
      </c>
      <c r="E60" s="175"/>
      <c r="F60" s="175"/>
      <c r="G60" s="175"/>
      <c r="H60" s="175"/>
      <c r="I60" s="175"/>
      <c r="J60" s="176">
        <f>J107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3325</v>
      </c>
      <c r="E61" s="181"/>
      <c r="F61" s="181"/>
      <c r="G61" s="181"/>
      <c r="H61" s="181"/>
      <c r="I61" s="181"/>
      <c r="J61" s="182">
        <f>J108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8"/>
      <c r="C62" s="179"/>
      <c r="D62" s="180" t="s">
        <v>3326</v>
      </c>
      <c r="E62" s="181"/>
      <c r="F62" s="181"/>
      <c r="G62" s="181"/>
      <c r="H62" s="181"/>
      <c r="I62" s="181"/>
      <c r="J62" s="182">
        <f>J109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21.84" customHeight="1">
      <c r="A63" s="10"/>
      <c r="B63" s="178"/>
      <c r="C63" s="179"/>
      <c r="D63" s="180" t="s">
        <v>3327</v>
      </c>
      <c r="E63" s="181"/>
      <c r="F63" s="181"/>
      <c r="G63" s="181"/>
      <c r="H63" s="181"/>
      <c r="I63" s="181"/>
      <c r="J63" s="182">
        <f>J110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8"/>
      <c r="C64" s="179"/>
      <c r="D64" s="180" t="s">
        <v>3328</v>
      </c>
      <c r="E64" s="181"/>
      <c r="F64" s="181"/>
      <c r="G64" s="181"/>
      <c r="H64" s="181"/>
      <c r="I64" s="181"/>
      <c r="J64" s="182">
        <f>J139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21.84" customHeight="1">
      <c r="A65" s="10"/>
      <c r="B65" s="178"/>
      <c r="C65" s="179"/>
      <c r="D65" s="180" t="s">
        <v>3329</v>
      </c>
      <c r="E65" s="181"/>
      <c r="F65" s="181"/>
      <c r="G65" s="181"/>
      <c r="H65" s="181"/>
      <c r="I65" s="181"/>
      <c r="J65" s="182">
        <f>J140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8"/>
      <c r="C66" s="179"/>
      <c r="D66" s="180" t="s">
        <v>3330</v>
      </c>
      <c r="E66" s="181"/>
      <c r="F66" s="181"/>
      <c r="G66" s="181"/>
      <c r="H66" s="181"/>
      <c r="I66" s="181"/>
      <c r="J66" s="182">
        <f>J157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8"/>
      <c r="C67" s="179"/>
      <c r="D67" s="180" t="s">
        <v>3331</v>
      </c>
      <c r="E67" s="181"/>
      <c r="F67" s="181"/>
      <c r="G67" s="181"/>
      <c r="H67" s="181"/>
      <c r="I67" s="181"/>
      <c r="J67" s="182">
        <f>J162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8"/>
      <c r="C68" s="179"/>
      <c r="D68" s="180" t="s">
        <v>3332</v>
      </c>
      <c r="E68" s="181"/>
      <c r="F68" s="181"/>
      <c r="G68" s="181"/>
      <c r="H68" s="181"/>
      <c r="I68" s="181"/>
      <c r="J68" s="182">
        <f>J167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8"/>
      <c r="C69" s="179"/>
      <c r="D69" s="180" t="s">
        <v>3333</v>
      </c>
      <c r="E69" s="181"/>
      <c r="F69" s="181"/>
      <c r="G69" s="181"/>
      <c r="H69" s="181"/>
      <c r="I69" s="181"/>
      <c r="J69" s="182">
        <f>J172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8"/>
      <c r="C70" s="179"/>
      <c r="D70" s="180" t="s">
        <v>3334</v>
      </c>
      <c r="E70" s="181"/>
      <c r="F70" s="181"/>
      <c r="G70" s="181"/>
      <c r="H70" s="181"/>
      <c r="I70" s="181"/>
      <c r="J70" s="182">
        <f>J187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8"/>
      <c r="C71" s="179"/>
      <c r="D71" s="180" t="s">
        <v>3335</v>
      </c>
      <c r="E71" s="181"/>
      <c r="F71" s="181"/>
      <c r="G71" s="181"/>
      <c r="H71" s="181"/>
      <c r="I71" s="181"/>
      <c r="J71" s="182">
        <f>J196</f>
        <v>0</v>
      </c>
      <c r="K71" s="179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8"/>
      <c r="C72" s="179"/>
      <c r="D72" s="180" t="s">
        <v>3326</v>
      </c>
      <c r="E72" s="181"/>
      <c r="F72" s="181"/>
      <c r="G72" s="181"/>
      <c r="H72" s="181"/>
      <c r="I72" s="181"/>
      <c r="J72" s="182">
        <f>J197</f>
        <v>0</v>
      </c>
      <c r="K72" s="179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78"/>
      <c r="C73" s="179"/>
      <c r="D73" s="180" t="s">
        <v>3336</v>
      </c>
      <c r="E73" s="181"/>
      <c r="F73" s="181"/>
      <c r="G73" s="181"/>
      <c r="H73" s="181"/>
      <c r="I73" s="181"/>
      <c r="J73" s="182">
        <f>J198</f>
        <v>0</v>
      </c>
      <c r="K73" s="179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78"/>
      <c r="C74" s="179"/>
      <c r="D74" s="180" t="s">
        <v>3337</v>
      </c>
      <c r="E74" s="181"/>
      <c r="F74" s="181"/>
      <c r="G74" s="181"/>
      <c r="H74" s="181"/>
      <c r="I74" s="181"/>
      <c r="J74" s="182">
        <f>J203</f>
        <v>0</v>
      </c>
      <c r="K74" s="179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78"/>
      <c r="C75" s="179"/>
      <c r="D75" s="180" t="s">
        <v>3338</v>
      </c>
      <c r="E75" s="181"/>
      <c r="F75" s="181"/>
      <c r="G75" s="181"/>
      <c r="H75" s="181"/>
      <c r="I75" s="181"/>
      <c r="J75" s="182">
        <f>J224</f>
        <v>0</v>
      </c>
      <c r="K75" s="179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78"/>
      <c r="C76" s="179"/>
      <c r="D76" s="180" t="s">
        <v>3339</v>
      </c>
      <c r="E76" s="181"/>
      <c r="F76" s="181"/>
      <c r="G76" s="181"/>
      <c r="H76" s="181"/>
      <c r="I76" s="181"/>
      <c r="J76" s="182">
        <f>J227</f>
        <v>0</v>
      </c>
      <c r="K76" s="179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78"/>
      <c r="C77" s="179"/>
      <c r="D77" s="180" t="s">
        <v>3340</v>
      </c>
      <c r="E77" s="181"/>
      <c r="F77" s="181"/>
      <c r="G77" s="181"/>
      <c r="H77" s="181"/>
      <c r="I77" s="181"/>
      <c r="J77" s="182">
        <f>J230</f>
        <v>0</v>
      </c>
      <c r="K77" s="179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78"/>
      <c r="C78" s="179"/>
      <c r="D78" s="180" t="s">
        <v>3341</v>
      </c>
      <c r="E78" s="181"/>
      <c r="F78" s="181"/>
      <c r="G78" s="181"/>
      <c r="H78" s="181"/>
      <c r="I78" s="181"/>
      <c r="J78" s="182">
        <f>J239</f>
        <v>0</v>
      </c>
      <c r="K78" s="179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78"/>
      <c r="C79" s="179"/>
      <c r="D79" s="180" t="s">
        <v>3342</v>
      </c>
      <c r="E79" s="181"/>
      <c r="F79" s="181"/>
      <c r="G79" s="181"/>
      <c r="H79" s="181"/>
      <c r="I79" s="181"/>
      <c r="J79" s="182">
        <f>J244</f>
        <v>0</v>
      </c>
      <c r="K79" s="179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78"/>
      <c r="C80" s="179"/>
      <c r="D80" s="180" t="s">
        <v>3343</v>
      </c>
      <c r="E80" s="181"/>
      <c r="F80" s="181"/>
      <c r="G80" s="181"/>
      <c r="H80" s="181"/>
      <c r="I80" s="181"/>
      <c r="J80" s="182">
        <f>J263</f>
        <v>0</v>
      </c>
      <c r="K80" s="179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78"/>
      <c r="C81" s="179"/>
      <c r="D81" s="180" t="s">
        <v>3344</v>
      </c>
      <c r="E81" s="181"/>
      <c r="F81" s="181"/>
      <c r="G81" s="181"/>
      <c r="H81" s="181"/>
      <c r="I81" s="181"/>
      <c r="J81" s="182">
        <f>J266</f>
        <v>0</v>
      </c>
      <c r="K81" s="179"/>
      <c r="L81" s="18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78"/>
      <c r="C82" s="179"/>
      <c r="D82" s="180" t="s">
        <v>3328</v>
      </c>
      <c r="E82" s="181"/>
      <c r="F82" s="181"/>
      <c r="G82" s="181"/>
      <c r="H82" s="181"/>
      <c r="I82" s="181"/>
      <c r="J82" s="182">
        <f>J287</f>
        <v>0</v>
      </c>
      <c r="K82" s="179"/>
      <c r="L82" s="18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78"/>
      <c r="C83" s="179"/>
      <c r="D83" s="180" t="s">
        <v>3345</v>
      </c>
      <c r="E83" s="181"/>
      <c r="F83" s="181"/>
      <c r="G83" s="181"/>
      <c r="H83" s="181"/>
      <c r="I83" s="181"/>
      <c r="J83" s="182">
        <f>J288</f>
        <v>0</v>
      </c>
      <c r="K83" s="179"/>
      <c r="L83" s="18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78"/>
      <c r="C84" s="179"/>
      <c r="D84" s="180" t="s">
        <v>3346</v>
      </c>
      <c r="E84" s="181"/>
      <c r="F84" s="181"/>
      <c r="G84" s="181"/>
      <c r="H84" s="181"/>
      <c r="I84" s="181"/>
      <c r="J84" s="182">
        <f>J295</f>
        <v>0</v>
      </c>
      <c r="K84" s="179"/>
      <c r="L84" s="18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78"/>
      <c r="C85" s="179"/>
      <c r="D85" s="180" t="s">
        <v>3347</v>
      </c>
      <c r="E85" s="181"/>
      <c r="F85" s="181"/>
      <c r="G85" s="181"/>
      <c r="H85" s="181"/>
      <c r="I85" s="181"/>
      <c r="J85" s="182">
        <f>J296</f>
        <v>0</v>
      </c>
      <c r="K85" s="179"/>
      <c r="L85" s="183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78"/>
      <c r="C86" s="179"/>
      <c r="D86" s="180" t="s">
        <v>3348</v>
      </c>
      <c r="E86" s="181"/>
      <c r="F86" s="181"/>
      <c r="G86" s="181"/>
      <c r="H86" s="181"/>
      <c r="I86" s="181"/>
      <c r="J86" s="182">
        <f>J300</f>
        <v>0</v>
      </c>
      <c r="K86" s="179"/>
      <c r="L86" s="183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3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6.96" customHeight="1">
      <c r="A88" s="43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3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92" s="2" customFormat="1" ht="6.96" customHeight="1">
      <c r="A92" s="43"/>
      <c r="B92" s="66"/>
      <c r="C92" s="67"/>
      <c r="D92" s="67"/>
      <c r="E92" s="67"/>
      <c r="F92" s="67"/>
      <c r="G92" s="67"/>
      <c r="H92" s="67"/>
      <c r="I92" s="67"/>
      <c r="J92" s="67"/>
      <c r="K92" s="67"/>
      <c r="L92" s="13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24.96" customHeight="1">
      <c r="A93" s="43"/>
      <c r="B93" s="44"/>
      <c r="C93" s="27" t="s">
        <v>182</v>
      </c>
      <c r="D93" s="45"/>
      <c r="E93" s="45"/>
      <c r="F93" s="45"/>
      <c r="G93" s="45"/>
      <c r="H93" s="45"/>
      <c r="I93" s="45"/>
      <c r="J93" s="45"/>
      <c r="K93" s="45"/>
      <c r="L93" s="13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6.96" customHeight="1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13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12" customHeight="1">
      <c r="A95" s="43"/>
      <c r="B95" s="44"/>
      <c r="C95" s="36" t="s">
        <v>16</v>
      </c>
      <c r="D95" s="45"/>
      <c r="E95" s="45"/>
      <c r="F95" s="45"/>
      <c r="G95" s="45"/>
      <c r="H95" s="45"/>
      <c r="I95" s="45"/>
      <c r="J95" s="45"/>
      <c r="K95" s="45"/>
      <c r="L95" s="13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6.5" customHeight="1">
      <c r="A96" s="43"/>
      <c r="B96" s="44"/>
      <c r="C96" s="45"/>
      <c r="D96" s="45"/>
      <c r="E96" s="167" t="str">
        <f>E7</f>
        <v>Cheb, rekonstrukce ulice Kamenná</v>
      </c>
      <c r="F96" s="36"/>
      <c r="G96" s="36"/>
      <c r="H96" s="36"/>
      <c r="I96" s="45"/>
      <c r="J96" s="45"/>
      <c r="K96" s="45"/>
      <c r="L96" s="13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12" customHeight="1">
      <c r="A97" s="43"/>
      <c r="B97" s="44"/>
      <c r="C97" s="36" t="s">
        <v>142</v>
      </c>
      <c r="D97" s="45"/>
      <c r="E97" s="45"/>
      <c r="F97" s="45"/>
      <c r="G97" s="45"/>
      <c r="H97" s="45"/>
      <c r="I97" s="45"/>
      <c r="J97" s="45"/>
      <c r="K97" s="45"/>
      <c r="L97" s="13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2" customFormat="1" ht="16.5" customHeight="1">
      <c r="A98" s="43"/>
      <c r="B98" s="44"/>
      <c r="C98" s="45"/>
      <c r="D98" s="45"/>
      <c r="E98" s="74" t="str">
        <f>E9</f>
        <v>SO 501 - Přeložka teplovodu - technologie</v>
      </c>
      <c r="F98" s="45"/>
      <c r="G98" s="45"/>
      <c r="H98" s="45"/>
      <c r="I98" s="45"/>
      <c r="J98" s="45"/>
      <c r="K98" s="45"/>
      <c r="L98" s="13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2" customFormat="1" ht="6.96" customHeight="1">
      <c r="A99" s="43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13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12" customHeight="1">
      <c r="A100" s="43"/>
      <c r="B100" s="44"/>
      <c r="C100" s="36" t="s">
        <v>22</v>
      </c>
      <c r="D100" s="45"/>
      <c r="E100" s="45"/>
      <c r="F100" s="31" t="str">
        <f>F12</f>
        <v>Cheb</v>
      </c>
      <c r="G100" s="45"/>
      <c r="H100" s="45"/>
      <c r="I100" s="36" t="s">
        <v>24</v>
      </c>
      <c r="J100" s="77" t="str">
        <f>IF(J12="","",J12)</f>
        <v>21. 10. 2024</v>
      </c>
      <c r="K100" s="45"/>
      <c r="L100" s="13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2" customFormat="1" ht="6.96" customHeight="1">
      <c r="A101" s="43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139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="2" customFormat="1" ht="40.05" customHeight="1">
      <c r="A102" s="43"/>
      <c r="B102" s="44"/>
      <c r="C102" s="36" t="s">
        <v>30</v>
      </c>
      <c r="D102" s="45"/>
      <c r="E102" s="45"/>
      <c r="F102" s="31" t="str">
        <f>E15</f>
        <v>Město Cheb</v>
      </c>
      <c r="G102" s="45"/>
      <c r="H102" s="45"/>
      <c r="I102" s="36" t="s">
        <v>38</v>
      </c>
      <c r="J102" s="41" t="str">
        <f>E21</f>
        <v>Dopravní stavby a venkovní architektura s.r.o.</v>
      </c>
      <c r="K102" s="45"/>
      <c r="L102" s="139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="2" customFormat="1" ht="40.05" customHeight="1">
      <c r="A103" s="43"/>
      <c r="B103" s="44"/>
      <c r="C103" s="36" t="s">
        <v>36</v>
      </c>
      <c r="D103" s="45"/>
      <c r="E103" s="45"/>
      <c r="F103" s="31" t="str">
        <f>IF(E18="","",E18)</f>
        <v>Vyplň údaj</v>
      </c>
      <c r="G103" s="45"/>
      <c r="H103" s="45"/>
      <c r="I103" s="36" t="s">
        <v>43</v>
      </c>
      <c r="J103" s="41" t="str">
        <f>E24</f>
        <v>DSVA - Ing. J. Ševčík, J. Turza, J. Heřmanová</v>
      </c>
      <c r="K103" s="45"/>
      <c r="L103" s="139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="2" customFormat="1" ht="10.32" customHeight="1">
      <c r="A104" s="43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139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="11" customFormat="1" ht="29.28" customHeight="1">
      <c r="A105" s="184"/>
      <c r="B105" s="185"/>
      <c r="C105" s="186" t="s">
        <v>183</v>
      </c>
      <c r="D105" s="187" t="s">
        <v>67</v>
      </c>
      <c r="E105" s="187" t="s">
        <v>63</v>
      </c>
      <c r="F105" s="187" t="s">
        <v>64</v>
      </c>
      <c r="G105" s="187" t="s">
        <v>184</v>
      </c>
      <c r="H105" s="187" t="s">
        <v>185</v>
      </c>
      <c r="I105" s="187" t="s">
        <v>186</v>
      </c>
      <c r="J105" s="187" t="s">
        <v>148</v>
      </c>
      <c r="K105" s="188" t="s">
        <v>187</v>
      </c>
      <c r="L105" s="189"/>
      <c r="M105" s="97" t="s">
        <v>35</v>
      </c>
      <c r="N105" s="98" t="s">
        <v>52</v>
      </c>
      <c r="O105" s="98" t="s">
        <v>188</v>
      </c>
      <c r="P105" s="98" t="s">
        <v>189</v>
      </c>
      <c r="Q105" s="98" t="s">
        <v>190</v>
      </c>
      <c r="R105" s="98" t="s">
        <v>191</v>
      </c>
      <c r="S105" s="98" t="s">
        <v>192</v>
      </c>
      <c r="T105" s="99" t="s">
        <v>193</v>
      </c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</row>
    <row r="106" s="2" customFormat="1" ht="22.8" customHeight="1">
      <c r="A106" s="43"/>
      <c r="B106" s="44"/>
      <c r="C106" s="104" t="s">
        <v>194</v>
      </c>
      <c r="D106" s="45"/>
      <c r="E106" s="45"/>
      <c r="F106" s="45"/>
      <c r="G106" s="45"/>
      <c r="H106" s="45"/>
      <c r="I106" s="45"/>
      <c r="J106" s="190">
        <f>BK106</f>
        <v>0</v>
      </c>
      <c r="K106" s="45"/>
      <c r="L106" s="49"/>
      <c r="M106" s="100"/>
      <c r="N106" s="191"/>
      <c r="O106" s="101"/>
      <c r="P106" s="192">
        <f>P107</f>
        <v>0</v>
      </c>
      <c r="Q106" s="101"/>
      <c r="R106" s="192">
        <f>R107</f>
        <v>259.81384101539999</v>
      </c>
      <c r="S106" s="101"/>
      <c r="T106" s="193">
        <f>T107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81</v>
      </c>
      <c r="AU106" s="21" t="s">
        <v>149</v>
      </c>
      <c r="BK106" s="194">
        <f>BK107</f>
        <v>0</v>
      </c>
    </row>
    <row r="107" s="12" customFormat="1" ht="25.92" customHeight="1">
      <c r="A107" s="12"/>
      <c r="B107" s="195"/>
      <c r="C107" s="196"/>
      <c r="D107" s="197" t="s">
        <v>81</v>
      </c>
      <c r="E107" s="198" t="s">
        <v>305</v>
      </c>
      <c r="F107" s="198" t="s">
        <v>133</v>
      </c>
      <c r="G107" s="196"/>
      <c r="H107" s="196"/>
      <c r="I107" s="199"/>
      <c r="J107" s="200">
        <f>BK107</f>
        <v>0</v>
      </c>
      <c r="K107" s="196"/>
      <c r="L107" s="201"/>
      <c r="M107" s="202"/>
      <c r="N107" s="203"/>
      <c r="O107" s="203"/>
      <c r="P107" s="204">
        <f>P108+P196</f>
        <v>0</v>
      </c>
      <c r="Q107" s="203"/>
      <c r="R107" s="204">
        <f>R108+R196</f>
        <v>259.81384101539999</v>
      </c>
      <c r="S107" s="203"/>
      <c r="T107" s="205">
        <f>T108+T196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6" t="s">
        <v>207</v>
      </c>
      <c r="AT107" s="207" t="s">
        <v>81</v>
      </c>
      <c r="AU107" s="207" t="s">
        <v>82</v>
      </c>
      <c r="AY107" s="206" t="s">
        <v>197</v>
      </c>
      <c r="BK107" s="208">
        <f>BK108+BK196</f>
        <v>0</v>
      </c>
    </row>
    <row r="108" s="12" customFormat="1" ht="22.8" customHeight="1">
      <c r="A108" s="12"/>
      <c r="B108" s="195"/>
      <c r="C108" s="196"/>
      <c r="D108" s="197" t="s">
        <v>81</v>
      </c>
      <c r="E108" s="209" t="s">
        <v>3349</v>
      </c>
      <c r="F108" s="209" t="s">
        <v>3350</v>
      </c>
      <c r="G108" s="196"/>
      <c r="H108" s="196"/>
      <c r="I108" s="199"/>
      <c r="J108" s="210">
        <f>BK108</f>
        <v>0</v>
      </c>
      <c r="K108" s="196"/>
      <c r="L108" s="201"/>
      <c r="M108" s="202"/>
      <c r="N108" s="203"/>
      <c r="O108" s="203"/>
      <c r="P108" s="204">
        <f>P109+P139+P157+P162+P167+P172+P187</f>
        <v>0</v>
      </c>
      <c r="Q108" s="203"/>
      <c r="R108" s="204">
        <f>R109+R139+R157+R162+R167+R172+R187</f>
        <v>0.85467063539999999</v>
      </c>
      <c r="S108" s="203"/>
      <c r="T108" s="205">
        <f>T109+T139+T157+T162+T167+T172+T187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6" t="s">
        <v>90</v>
      </c>
      <c r="AT108" s="207" t="s">
        <v>81</v>
      </c>
      <c r="AU108" s="207" t="s">
        <v>90</v>
      </c>
      <c r="AY108" s="206" t="s">
        <v>197</v>
      </c>
      <c r="BK108" s="208">
        <f>BK109+BK139+BK157+BK162+BK167+BK172+BK187</f>
        <v>0</v>
      </c>
    </row>
    <row r="109" s="12" customFormat="1" ht="20.88" customHeight="1">
      <c r="A109" s="12"/>
      <c r="B109" s="195"/>
      <c r="C109" s="196"/>
      <c r="D109" s="197" t="s">
        <v>81</v>
      </c>
      <c r="E109" s="209" t="s">
        <v>195</v>
      </c>
      <c r="F109" s="209" t="s">
        <v>196</v>
      </c>
      <c r="G109" s="196"/>
      <c r="H109" s="196"/>
      <c r="I109" s="199"/>
      <c r="J109" s="210">
        <f>BK109</f>
        <v>0</v>
      </c>
      <c r="K109" s="196"/>
      <c r="L109" s="201"/>
      <c r="M109" s="202"/>
      <c r="N109" s="203"/>
      <c r="O109" s="203"/>
      <c r="P109" s="204">
        <f>P110</f>
        <v>0</v>
      </c>
      <c r="Q109" s="203"/>
      <c r="R109" s="204">
        <f>R110</f>
        <v>0.24829006000000001</v>
      </c>
      <c r="S109" s="203"/>
      <c r="T109" s="205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6" t="s">
        <v>90</v>
      </c>
      <c r="AT109" s="207" t="s">
        <v>81</v>
      </c>
      <c r="AU109" s="207" t="s">
        <v>92</v>
      </c>
      <c r="AY109" s="206" t="s">
        <v>197</v>
      </c>
      <c r="BK109" s="208">
        <f>BK110</f>
        <v>0</v>
      </c>
    </row>
    <row r="110" s="17" customFormat="1" ht="20.88" customHeight="1">
      <c r="A110" s="17"/>
      <c r="B110" s="295"/>
      <c r="C110" s="296"/>
      <c r="D110" s="297" t="s">
        <v>81</v>
      </c>
      <c r="E110" s="297" t="s">
        <v>253</v>
      </c>
      <c r="F110" s="297" t="s">
        <v>451</v>
      </c>
      <c r="G110" s="296"/>
      <c r="H110" s="296"/>
      <c r="I110" s="298"/>
      <c r="J110" s="299">
        <f>BK110</f>
        <v>0</v>
      </c>
      <c r="K110" s="296"/>
      <c r="L110" s="300"/>
      <c r="M110" s="301"/>
      <c r="N110" s="302"/>
      <c r="O110" s="302"/>
      <c r="P110" s="303">
        <f>SUM(P111:P138)</f>
        <v>0</v>
      </c>
      <c r="Q110" s="302"/>
      <c r="R110" s="303">
        <f>SUM(R111:R138)</f>
        <v>0.24829006000000001</v>
      </c>
      <c r="S110" s="302"/>
      <c r="T110" s="304">
        <f>SUM(T111:T138)</f>
        <v>0</v>
      </c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R110" s="305" t="s">
        <v>90</v>
      </c>
      <c r="AT110" s="306" t="s">
        <v>81</v>
      </c>
      <c r="AU110" s="306" t="s">
        <v>207</v>
      </c>
      <c r="AY110" s="305" t="s">
        <v>197</v>
      </c>
      <c r="BK110" s="307">
        <f>SUM(BK111:BK138)</f>
        <v>0</v>
      </c>
    </row>
    <row r="111" s="2" customFormat="1" ht="24.15" customHeight="1">
      <c r="A111" s="43"/>
      <c r="B111" s="44"/>
      <c r="C111" s="211" t="s">
        <v>90</v>
      </c>
      <c r="D111" s="211" t="s">
        <v>201</v>
      </c>
      <c r="E111" s="212" t="s">
        <v>3351</v>
      </c>
      <c r="F111" s="213" t="s">
        <v>3352</v>
      </c>
      <c r="G111" s="214" t="s">
        <v>409</v>
      </c>
      <c r="H111" s="215">
        <v>109</v>
      </c>
      <c r="I111" s="216"/>
      <c r="J111" s="217">
        <f>ROUND(I111*H111,2)</f>
        <v>0</v>
      </c>
      <c r="K111" s="213" t="s">
        <v>35</v>
      </c>
      <c r="L111" s="49"/>
      <c r="M111" s="218" t="s">
        <v>35</v>
      </c>
      <c r="N111" s="219" t="s">
        <v>53</v>
      </c>
      <c r="O111" s="89"/>
      <c r="P111" s="220">
        <f>O111*H111</f>
        <v>0</v>
      </c>
      <c r="Q111" s="220">
        <v>0.00042734000000000001</v>
      </c>
      <c r="R111" s="220">
        <f>Q111*H111</f>
        <v>0.04658006</v>
      </c>
      <c r="S111" s="220">
        <v>0</v>
      </c>
      <c r="T111" s="221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2" t="s">
        <v>206</v>
      </c>
      <c r="AT111" s="222" t="s">
        <v>201</v>
      </c>
      <c r="AU111" s="222" t="s">
        <v>206</v>
      </c>
      <c r="AY111" s="21" t="s">
        <v>197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1" t="s">
        <v>90</v>
      </c>
      <c r="BK111" s="223">
        <f>ROUND(I111*H111,2)</f>
        <v>0</v>
      </c>
      <c r="BL111" s="21" t="s">
        <v>206</v>
      </c>
      <c r="BM111" s="222" t="s">
        <v>3353</v>
      </c>
    </row>
    <row r="112" s="2" customFormat="1">
      <c r="A112" s="43"/>
      <c r="B112" s="44"/>
      <c r="C112" s="45"/>
      <c r="D112" s="224" t="s">
        <v>209</v>
      </c>
      <c r="E112" s="45"/>
      <c r="F112" s="225" t="s">
        <v>3352</v>
      </c>
      <c r="G112" s="45"/>
      <c r="H112" s="45"/>
      <c r="I112" s="226"/>
      <c r="J112" s="45"/>
      <c r="K112" s="45"/>
      <c r="L112" s="49"/>
      <c r="M112" s="227"/>
      <c r="N112" s="228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209</v>
      </c>
      <c r="AU112" s="21" t="s">
        <v>206</v>
      </c>
    </row>
    <row r="113" s="2" customFormat="1" ht="16.5" customHeight="1">
      <c r="A113" s="43"/>
      <c r="B113" s="44"/>
      <c r="C113" s="243" t="s">
        <v>92</v>
      </c>
      <c r="D113" s="243" t="s">
        <v>305</v>
      </c>
      <c r="E113" s="244" t="s">
        <v>3354</v>
      </c>
      <c r="F113" s="245" t="s">
        <v>3355</v>
      </c>
      <c r="G113" s="246" t="s">
        <v>3356</v>
      </c>
      <c r="H113" s="247">
        <v>1</v>
      </c>
      <c r="I113" s="248"/>
      <c r="J113" s="249">
        <f>ROUND(I113*H113,2)</f>
        <v>0</v>
      </c>
      <c r="K113" s="245" t="s">
        <v>35</v>
      </c>
      <c r="L113" s="250"/>
      <c r="M113" s="251" t="s">
        <v>35</v>
      </c>
      <c r="N113" s="252" t="s">
        <v>53</v>
      </c>
      <c r="O113" s="89"/>
      <c r="P113" s="220">
        <f>O113*H113</f>
        <v>0</v>
      </c>
      <c r="Q113" s="220">
        <v>0.025729999999999999</v>
      </c>
      <c r="R113" s="220">
        <f>Q113*H113</f>
        <v>0.025729999999999999</v>
      </c>
      <c r="S113" s="220">
        <v>0</v>
      </c>
      <c r="T113" s="221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2" t="s">
        <v>253</v>
      </c>
      <c r="AT113" s="222" t="s">
        <v>305</v>
      </c>
      <c r="AU113" s="222" t="s">
        <v>206</v>
      </c>
      <c r="AY113" s="21" t="s">
        <v>197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1" t="s">
        <v>90</v>
      </c>
      <c r="BK113" s="223">
        <f>ROUND(I113*H113,2)</f>
        <v>0</v>
      </c>
      <c r="BL113" s="21" t="s">
        <v>206</v>
      </c>
      <c r="BM113" s="222" t="s">
        <v>3357</v>
      </c>
    </row>
    <row r="114" s="2" customFormat="1">
      <c r="A114" s="43"/>
      <c r="B114" s="44"/>
      <c r="C114" s="45"/>
      <c r="D114" s="224" t="s">
        <v>209</v>
      </c>
      <c r="E114" s="45"/>
      <c r="F114" s="225" t="s">
        <v>3355</v>
      </c>
      <c r="G114" s="45"/>
      <c r="H114" s="45"/>
      <c r="I114" s="226"/>
      <c r="J114" s="45"/>
      <c r="K114" s="45"/>
      <c r="L114" s="49"/>
      <c r="M114" s="227"/>
      <c r="N114" s="228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209</v>
      </c>
      <c r="AU114" s="21" t="s">
        <v>206</v>
      </c>
    </row>
    <row r="115" s="2" customFormat="1">
      <c r="A115" s="43"/>
      <c r="B115" s="44"/>
      <c r="C115" s="45"/>
      <c r="D115" s="224" t="s">
        <v>219</v>
      </c>
      <c r="E115" s="45"/>
      <c r="F115" s="231" t="s">
        <v>3358</v>
      </c>
      <c r="G115" s="45"/>
      <c r="H115" s="45"/>
      <c r="I115" s="226"/>
      <c r="J115" s="45"/>
      <c r="K115" s="45"/>
      <c r="L115" s="49"/>
      <c r="M115" s="227"/>
      <c r="N115" s="228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219</v>
      </c>
      <c r="AU115" s="21" t="s">
        <v>206</v>
      </c>
    </row>
    <row r="116" s="2" customFormat="1" ht="16.5" customHeight="1">
      <c r="A116" s="43"/>
      <c r="B116" s="44"/>
      <c r="C116" s="243" t="s">
        <v>207</v>
      </c>
      <c r="D116" s="243" t="s">
        <v>305</v>
      </c>
      <c r="E116" s="244" t="s">
        <v>3359</v>
      </c>
      <c r="F116" s="245" t="s">
        <v>3360</v>
      </c>
      <c r="G116" s="246" t="s">
        <v>409</v>
      </c>
      <c r="H116" s="247">
        <v>100</v>
      </c>
      <c r="I116" s="248"/>
      <c r="J116" s="249">
        <f>ROUND(I116*H116,2)</f>
        <v>0</v>
      </c>
      <c r="K116" s="245" t="s">
        <v>35</v>
      </c>
      <c r="L116" s="250"/>
      <c r="M116" s="251" t="s">
        <v>35</v>
      </c>
      <c r="N116" s="252" t="s">
        <v>53</v>
      </c>
      <c r="O116" s="89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2" t="s">
        <v>253</v>
      </c>
      <c r="AT116" s="222" t="s">
        <v>305</v>
      </c>
      <c r="AU116" s="222" t="s">
        <v>206</v>
      </c>
      <c r="AY116" s="21" t="s">
        <v>197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1" t="s">
        <v>90</v>
      </c>
      <c r="BK116" s="223">
        <f>ROUND(I116*H116,2)</f>
        <v>0</v>
      </c>
      <c r="BL116" s="21" t="s">
        <v>206</v>
      </c>
      <c r="BM116" s="222" t="s">
        <v>3361</v>
      </c>
    </row>
    <row r="117" s="2" customFormat="1">
      <c r="A117" s="43"/>
      <c r="B117" s="44"/>
      <c r="C117" s="45"/>
      <c r="D117" s="224" t="s">
        <v>209</v>
      </c>
      <c r="E117" s="45"/>
      <c r="F117" s="225" t="s">
        <v>3360</v>
      </c>
      <c r="G117" s="45"/>
      <c r="H117" s="45"/>
      <c r="I117" s="226"/>
      <c r="J117" s="45"/>
      <c r="K117" s="45"/>
      <c r="L117" s="49"/>
      <c r="M117" s="227"/>
      <c r="N117" s="228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209</v>
      </c>
      <c r="AU117" s="21" t="s">
        <v>206</v>
      </c>
    </row>
    <row r="118" s="2" customFormat="1" ht="33" customHeight="1">
      <c r="A118" s="43"/>
      <c r="B118" s="44"/>
      <c r="C118" s="211" t="s">
        <v>206</v>
      </c>
      <c r="D118" s="211" t="s">
        <v>201</v>
      </c>
      <c r="E118" s="212" t="s">
        <v>3362</v>
      </c>
      <c r="F118" s="213" t="s">
        <v>3363</v>
      </c>
      <c r="G118" s="214" t="s">
        <v>215</v>
      </c>
      <c r="H118" s="215">
        <v>28</v>
      </c>
      <c r="I118" s="216"/>
      <c r="J118" s="217">
        <f>ROUND(I118*H118,2)</f>
        <v>0</v>
      </c>
      <c r="K118" s="213" t="s">
        <v>35</v>
      </c>
      <c r="L118" s="49"/>
      <c r="M118" s="218" t="s">
        <v>35</v>
      </c>
      <c r="N118" s="219" t="s">
        <v>53</v>
      </c>
      <c r="O118" s="89"/>
      <c r="P118" s="220">
        <f>O118*H118</f>
        <v>0</v>
      </c>
      <c r="Q118" s="220">
        <v>0.0023999999999999998</v>
      </c>
      <c r="R118" s="220">
        <f>Q118*H118</f>
        <v>0.067199999999999996</v>
      </c>
      <c r="S118" s="220">
        <v>0</v>
      </c>
      <c r="T118" s="221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2" t="s">
        <v>206</v>
      </c>
      <c r="AT118" s="222" t="s">
        <v>201</v>
      </c>
      <c r="AU118" s="222" t="s">
        <v>206</v>
      </c>
      <c r="AY118" s="21" t="s">
        <v>197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1" t="s">
        <v>90</v>
      </c>
      <c r="BK118" s="223">
        <f>ROUND(I118*H118,2)</f>
        <v>0</v>
      </c>
      <c r="BL118" s="21" t="s">
        <v>206</v>
      </c>
      <c r="BM118" s="222" t="s">
        <v>3364</v>
      </c>
    </row>
    <row r="119" s="2" customFormat="1">
      <c r="A119" s="43"/>
      <c r="B119" s="44"/>
      <c r="C119" s="45"/>
      <c r="D119" s="224" t="s">
        <v>209</v>
      </c>
      <c r="E119" s="45"/>
      <c r="F119" s="225" t="s">
        <v>3363</v>
      </c>
      <c r="G119" s="45"/>
      <c r="H119" s="45"/>
      <c r="I119" s="226"/>
      <c r="J119" s="45"/>
      <c r="K119" s="45"/>
      <c r="L119" s="49"/>
      <c r="M119" s="227"/>
      <c r="N119" s="228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209</v>
      </c>
      <c r="AU119" s="21" t="s">
        <v>206</v>
      </c>
    </row>
    <row r="120" s="2" customFormat="1">
      <c r="A120" s="43"/>
      <c r="B120" s="44"/>
      <c r="C120" s="45"/>
      <c r="D120" s="224" t="s">
        <v>219</v>
      </c>
      <c r="E120" s="45"/>
      <c r="F120" s="231" t="s">
        <v>3365</v>
      </c>
      <c r="G120" s="45"/>
      <c r="H120" s="45"/>
      <c r="I120" s="226"/>
      <c r="J120" s="45"/>
      <c r="K120" s="45"/>
      <c r="L120" s="49"/>
      <c r="M120" s="227"/>
      <c r="N120" s="228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219</v>
      </c>
      <c r="AU120" s="21" t="s">
        <v>206</v>
      </c>
    </row>
    <row r="121" s="2" customFormat="1" ht="33" customHeight="1">
      <c r="A121" s="43"/>
      <c r="B121" s="44"/>
      <c r="C121" s="211" t="s">
        <v>234</v>
      </c>
      <c r="D121" s="211" t="s">
        <v>201</v>
      </c>
      <c r="E121" s="212" t="s">
        <v>3366</v>
      </c>
      <c r="F121" s="213" t="s">
        <v>3367</v>
      </c>
      <c r="G121" s="214" t="s">
        <v>215</v>
      </c>
      <c r="H121" s="215">
        <v>2</v>
      </c>
      <c r="I121" s="216"/>
      <c r="J121" s="217">
        <f>ROUND(I121*H121,2)</f>
        <v>0</v>
      </c>
      <c r="K121" s="213" t="s">
        <v>35</v>
      </c>
      <c r="L121" s="49"/>
      <c r="M121" s="218" t="s">
        <v>35</v>
      </c>
      <c r="N121" s="219" t="s">
        <v>53</v>
      </c>
      <c r="O121" s="89"/>
      <c r="P121" s="220">
        <f>O121*H121</f>
        <v>0</v>
      </c>
      <c r="Q121" s="220">
        <v>0.0015900000000000001</v>
      </c>
      <c r="R121" s="220">
        <f>Q121*H121</f>
        <v>0.0031800000000000001</v>
      </c>
      <c r="S121" s="220">
        <v>0</v>
      </c>
      <c r="T121" s="221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2" t="s">
        <v>206</v>
      </c>
      <c r="AT121" s="222" t="s">
        <v>201</v>
      </c>
      <c r="AU121" s="222" t="s">
        <v>206</v>
      </c>
      <c r="AY121" s="21" t="s">
        <v>197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1" t="s">
        <v>90</v>
      </c>
      <c r="BK121" s="223">
        <f>ROUND(I121*H121,2)</f>
        <v>0</v>
      </c>
      <c r="BL121" s="21" t="s">
        <v>206</v>
      </c>
      <c r="BM121" s="222" t="s">
        <v>3368</v>
      </c>
    </row>
    <row r="122" s="2" customFormat="1">
      <c r="A122" s="43"/>
      <c r="B122" s="44"/>
      <c r="C122" s="45"/>
      <c r="D122" s="224" t="s">
        <v>209</v>
      </c>
      <c r="E122" s="45"/>
      <c r="F122" s="225" t="s">
        <v>3367</v>
      </c>
      <c r="G122" s="45"/>
      <c r="H122" s="45"/>
      <c r="I122" s="226"/>
      <c r="J122" s="45"/>
      <c r="K122" s="45"/>
      <c r="L122" s="49"/>
      <c r="M122" s="227"/>
      <c r="N122" s="228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209</v>
      </c>
      <c r="AU122" s="21" t="s">
        <v>206</v>
      </c>
    </row>
    <row r="123" s="2" customFormat="1">
      <c r="A123" s="43"/>
      <c r="B123" s="44"/>
      <c r="C123" s="45"/>
      <c r="D123" s="224" t="s">
        <v>219</v>
      </c>
      <c r="E123" s="45"/>
      <c r="F123" s="231" t="s">
        <v>3365</v>
      </c>
      <c r="G123" s="45"/>
      <c r="H123" s="45"/>
      <c r="I123" s="226"/>
      <c r="J123" s="45"/>
      <c r="K123" s="45"/>
      <c r="L123" s="49"/>
      <c r="M123" s="227"/>
      <c r="N123" s="228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219</v>
      </c>
      <c r="AU123" s="21" t="s">
        <v>206</v>
      </c>
    </row>
    <row r="124" s="2" customFormat="1" ht="16.5" customHeight="1">
      <c r="A124" s="43"/>
      <c r="B124" s="44"/>
      <c r="C124" s="211" t="s">
        <v>241</v>
      </c>
      <c r="D124" s="211" t="s">
        <v>201</v>
      </c>
      <c r="E124" s="212" t="s">
        <v>3369</v>
      </c>
      <c r="F124" s="213" t="s">
        <v>3370</v>
      </c>
      <c r="G124" s="214" t="s">
        <v>215</v>
      </c>
      <c r="H124" s="215">
        <v>60</v>
      </c>
      <c r="I124" s="216"/>
      <c r="J124" s="217">
        <f>ROUND(I124*H124,2)</f>
        <v>0</v>
      </c>
      <c r="K124" s="213" t="s">
        <v>35</v>
      </c>
      <c r="L124" s="49"/>
      <c r="M124" s="218" t="s">
        <v>35</v>
      </c>
      <c r="N124" s="219" t="s">
        <v>53</v>
      </c>
      <c r="O124" s="89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2" t="s">
        <v>206</v>
      </c>
      <c r="AT124" s="222" t="s">
        <v>201</v>
      </c>
      <c r="AU124" s="222" t="s">
        <v>206</v>
      </c>
      <c r="AY124" s="21" t="s">
        <v>197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1" t="s">
        <v>90</v>
      </c>
      <c r="BK124" s="223">
        <f>ROUND(I124*H124,2)</f>
        <v>0</v>
      </c>
      <c r="BL124" s="21" t="s">
        <v>206</v>
      </c>
      <c r="BM124" s="222" t="s">
        <v>3371</v>
      </c>
    </row>
    <row r="125" s="2" customFormat="1">
      <c r="A125" s="43"/>
      <c r="B125" s="44"/>
      <c r="C125" s="45"/>
      <c r="D125" s="224" t="s">
        <v>209</v>
      </c>
      <c r="E125" s="45"/>
      <c r="F125" s="225" t="s">
        <v>3370</v>
      </c>
      <c r="G125" s="45"/>
      <c r="H125" s="45"/>
      <c r="I125" s="226"/>
      <c r="J125" s="45"/>
      <c r="K125" s="45"/>
      <c r="L125" s="49"/>
      <c r="M125" s="227"/>
      <c r="N125" s="228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209</v>
      </c>
      <c r="AU125" s="21" t="s">
        <v>206</v>
      </c>
    </row>
    <row r="126" s="2" customFormat="1">
      <c r="A126" s="43"/>
      <c r="B126" s="44"/>
      <c r="C126" s="45"/>
      <c r="D126" s="224" t="s">
        <v>219</v>
      </c>
      <c r="E126" s="45"/>
      <c r="F126" s="231" t="s">
        <v>3365</v>
      </c>
      <c r="G126" s="45"/>
      <c r="H126" s="45"/>
      <c r="I126" s="226"/>
      <c r="J126" s="45"/>
      <c r="K126" s="45"/>
      <c r="L126" s="49"/>
      <c r="M126" s="227"/>
      <c r="N126" s="228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219</v>
      </c>
      <c r="AU126" s="21" t="s">
        <v>206</v>
      </c>
    </row>
    <row r="127" s="2" customFormat="1" ht="44.25" customHeight="1">
      <c r="A127" s="43"/>
      <c r="B127" s="44"/>
      <c r="C127" s="211" t="s">
        <v>247</v>
      </c>
      <c r="D127" s="211" t="s">
        <v>201</v>
      </c>
      <c r="E127" s="212" t="s">
        <v>3372</v>
      </c>
      <c r="F127" s="213" t="s">
        <v>3373</v>
      </c>
      <c r="G127" s="214" t="s">
        <v>409</v>
      </c>
      <c r="H127" s="215">
        <v>4</v>
      </c>
      <c r="I127" s="216"/>
      <c r="J127" s="217">
        <f>ROUND(I127*H127,2)</f>
        <v>0</v>
      </c>
      <c r="K127" s="213" t="s">
        <v>35</v>
      </c>
      <c r="L127" s="49"/>
      <c r="M127" s="218" t="s">
        <v>35</v>
      </c>
      <c r="N127" s="219" t="s">
        <v>53</v>
      </c>
      <c r="O127" s="89"/>
      <c r="P127" s="220">
        <f>O127*H127</f>
        <v>0</v>
      </c>
      <c r="Q127" s="220">
        <v>0.0264</v>
      </c>
      <c r="R127" s="220">
        <f>Q127*H127</f>
        <v>0.1056</v>
      </c>
      <c r="S127" s="220">
        <v>0</v>
      </c>
      <c r="T127" s="221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2" t="s">
        <v>206</v>
      </c>
      <c r="AT127" s="222" t="s">
        <v>201</v>
      </c>
      <c r="AU127" s="222" t="s">
        <v>206</v>
      </c>
      <c r="AY127" s="21" t="s">
        <v>197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1" t="s">
        <v>90</v>
      </c>
      <c r="BK127" s="223">
        <f>ROUND(I127*H127,2)</f>
        <v>0</v>
      </c>
      <c r="BL127" s="21" t="s">
        <v>206</v>
      </c>
      <c r="BM127" s="222" t="s">
        <v>3374</v>
      </c>
    </row>
    <row r="128" s="2" customFormat="1">
      <c r="A128" s="43"/>
      <c r="B128" s="44"/>
      <c r="C128" s="45"/>
      <c r="D128" s="224" t="s">
        <v>209</v>
      </c>
      <c r="E128" s="45"/>
      <c r="F128" s="225" t="s">
        <v>3373</v>
      </c>
      <c r="G128" s="45"/>
      <c r="H128" s="45"/>
      <c r="I128" s="226"/>
      <c r="J128" s="45"/>
      <c r="K128" s="45"/>
      <c r="L128" s="49"/>
      <c r="M128" s="227"/>
      <c r="N128" s="228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209</v>
      </c>
      <c r="AU128" s="21" t="s">
        <v>206</v>
      </c>
    </row>
    <row r="129" s="2" customFormat="1" ht="24.15" customHeight="1">
      <c r="A129" s="43"/>
      <c r="B129" s="44"/>
      <c r="C129" s="211" t="s">
        <v>253</v>
      </c>
      <c r="D129" s="211" t="s">
        <v>201</v>
      </c>
      <c r="E129" s="212" t="s">
        <v>3375</v>
      </c>
      <c r="F129" s="213" t="s">
        <v>3376</v>
      </c>
      <c r="G129" s="214" t="s">
        <v>3377</v>
      </c>
      <c r="H129" s="215">
        <v>1</v>
      </c>
      <c r="I129" s="216"/>
      <c r="J129" s="217">
        <f>ROUND(I129*H129,2)</f>
        <v>0</v>
      </c>
      <c r="K129" s="213" t="s">
        <v>35</v>
      </c>
      <c r="L129" s="49"/>
      <c r="M129" s="218" t="s">
        <v>35</v>
      </c>
      <c r="N129" s="219" t="s">
        <v>53</v>
      </c>
      <c r="O129" s="89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2" t="s">
        <v>625</v>
      </c>
      <c r="AT129" s="222" t="s">
        <v>201</v>
      </c>
      <c r="AU129" s="222" t="s">
        <v>206</v>
      </c>
      <c r="AY129" s="21" t="s">
        <v>197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1" t="s">
        <v>90</v>
      </c>
      <c r="BK129" s="223">
        <f>ROUND(I129*H129,2)</f>
        <v>0</v>
      </c>
      <c r="BL129" s="21" t="s">
        <v>625</v>
      </c>
      <c r="BM129" s="222" t="s">
        <v>3378</v>
      </c>
    </row>
    <row r="130" s="2" customFormat="1">
      <c r="A130" s="43"/>
      <c r="B130" s="44"/>
      <c r="C130" s="45"/>
      <c r="D130" s="224" t="s">
        <v>209</v>
      </c>
      <c r="E130" s="45"/>
      <c r="F130" s="225" t="s">
        <v>3376</v>
      </c>
      <c r="G130" s="45"/>
      <c r="H130" s="45"/>
      <c r="I130" s="226"/>
      <c r="J130" s="45"/>
      <c r="K130" s="45"/>
      <c r="L130" s="49"/>
      <c r="M130" s="227"/>
      <c r="N130" s="228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209</v>
      </c>
      <c r="AU130" s="21" t="s">
        <v>206</v>
      </c>
    </row>
    <row r="131" s="2" customFormat="1" ht="16.5" customHeight="1">
      <c r="A131" s="43"/>
      <c r="B131" s="44"/>
      <c r="C131" s="211" t="s">
        <v>260</v>
      </c>
      <c r="D131" s="211" t="s">
        <v>201</v>
      </c>
      <c r="E131" s="212" t="s">
        <v>3379</v>
      </c>
      <c r="F131" s="213" t="s">
        <v>3380</v>
      </c>
      <c r="G131" s="214" t="s">
        <v>409</v>
      </c>
      <c r="H131" s="215">
        <v>111</v>
      </c>
      <c r="I131" s="216"/>
      <c r="J131" s="217">
        <f>ROUND(I131*H131,2)</f>
        <v>0</v>
      </c>
      <c r="K131" s="213" t="s">
        <v>35</v>
      </c>
      <c r="L131" s="49"/>
      <c r="M131" s="218" t="s">
        <v>35</v>
      </c>
      <c r="N131" s="219" t="s">
        <v>53</v>
      </c>
      <c r="O131" s="89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2" t="s">
        <v>625</v>
      </c>
      <c r="AT131" s="222" t="s">
        <v>201</v>
      </c>
      <c r="AU131" s="222" t="s">
        <v>206</v>
      </c>
      <c r="AY131" s="21" t="s">
        <v>197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1" t="s">
        <v>90</v>
      </c>
      <c r="BK131" s="223">
        <f>ROUND(I131*H131,2)</f>
        <v>0</v>
      </c>
      <c r="BL131" s="21" t="s">
        <v>625</v>
      </c>
      <c r="BM131" s="222" t="s">
        <v>3381</v>
      </c>
    </row>
    <row r="132" s="2" customFormat="1">
      <c r="A132" s="43"/>
      <c r="B132" s="44"/>
      <c r="C132" s="45"/>
      <c r="D132" s="224" t="s">
        <v>209</v>
      </c>
      <c r="E132" s="45"/>
      <c r="F132" s="225" t="s">
        <v>3380</v>
      </c>
      <c r="G132" s="45"/>
      <c r="H132" s="45"/>
      <c r="I132" s="226"/>
      <c r="J132" s="45"/>
      <c r="K132" s="45"/>
      <c r="L132" s="49"/>
      <c r="M132" s="227"/>
      <c r="N132" s="228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209</v>
      </c>
      <c r="AU132" s="21" t="s">
        <v>206</v>
      </c>
    </row>
    <row r="133" s="2" customFormat="1" ht="16.5" customHeight="1">
      <c r="A133" s="43"/>
      <c r="B133" s="44"/>
      <c r="C133" s="211" t="s">
        <v>266</v>
      </c>
      <c r="D133" s="211" t="s">
        <v>201</v>
      </c>
      <c r="E133" s="212" t="s">
        <v>3382</v>
      </c>
      <c r="F133" s="213" t="s">
        <v>3383</v>
      </c>
      <c r="G133" s="214" t="s">
        <v>3356</v>
      </c>
      <c r="H133" s="215">
        <v>1</v>
      </c>
      <c r="I133" s="216"/>
      <c r="J133" s="217">
        <f>ROUND(I133*H133,2)</f>
        <v>0</v>
      </c>
      <c r="K133" s="213" t="s">
        <v>35</v>
      </c>
      <c r="L133" s="49"/>
      <c r="M133" s="218" t="s">
        <v>35</v>
      </c>
      <c r="N133" s="219" t="s">
        <v>53</v>
      </c>
      <c r="O133" s="89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2" t="s">
        <v>206</v>
      </c>
      <c r="AT133" s="222" t="s">
        <v>201</v>
      </c>
      <c r="AU133" s="222" t="s">
        <v>206</v>
      </c>
      <c r="AY133" s="21" t="s">
        <v>197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21" t="s">
        <v>90</v>
      </c>
      <c r="BK133" s="223">
        <f>ROUND(I133*H133,2)</f>
        <v>0</v>
      </c>
      <c r="BL133" s="21" t="s">
        <v>206</v>
      </c>
      <c r="BM133" s="222" t="s">
        <v>3384</v>
      </c>
    </row>
    <row r="134" s="2" customFormat="1">
      <c r="A134" s="43"/>
      <c r="B134" s="44"/>
      <c r="C134" s="45"/>
      <c r="D134" s="224" t="s">
        <v>209</v>
      </c>
      <c r="E134" s="45"/>
      <c r="F134" s="225" t="s">
        <v>3383</v>
      </c>
      <c r="G134" s="45"/>
      <c r="H134" s="45"/>
      <c r="I134" s="226"/>
      <c r="J134" s="45"/>
      <c r="K134" s="45"/>
      <c r="L134" s="49"/>
      <c r="M134" s="227"/>
      <c r="N134" s="228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209</v>
      </c>
      <c r="AU134" s="21" t="s">
        <v>206</v>
      </c>
    </row>
    <row r="135" s="2" customFormat="1" ht="16.5" customHeight="1">
      <c r="A135" s="43"/>
      <c r="B135" s="44"/>
      <c r="C135" s="211" t="s">
        <v>274</v>
      </c>
      <c r="D135" s="211" t="s">
        <v>201</v>
      </c>
      <c r="E135" s="212" t="s">
        <v>3385</v>
      </c>
      <c r="F135" s="213" t="s">
        <v>3386</v>
      </c>
      <c r="G135" s="214" t="s">
        <v>215</v>
      </c>
      <c r="H135" s="215">
        <v>4</v>
      </c>
      <c r="I135" s="216"/>
      <c r="J135" s="217">
        <f>ROUND(I135*H135,2)</f>
        <v>0</v>
      </c>
      <c r="K135" s="213" t="s">
        <v>35</v>
      </c>
      <c r="L135" s="49"/>
      <c r="M135" s="218" t="s">
        <v>35</v>
      </c>
      <c r="N135" s="219" t="s">
        <v>53</v>
      </c>
      <c r="O135" s="89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2" t="s">
        <v>206</v>
      </c>
      <c r="AT135" s="222" t="s">
        <v>201</v>
      </c>
      <c r="AU135" s="222" t="s">
        <v>206</v>
      </c>
      <c r="AY135" s="21" t="s">
        <v>197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21" t="s">
        <v>90</v>
      </c>
      <c r="BK135" s="223">
        <f>ROUND(I135*H135,2)</f>
        <v>0</v>
      </c>
      <c r="BL135" s="21" t="s">
        <v>206</v>
      </c>
      <c r="BM135" s="222" t="s">
        <v>3387</v>
      </c>
    </row>
    <row r="136" s="2" customFormat="1">
      <c r="A136" s="43"/>
      <c r="B136" s="44"/>
      <c r="C136" s="45"/>
      <c r="D136" s="224" t="s">
        <v>209</v>
      </c>
      <c r="E136" s="45"/>
      <c r="F136" s="225" t="s">
        <v>3386</v>
      </c>
      <c r="G136" s="45"/>
      <c r="H136" s="45"/>
      <c r="I136" s="226"/>
      <c r="J136" s="45"/>
      <c r="K136" s="45"/>
      <c r="L136" s="49"/>
      <c r="M136" s="227"/>
      <c r="N136" s="228"/>
      <c r="O136" s="89"/>
      <c r="P136" s="89"/>
      <c r="Q136" s="89"/>
      <c r="R136" s="89"/>
      <c r="S136" s="89"/>
      <c r="T136" s="90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T136" s="21" t="s">
        <v>209</v>
      </c>
      <c r="AU136" s="21" t="s">
        <v>206</v>
      </c>
    </row>
    <row r="137" s="2" customFormat="1" ht="16.5" customHeight="1">
      <c r="A137" s="43"/>
      <c r="B137" s="44"/>
      <c r="C137" s="211" t="s">
        <v>8</v>
      </c>
      <c r="D137" s="211" t="s">
        <v>201</v>
      </c>
      <c r="E137" s="212" t="s">
        <v>3388</v>
      </c>
      <c r="F137" s="213" t="s">
        <v>3383</v>
      </c>
      <c r="G137" s="214" t="s">
        <v>3389</v>
      </c>
      <c r="H137" s="215">
        <v>8</v>
      </c>
      <c r="I137" s="216"/>
      <c r="J137" s="217">
        <f>ROUND(I137*H137,2)</f>
        <v>0</v>
      </c>
      <c r="K137" s="213" t="s">
        <v>35</v>
      </c>
      <c r="L137" s="49"/>
      <c r="M137" s="218" t="s">
        <v>35</v>
      </c>
      <c r="N137" s="219" t="s">
        <v>53</v>
      </c>
      <c r="O137" s="89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2" t="s">
        <v>206</v>
      </c>
      <c r="AT137" s="222" t="s">
        <v>201</v>
      </c>
      <c r="AU137" s="222" t="s">
        <v>206</v>
      </c>
      <c r="AY137" s="21" t="s">
        <v>197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1" t="s">
        <v>90</v>
      </c>
      <c r="BK137" s="223">
        <f>ROUND(I137*H137,2)</f>
        <v>0</v>
      </c>
      <c r="BL137" s="21" t="s">
        <v>206</v>
      </c>
      <c r="BM137" s="222" t="s">
        <v>3390</v>
      </c>
    </row>
    <row r="138" s="2" customFormat="1">
      <c r="A138" s="43"/>
      <c r="B138" s="44"/>
      <c r="C138" s="45"/>
      <c r="D138" s="224" t="s">
        <v>209</v>
      </c>
      <c r="E138" s="45"/>
      <c r="F138" s="225" t="s">
        <v>3383</v>
      </c>
      <c r="G138" s="45"/>
      <c r="H138" s="45"/>
      <c r="I138" s="226"/>
      <c r="J138" s="45"/>
      <c r="K138" s="45"/>
      <c r="L138" s="49"/>
      <c r="M138" s="227"/>
      <c r="N138" s="228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209</v>
      </c>
      <c r="AU138" s="21" t="s">
        <v>206</v>
      </c>
    </row>
    <row r="139" s="12" customFormat="1" ht="20.88" customHeight="1">
      <c r="A139" s="12"/>
      <c r="B139" s="195"/>
      <c r="C139" s="196"/>
      <c r="D139" s="197" t="s">
        <v>81</v>
      </c>
      <c r="E139" s="209" t="s">
        <v>3391</v>
      </c>
      <c r="F139" s="209" t="s">
        <v>3392</v>
      </c>
      <c r="G139" s="196"/>
      <c r="H139" s="196"/>
      <c r="I139" s="199"/>
      <c r="J139" s="210">
        <f>BK139</f>
        <v>0</v>
      </c>
      <c r="K139" s="196"/>
      <c r="L139" s="201"/>
      <c r="M139" s="202"/>
      <c r="N139" s="203"/>
      <c r="O139" s="203"/>
      <c r="P139" s="204">
        <f>P140</f>
        <v>0</v>
      </c>
      <c r="Q139" s="203"/>
      <c r="R139" s="204">
        <f>R140</f>
        <v>0.059290651</v>
      </c>
      <c r="S139" s="203"/>
      <c r="T139" s="205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6" t="s">
        <v>92</v>
      </c>
      <c r="AT139" s="207" t="s">
        <v>81</v>
      </c>
      <c r="AU139" s="207" t="s">
        <v>92</v>
      </c>
      <c r="AY139" s="206" t="s">
        <v>197</v>
      </c>
      <c r="BK139" s="208">
        <f>BK140</f>
        <v>0</v>
      </c>
    </row>
    <row r="140" s="17" customFormat="1" ht="20.88" customHeight="1">
      <c r="A140" s="17"/>
      <c r="B140" s="295"/>
      <c r="C140" s="296"/>
      <c r="D140" s="297" t="s">
        <v>81</v>
      </c>
      <c r="E140" s="297" t="s">
        <v>3393</v>
      </c>
      <c r="F140" s="297" t="s">
        <v>3394</v>
      </c>
      <c r="G140" s="296"/>
      <c r="H140" s="296"/>
      <c r="I140" s="298"/>
      <c r="J140" s="299">
        <f>BK140</f>
        <v>0</v>
      </c>
      <c r="K140" s="296"/>
      <c r="L140" s="300"/>
      <c r="M140" s="301"/>
      <c r="N140" s="302"/>
      <c r="O140" s="302"/>
      <c r="P140" s="303">
        <f>SUM(P141:P156)</f>
        <v>0</v>
      </c>
      <c r="Q140" s="302"/>
      <c r="R140" s="303">
        <f>SUM(R141:R156)</f>
        <v>0.059290651</v>
      </c>
      <c r="S140" s="302"/>
      <c r="T140" s="304">
        <f>SUM(T141:T156)</f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305" t="s">
        <v>92</v>
      </c>
      <c r="AT140" s="306" t="s">
        <v>81</v>
      </c>
      <c r="AU140" s="306" t="s">
        <v>207</v>
      </c>
      <c r="AY140" s="305" t="s">
        <v>197</v>
      </c>
      <c r="BK140" s="307">
        <f>SUM(BK141:BK156)</f>
        <v>0</v>
      </c>
    </row>
    <row r="141" s="2" customFormat="1" ht="76.35" customHeight="1">
      <c r="A141" s="43"/>
      <c r="B141" s="44"/>
      <c r="C141" s="211" t="s">
        <v>286</v>
      </c>
      <c r="D141" s="211" t="s">
        <v>201</v>
      </c>
      <c r="E141" s="212" t="s">
        <v>3395</v>
      </c>
      <c r="F141" s="213" t="s">
        <v>3396</v>
      </c>
      <c r="G141" s="214" t="s">
        <v>409</v>
      </c>
      <c r="H141" s="215">
        <v>4</v>
      </c>
      <c r="I141" s="216"/>
      <c r="J141" s="217">
        <f>ROUND(I141*H141,2)</f>
        <v>0</v>
      </c>
      <c r="K141" s="213" t="s">
        <v>35</v>
      </c>
      <c r="L141" s="49"/>
      <c r="M141" s="218" t="s">
        <v>35</v>
      </c>
      <c r="N141" s="219" t="s">
        <v>53</v>
      </c>
      <c r="O141" s="89"/>
      <c r="P141" s="220">
        <f>O141*H141</f>
        <v>0</v>
      </c>
      <c r="Q141" s="220">
        <v>0.00034991999999999998</v>
      </c>
      <c r="R141" s="220">
        <f>Q141*H141</f>
        <v>0.0013996799999999999</v>
      </c>
      <c r="S141" s="220">
        <v>0</v>
      </c>
      <c r="T141" s="221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2" t="s">
        <v>304</v>
      </c>
      <c r="AT141" s="222" t="s">
        <v>201</v>
      </c>
      <c r="AU141" s="222" t="s">
        <v>206</v>
      </c>
      <c r="AY141" s="21" t="s">
        <v>197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1" t="s">
        <v>90</v>
      </c>
      <c r="BK141" s="223">
        <f>ROUND(I141*H141,2)</f>
        <v>0</v>
      </c>
      <c r="BL141" s="21" t="s">
        <v>304</v>
      </c>
      <c r="BM141" s="222" t="s">
        <v>3397</v>
      </c>
    </row>
    <row r="142" s="2" customFormat="1">
      <c r="A142" s="43"/>
      <c r="B142" s="44"/>
      <c r="C142" s="45"/>
      <c r="D142" s="224" t="s">
        <v>209</v>
      </c>
      <c r="E142" s="45"/>
      <c r="F142" s="225" t="s">
        <v>3396</v>
      </c>
      <c r="G142" s="45"/>
      <c r="H142" s="45"/>
      <c r="I142" s="226"/>
      <c r="J142" s="45"/>
      <c r="K142" s="45"/>
      <c r="L142" s="49"/>
      <c r="M142" s="227"/>
      <c r="N142" s="228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209</v>
      </c>
      <c r="AU142" s="21" t="s">
        <v>206</v>
      </c>
    </row>
    <row r="143" s="2" customFormat="1" ht="76.35" customHeight="1">
      <c r="A143" s="43"/>
      <c r="B143" s="44"/>
      <c r="C143" s="211" t="s">
        <v>292</v>
      </c>
      <c r="D143" s="211" t="s">
        <v>201</v>
      </c>
      <c r="E143" s="212" t="s">
        <v>3398</v>
      </c>
      <c r="F143" s="213" t="s">
        <v>3399</v>
      </c>
      <c r="G143" s="214" t="s">
        <v>409</v>
      </c>
      <c r="H143" s="215">
        <v>3</v>
      </c>
      <c r="I143" s="216"/>
      <c r="J143" s="217">
        <f>ROUND(I143*H143,2)</f>
        <v>0</v>
      </c>
      <c r="K143" s="213" t="s">
        <v>35</v>
      </c>
      <c r="L143" s="49"/>
      <c r="M143" s="218" t="s">
        <v>35</v>
      </c>
      <c r="N143" s="219" t="s">
        <v>53</v>
      </c>
      <c r="O143" s="89"/>
      <c r="P143" s="220">
        <f>O143*H143</f>
        <v>0</v>
      </c>
      <c r="Q143" s="220">
        <v>0.00052488000000000003</v>
      </c>
      <c r="R143" s="220">
        <f>Q143*H143</f>
        <v>0.00157464</v>
      </c>
      <c r="S143" s="220">
        <v>0</v>
      </c>
      <c r="T143" s="221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2" t="s">
        <v>304</v>
      </c>
      <c r="AT143" s="222" t="s">
        <v>201</v>
      </c>
      <c r="AU143" s="222" t="s">
        <v>206</v>
      </c>
      <c r="AY143" s="21" t="s">
        <v>197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1" t="s">
        <v>90</v>
      </c>
      <c r="BK143" s="223">
        <f>ROUND(I143*H143,2)</f>
        <v>0</v>
      </c>
      <c r="BL143" s="21" t="s">
        <v>304</v>
      </c>
      <c r="BM143" s="222" t="s">
        <v>3400</v>
      </c>
    </row>
    <row r="144" s="2" customFormat="1">
      <c r="A144" s="43"/>
      <c r="B144" s="44"/>
      <c r="C144" s="45"/>
      <c r="D144" s="224" t="s">
        <v>209</v>
      </c>
      <c r="E144" s="45"/>
      <c r="F144" s="225" t="s">
        <v>3399</v>
      </c>
      <c r="G144" s="45"/>
      <c r="H144" s="45"/>
      <c r="I144" s="226"/>
      <c r="J144" s="45"/>
      <c r="K144" s="45"/>
      <c r="L144" s="49"/>
      <c r="M144" s="227"/>
      <c r="N144" s="228"/>
      <c r="O144" s="89"/>
      <c r="P144" s="89"/>
      <c r="Q144" s="89"/>
      <c r="R144" s="89"/>
      <c r="S144" s="89"/>
      <c r="T144" s="90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T144" s="21" t="s">
        <v>209</v>
      </c>
      <c r="AU144" s="21" t="s">
        <v>206</v>
      </c>
    </row>
    <row r="145" s="2" customFormat="1" ht="24.15" customHeight="1">
      <c r="A145" s="43"/>
      <c r="B145" s="44"/>
      <c r="C145" s="243" t="s">
        <v>298</v>
      </c>
      <c r="D145" s="243" t="s">
        <v>305</v>
      </c>
      <c r="E145" s="244" t="s">
        <v>3401</v>
      </c>
      <c r="F145" s="245" t="s">
        <v>3402</v>
      </c>
      <c r="G145" s="246" t="s">
        <v>409</v>
      </c>
      <c r="H145" s="247">
        <v>7.5999999999999996</v>
      </c>
      <c r="I145" s="248"/>
      <c r="J145" s="249">
        <f>ROUND(I145*H145,2)</f>
        <v>0</v>
      </c>
      <c r="K145" s="245" t="s">
        <v>35</v>
      </c>
      <c r="L145" s="250"/>
      <c r="M145" s="251" t="s">
        <v>35</v>
      </c>
      <c r="N145" s="252" t="s">
        <v>53</v>
      </c>
      <c r="O145" s="89"/>
      <c r="P145" s="220">
        <f>O145*H145</f>
        <v>0</v>
      </c>
      <c r="Q145" s="220">
        <v>0.0054000000000000003</v>
      </c>
      <c r="R145" s="220">
        <f>Q145*H145</f>
        <v>0.04104</v>
      </c>
      <c r="S145" s="220">
        <v>0</v>
      </c>
      <c r="T145" s="221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2" t="s">
        <v>422</v>
      </c>
      <c r="AT145" s="222" t="s">
        <v>305</v>
      </c>
      <c r="AU145" s="222" t="s">
        <v>206</v>
      </c>
      <c r="AY145" s="21" t="s">
        <v>197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1" t="s">
        <v>90</v>
      </c>
      <c r="BK145" s="223">
        <f>ROUND(I145*H145,2)</f>
        <v>0</v>
      </c>
      <c r="BL145" s="21" t="s">
        <v>304</v>
      </c>
      <c r="BM145" s="222" t="s">
        <v>3403</v>
      </c>
    </row>
    <row r="146" s="2" customFormat="1">
      <c r="A146" s="43"/>
      <c r="B146" s="44"/>
      <c r="C146" s="45"/>
      <c r="D146" s="224" t="s">
        <v>209</v>
      </c>
      <c r="E146" s="45"/>
      <c r="F146" s="225" t="s">
        <v>3402</v>
      </c>
      <c r="G146" s="45"/>
      <c r="H146" s="45"/>
      <c r="I146" s="226"/>
      <c r="J146" s="45"/>
      <c r="K146" s="45"/>
      <c r="L146" s="49"/>
      <c r="M146" s="227"/>
      <c r="N146" s="228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209</v>
      </c>
      <c r="AU146" s="21" t="s">
        <v>206</v>
      </c>
    </row>
    <row r="147" s="2" customFormat="1" ht="49.05" customHeight="1">
      <c r="A147" s="43"/>
      <c r="B147" s="44"/>
      <c r="C147" s="211" t="s">
        <v>304</v>
      </c>
      <c r="D147" s="211" t="s">
        <v>201</v>
      </c>
      <c r="E147" s="212" t="s">
        <v>3404</v>
      </c>
      <c r="F147" s="213" t="s">
        <v>3405</v>
      </c>
      <c r="G147" s="214" t="s">
        <v>204</v>
      </c>
      <c r="H147" s="215">
        <v>4</v>
      </c>
      <c r="I147" s="216"/>
      <c r="J147" s="217">
        <f>ROUND(I147*H147,2)</f>
        <v>0</v>
      </c>
      <c r="K147" s="213" t="s">
        <v>35</v>
      </c>
      <c r="L147" s="49"/>
      <c r="M147" s="218" t="s">
        <v>35</v>
      </c>
      <c r="N147" s="219" t="s">
        <v>53</v>
      </c>
      <c r="O147" s="89"/>
      <c r="P147" s="220">
        <f>O147*H147</f>
        <v>0</v>
      </c>
      <c r="Q147" s="220">
        <v>0.00097368599999999997</v>
      </c>
      <c r="R147" s="220">
        <f>Q147*H147</f>
        <v>0.0038947439999999999</v>
      </c>
      <c r="S147" s="220">
        <v>0</v>
      </c>
      <c r="T147" s="221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2" t="s">
        <v>304</v>
      </c>
      <c r="AT147" s="222" t="s">
        <v>201</v>
      </c>
      <c r="AU147" s="222" t="s">
        <v>206</v>
      </c>
      <c r="AY147" s="21" t="s">
        <v>197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21" t="s">
        <v>90</v>
      </c>
      <c r="BK147" s="223">
        <f>ROUND(I147*H147,2)</f>
        <v>0</v>
      </c>
      <c r="BL147" s="21" t="s">
        <v>304</v>
      </c>
      <c r="BM147" s="222" t="s">
        <v>3406</v>
      </c>
    </row>
    <row r="148" s="2" customFormat="1">
      <c r="A148" s="43"/>
      <c r="B148" s="44"/>
      <c r="C148" s="45"/>
      <c r="D148" s="224" t="s">
        <v>209</v>
      </c>
      <c r="E148" s="45"/>
      <c r="F148" s="225" t="s">
        <v>3405</v>
      </c>
      <c r="G148" s="45"/>
      <c r="H148" s="45"/>
      <c r="I148" s="226"/>
      <c r="J148" s="45"/>
      <c r="K148" s="45"/>
      <c r="L148" s="49"/>
      <c r="M148" s="227"/>
      <c r="N148" s="228"/>
      <c r="O148" s="89"/>
      <c r="P148" s="89"/>
      <c r="Q148" s="89"/>
      <c r="R148" s="89"/>
      <c r="S148" s="89"/>
      <c r="T148" s="90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T148" s="21" t="s">
        <v>209</v>
      </c>
      <c r="AU148" s="21" t="s">
        <v>206</v>
      </c>
    </row>
    <row r="149" s="2" customFormat="1" ht="62.7" customHeight="1">
      <c r="A149" s="43"/>
      <c r="B149" s="44"/>
      <c r="C149" s="211" t="s">
        <v>311</v>
      </c>
      <c r="D149" s="211" t="s">
        <v>201</v>
      </c>
      <c r="E149" s="212" t="s">
        <v>3407</v>
      </c>
      <c r="F149" s="213" t="s">
        <v>3408</v>
      </c>
      <c r="G149" s="214" t="s">
        <v>204</v>
      </c>
      <c r="H149" s="215">
        <v>3</v>
      </c>
      <c r="I149" s="216"/>
      <c r="J149" s="217">
        <f>ROUND(I149*H149,2)</f>
        <v>0</v>
      </c>
      <c r="K149" s="213" t="s">
        <v>35</v>
      </c>
      <c r="L149" s="49"/>
      <c r="M149" s="218" t="s">
        <v>35</v>
      </c>
      <c r="N149" s="219" t="s">
        <v>53</v>
      </c>
      <c r="O149" s="89"/>
      <c r="P149" s="220">
        <f>O149*H149</f>
        <v>0</v>
      </c>
      <c r="Q149" s="220">
        <v>0.0014605289999999999</v>
      </c>
      <c r="R149" s="220">
        <f>Q149*H149</f>
        <v>0.0043815869999999993</v>
      </c>
      <c r="S149" s="220">
        <v>0</v>
      </c>
      <c r="T149" s="221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2" t="s">
        <v>304</v>
      </c>
      <c r="AT149" s="222" t="s">
        <v>201</v>
      </c>
      <c r="AU149" s="222" t="s">
        <v>206</v>
      </c>
      <c r="AY149" s="21" t="s">
        <v>197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1" t="s">
        <v>90</v>
      </c>
      <c r="BK149" s="223">
        <f>ROUND(I149*H149,2)</f>
        <v>0</v>
      </c>
      <c r="BL149" s="21" t="s">
        <v>304</v>
      </c>
      <c r="BM149" s="222" t="s">
        <v>3409</v>
      </c>
    </row>
    <row r="150" s="2" customFormat="1">
      <c r="A150" s="43"/>
      <c r="B150" s="44"/>
      <c r="C150" s="45"/>
      <c r="D150" s="224" t="s">
        <v>209</v>
      </c>
      <c r="E150" s="45"/>
      <c r="F150" s="225" t="s">
        <v>3408</v>
      </c>
      <c r="G150" s="45"/>
      <c r="H150" s="45"/>
      <c r="I150" s="226"/>
      <c r="J150" s="45"/>
      <c r="K150" s="45"/>
      <c r="L150" s="49"/>
      <c r="M150" s="227"/>
      <c r="N150" s="228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209</v>
      </c>
      <c r="AU150" s="21" t="s">
        <v>206</v>
      </c>
    </row>
    <row r="151" s="2" customFormat="1" ht="16.5" customHeight="1">
      <c r="A151" s="43"/>
      <c r="B151" s="44"/>
      <c r="C151" s="243" t="s">
        <v>317</v>
      </c>
      <c r="D151" s="243" t="s">
        <v>305</v>
      </c>
      <c r="E151" s="244" t="s">
        <v>3410</v>
      </c>
      <c r="F151" s="245" t="s">
        <v>3411</v>
      </c>
      <c r="G151" s="246" t="s">
        <v>308</v>
      </c>
      <c r="H151" s="247">
        <v>7</v>
      </c>
      <c r="I151" s="248"/>
      <c r="J151" s="249">
        <f>ROUND(I151*H151,2)</f>
        <v>0</v>
      </c>
      <c r="K151" s="245" t="s">
        <v>35</v>
      </c>
      <c r="L151" s="250"/>
      <c r="M151" s="251" t="s">
        <v>35</v>
      </c>
      <c r="N151" s="252" t="s">
        <v>53</v>
      </c>
      <c r="O151" s="89"/>
      <c r="P151" s="220">
        <f>O151*H151</f>
        <v>0</v>
      </c>
      <c r="Q151" s="220">
        <v>0.001</v>
      </c>
      <c r="R151" s="220">
        <f>Q151*H151</f>
        <v>0.0070000000000000001</v>
      </c>
      <c r="S151" s="220">
        <v>0</v>
      </c>
      <c r="T151" s="221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2" t="s">
        <v>422</v>
      </c>
      <c r="AT151" s="222" t="s">
        <v>305</v>
      </c>
      <c r="AU151" s="222" t="s">
        <v>206</v>
      </c>
      <c r="AY151" s="21" t="s">
        <v>197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1" t="s">
        <v>90</v>
      </c>
      <c r="BK151" s="223">
        <f>ROUND(I151*H151,2)</f>
        <v>0</v>
      </c>
      <c r="BL151" s="21" t="s">
        <v>304</v>
      </c>
      <c r="BM151" s="222" t="s">
        <v>3412</v>
      </c>
    </row>
    <row r="152" s="2" customFormat="1">
      <c r="A152" s="43"/>
      <c r="B152" s="44"/>
      <c r="C152" s="45"/>
      <c r="D152" s="224" t="s">
        <v>209</v>
      </c>
      <c r="E152" s="45"/>
      <c r="F152" s="225" t="s">
        <v>3411</v>
      </c>
      <c r="G152" s="45"/>
      <c r="H152" s="45"/>
      <c r="I152" s="226"/>
      <c r="J152" s="45"/>
      <c r="K152" s="45"/>
      <c r="L152" s="49"/>
      <c r="M152" s="227"/>
      <c r="N152" s="228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209</v>
      </c>
      <c r="AU152" s="21" t="s">
        <v>206</v>
      </c>
    </row>
    <row r="153" s="2" customFormat="1" ht="16.5" customHeight="1">
      <c r="A153" s="43"/>
      <c r="B153" s="44"/>
      <c r="C153" s="243" t="s">
        <v>327</v>
      </c>
      <c r="D153" s="243" t="s">
        <v>305</v>
      </c>
      <c r="E153" s="244" t="s">
        <v>3413</v>
      </c>
      <c r="F153" s="245" t="s">
        <v>3414</v>
      </c>
      <c r="G153" s="246" t="s">
        <v>3415</v>
      </c>
      <c r="H153" s="247">
        <v>3</v>
      </c>
      <c r="I153" s="248"/>
      <c r="J153" s="249">
        <f>ROUND(I153*H153,2)</f>
        <v>0</v>
      </c>
      <c r="K153" s="245" t="s">
        <v>35</v>
      </c>
      <c r="L153" s="250"/>
      <c r="M153" s="251" t="s">
        <v>35</v>
      </c>
      <c r="N153" s="252" t="s">
        <v>53</v>
      </c>
      <c r="O153" s="89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2" t="s">
        <v>422</v>
      </c>
      <c r="AT153" s="222" t="s">
        <v>305</v>
      </c>
      <c r="AU153" s="222" t="s">
        <v>206</v>
      </c>
      <c r="AY153" s="21" t="s">
        <v>197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1" t="s">
        <v>90</v>
      </c>
      <c r="BK153" s="223">
        <f>ROUND(I153*H153,2)</f>
        <v>0</v>
      </c>
      <c r="BL153" s="21" t="s">
        <v>304</v>
      </c>
      <c r="BM153" s="222" t="s">
        <v>3416</v>
      </c>
    </row>
    <row r="154" s="2" customFormat="1">
      <c r="A154" s="43"/>
      <c r="B154" s="44"/>
      <c r="C154" s="45"/>
      <c r="D154" s="224" t="s">
        <v>209</v>
      </c>
      <c r="E154" s="45"/>
      <c r="F154" s="225" t="s">
        <v>3414</v>
      </c>
      <c r="G154" s="45"/>
      <c r="H154" s="45"/>
      <c r="I154" s="226"/>
      <c r="J154" s="45"/>
      <c r="K154" s="45"/>
      <c r="L154" s="49"/>
      <c r="M154" s="227"/>
      <c r="N154" s="228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209</v>
      </c>
      <c r="AU154" s="21" t="s">
        <v>206</v>
      </c>
    </row>
    <row r="155" s="2" customFormat="1" ht="16.5" customHeight="1">
      <c r="A155" s="43"/>
      <c r="B155" s="44"/>
      <c r="C155" s="243" t="s">
        <v>333</v>
      </c>
      <c r="D155" s="243" t="s">
        <v>305</v>
      </c>
      <c r="E155" s="244" t="s">
        <v>3417</v>
      </c>
      <c r="F155" s="245" t="s">
        <v>3418</v>
      </c>
      <c r="G155" s="246" t="s">
        <v>409</v>
      </c>
      <c r="H155" s="247">
        <v>3</v>
      </c>
      <c r="I155" s="248"/>
      <c r="J155" s="249">
        <f>ROUND(I155*H155,2)</f>
        <v>0</v>
      </c>
      <c r="K155" s="245" t="s">
        <v>35</v>
      </c>
      <c r="L155" s="250"/>
      <c r="M155" s="251" t="s">
        <v>35</v>
      </c>
      <c r="N155" s="252" t="s">
        <v>53</v>
      </c>
      <c r="O155" s="89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2" t="s">
        <v>422</v>
      </c>
      <c r="AT155" s="222" t="s">
        <v>305</v>
      </c>
      <c r="AU155" s="222" t="s">
        <v>206</v>
      </c>
      <c r="AY155" s="21" t="s">
        <v>197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21" t="s">
        <v>90</v>
      </c>
      <c r="BK155" s="223">
        <f>ROUND(I155*H155,2)</f>
        <v>0</v>
      </c>
      <c r="BL155" s="21" t="s">
        <v>304</v>
      </c>
      <c r="BM155" s="222" t="s">
        <v>3419</v>
      </c>
    </row>
    <row r="156" s="2" customFormat="1">
      <c r="A156" s="43"/>
      <c r="B156" s="44"/>
      <c r="C156" s="45"/>
      <c r="D156" s="224" t="s">
        <v>209</v>
      </c>
      <c r="E156" s="45"/>
      <c r="F156" s="225" t="s">
        <v>3418</v>
      </c>
      <c r="G156" s="45"/>
      <c r="H156" s="45"/>
      <c r="I156" s="226"/>
      <c r="J156" s="45"/>
      <c r="K156" s="45"/>
      <c r="L156" s="49"/>
      <c r="M156" s="227"/>
      <c r="N156" s="228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209</v>
      </c>
      <c r="AU156" s="21" t="s">
        <v>206</v>
      </c>
    </row>
    <row r="157" s="12" customFormat="1" ht="20.88" customHeight="1">
      <c r="A157" s="12"/>
      <c r="B157" s="195"/>
      <c r="C157" s="196"/>
      <c r="D157" s="197" t="s">
        <v>81</v>
      </c>
      <c r="E157" s="209" t="s">
        <v>3420</v>
      </c>
      <c r="F157" s="209" t="s">
        <v>3421</v>
      </c>
      <c r="G157" s="196"/>
      <c r="H157" s="196"/>
      <c r="I157" s="199"/>
      <c r="J157" s="210">
        <f>BK157</f>
        <v>0</v>
      </c>
      <c r="K157" s="196"/>
      <c r="L157" s="201"/>
      <c r="M157" s="202"/>
      <c r="N157" s="203"/>
      <c r="O157" s="203"/>
      <c r="P157" s="204">
        <f>SUM(P158:P161)</f>
        <v>0</v>
      </c>
      <c r="Q157" s="203"/>
      <c r="R157" s="204">
        <f>SUM(R158:R161)</f>
        <v>0.001596</v>
      </c>
      <c r="S157" s="203"/>
      <c r="T157" s="205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6" t="s">
        <v>92</v>
      </c>
      <c r="AT157" s="207" t="s">
        <v>81</v>
      </c>
      <c r="AU157" s="207" t="s">
        <v>92</v>
      </c>
      <c r="AY157" s="206" t="s">
        <v>197</v>
      </c>
      <c r="BK157" s="208">
        <f>SUM(BK158:BK161)</f>
        <v>0</v>
      </c>
    </row>
    <row r="158" s="2" customFormat="1" ht="37.8" customHeight="1">
      <c r="A158" s="43"/>
      <c r="B158" s="44"/>
      <c r="C158" s="211" t="s">
        <v>7</v>
      </c>
      <c r="D158" s="211" t="s">
        <v>201</v>
      </c>
      <c r="E158" s="212" t="s">
        <v>3422</v>
      </c>
      <c r="F158" s="213" t="s">
        <v>3423</v>
      </c>
      <c r="G158" s="214" t="s">
        <v>215</v>
      </c>
      <c r="H158" s="215">
        <v>2</v>
      </c>
      <c r="I158" s="216"/>
      <c r="J158" s="217">
        <f>ROUND(I158*H158,2)</f>
        <v>0</v>
      </c>
      <c r="K158" s="213" t="s">
        <v>35</v>
      </c>
      <c r="L158" s="49"/>
      <c r="M158" s="218" t="s">
        <v>35</v>
      </c>
      <c r="N158" s="219" t="s">
        <v>53</v>
      </c>
      <c r="O158" s="89"/>
      <c r="P158" s="220">
        <f>O158*H158</f>
        <v>0</v>
      </c>
      <c r="Q158" s="220">
        <v>0.00079799999999999999</v>
      </c>
      <c r="R158" s="220">
        <f>Q158*H158</f>
        <v>0.001596</v>
      </c>
      <c r="S158" s="220">
        <v>0</v>
      </c>
      <c r="T158" s="221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2" t="s">
        <v>304</v>
      </c>
      <c r="AT158" s="222" t="s">
        <v>201</v>
      </c>
      <c r="AU158" s="222" t="s">
        <v>207</v>
      </c>
      <c r="AY158" s="21" t="s">
        <v>197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1" t="s">
        <v>90</v>
      </c>
      <c r="BK158" s="223">
        <f>ROUND(I158*H158,2)</f>
        <v>0</v>
      </c>
      <c r="BL158" s="21" t="s">
        <v>304</v>
      </c>
      <c r="BM158" s="222" t="s">
        <v>3424</v>
      </c>
    </row>
    <row r="159" s="2" customFormat="1">
      <c r="A159" s="43"/>
      <c r="B159" s="44"/>
      <c r="C159" s="45"/>
      <c r="D159" s="224" t="s">
        <v>209</v>
      </c>
      <c r="E159" s="45"/>
      <c r="F159" s="225" t="s">
        <v>3423</v>
      </c>
      <c r="G159" s="45"/>
      <c r="H159" s="45"/>
      <c r="I159" s="226"/>
      <c r="J159" s="45"/>
      <c r="K159" s="45"/>
      <c r="L159" s="49"/>
      <c r="M159" s="227"/>
      <c r="N159" s="228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209</v>
      </c>
      <c r="AU159" s="21" t="s">
        <v>207</v>
      </c>
    </row>
    <row r="160" s="2" customFormat="1" ht="16.5" customHeight="1">
      <c r="A160" s="43"/>
      <c r="B160" s="44"/>
      <c r="C160" s="243" t="s">
        <v>346</v>
      </c>
      <c r="D160" s="243" t="s">
        <v>305</v>
      </c>
      <c r="E160" s="244" t="s">
        <v>3425</v>
      </c>
      <c r="F160" s="245" t="s">
        <v>3426</v>
      </c>
      <c r="G160" s="246" t="s">
        <v>2961</v>
      </c>
      <c r="H160" s="247">
        <v>4</v>
      </c>
      <c r="I160" s="248"/>
      <c r="J160" s="249">
        <f>ROUND(I160*H160,2)</f>
        <v>0</v>
      </c>
      <c r="K160" s="245" t="s">
        <v>35</v>
      </c>
      <c r="L160" s="250"/>
      <c r="M160" s="251" t="s">
        <v>35</v>
      </c>
      <c r="N160" s="252" t="s">
        <v>53</v>
      </c>
      <c r="O160" s="89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2" t="s">
        <v>422</v>
      </c>
      <c r="AT160" s="222" t="s">
        <v>305</v>
      </c>
      <c r="AU160" s="222" t="s">
        <v>207</v>
      </c>
      <c r="AY160" s="21" t="s">
        <v>197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1" t="s">
        <v>90</v>
      </c>
      <c r="BK160" s="223">
        <f>ROUND(I160*H160,2)</f>
        <v>0</v>
      </c>
      <c r="BL160" s="21" t="s">
        <v>304</v>
      </c>
      <c r="BM160" s="222" t="s">
        <v>3427</v>
      </c>
    </row>
    <row r="161" s="2" customFormat="1">
      <c r="A161" s="43"/>
      <c r="B161" s="44"/>
      <c r="C161" s="45"/>
      <c r="D161" s="224" t="s">
        <v>209</v>
      </c>
      <c r="E161" s="45"/>
      <c r="F161" s="225" t="s">
        <v>3426</v>
      </c>
      <c r="G161" s="45"/>
      <c r="H161" s="45"/>
      <c r="I161" s="226"/>
      <c r="J161" s="45"/>
      <c r="K161" s="45"/>
      <c r="L161" s="49"/>
      <c r="M161" s="227"/>
      <c r="N161" s="228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209</v>
      </c>
      <c r="AU161" s="21" t="s">
        <v>207</v>
      </c>
    </row>
    <row r="162" s="12" customFormat="1" ht="20.88" customHeight="1">
      <c r="A162" s="12"/>
      <c r="B162" s="195"/>
      <c r="C162" s="196"/>
      <c r="D162" s="197" t="s">
        <v>81</v>
      </c>
      <c r="E162" s="209" t="s">
        <v>3428</v>
      </c>
      <c r="F162" s="209" t="s">
        <v>3429</v>
      </c>
      <c r="G162" s="196"/>
      <c r="H162" s="196"/>
      <c r="I162" s="199"/>
      <c r="J162" s="210">
        <f>BK162</f>
        <v>0</v>
      </c>
      <c r="K162" s="196"/>
      <c r="L162" s="201"/>
      <c r="M162" s="202"/>
      <c r="N162" s="203"/>
      <c r="O162" s="203"/>
      <c r="P162" s="204">
        <f>SUM(P163:P166)</f>
        <v>0</v>
      </c>
      <c r="Q162" s="203"/>
      <c r="R162" s="204">
        <f>SUM(R163:R166)</f>
        <v>0.0017735524</v>
      </c>
      <c r="S162" s="203"/>
      <c r="T162" s="205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6" t="s">
        <v>92</v>
      </c>
      <c r="AT162" s="207" t="s">
        <v>81</v>
      </c>
      <c r="AU162" s="207" t="s">
        <v>92</v>
      </c>
      <c r="AY162" s="206" t="s">
        <v>197</v>
      </c>
      <c r="BK162" s="208">
        <f>SUM(BK163:BK166)</f>
        <v>0</v>
      </c>
    </row>
    <row r="163" s="2" customFormat="1" ht="21.75" customHeight="1">
      <c r="A163" s="43"/>
      <c r="B163" s="44"/>
      <c r="C163" s="211" t="s">
        <v>356</v>
      </c>
      <c r="D163" s="211" t="s">
        <v>201</v>
      </c>
      <c r="E163" s="212" t="s">
        <v>3430</v>
      </c>
      <c r="F163" s="213" t="s">
        <v>3431</v>
      </c>
      <c r="G163" s="214" t="s">
        <v>215</v>
      </c>
      <c r="H163" s="215">
        <v>2</v>
      </c>
      <c r="I163" s="216"/>
      <c r="J163" s="217">
        <f>ROUND(I163*H163,2)</f>
        <v>0</v>
      </c>
      <c r="K163" s="213" t="s">
        <v>35</v>
      </c>
      <c r="L163" s="49"/>
      <c r="M163" s="218" t="s">
        <v>35</v>
      </c>
      <c r="N163" s="219" t="s">
        <v>53</v>
      </c>
      <c r="O163" s="89"/>
      <c r="P163" s="220">
        <f>O163*H163</f>
        <v>0</v>
      </c>
      <c r="Q163" s="220">
        <v>0.0002067762</v>
      </c>
      <c r="R163" s="220">
        <f>Q163*H163</f>
        <v>0.0004135524</v>
      </c>
      <c r="S163" s="220">
        <v>0</v>
      </c>
      <c r="T163" s="221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2" t="s">
        <v>304</v>
      </c>
      <c r="AT163" s="222" t="s">
        <v>201</v>
      </c>
      <c r="AU163" s="222" t="s">
        <v>207</v>
      </c>
      <c r="AY163" s="21" t="s">
        <v>197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1" t="s">
        <v>90</v>
      </c>
      <c r="BK163" s="223">
        <f>ROUND(I163*H163,2)</f>
        <v>0</v>
      </c>
      <c r="BL163" s="21" t="s">
        <v>304</v>
      </c>
      <c r="BM163" s="222" t="s">
        <v>3432</v>
      </c>
    </row>
    <row r="164" s="2" customFormat="1">
      <c r="A164" s="43"/>
      <c r="B164" s="44"/>
      <c r="C164" s="45"/>
      <c r="D164" s="224" t="s">
        <v>209</v>
      </c>
      <c r="E164" s="45"/>
      <c r="F164" s="225" t="s">
        <v>3431</v>
      </c>
      <c r="G164" s="45"/>
      <c r="H164" s="45"/>
      <c r="I164" s="226"/>
      <c r="J164" s="45"/>
      <c r="K164" s="45"/>
      <c r="L164" s="49"/>
      <c r="M164" s="227"/>
      <c r="N164" s="228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209</v>
      </c>
      <c r="AU164" s="21" t="s">
        <v>207</v>
      </c>
    </row>
    <row r="165" s="2" customFormat="1" ht="24.15" customHeight="1">
      <c r="A165" s="43"/>
      <c r="B165" s="44"/>
      <c r="C165" s="243" t="s">
        <v>363</v>
      </c>
      <c r="D165" s="243" t="s">
        <v>305</v>
      </c>
      <c r="E165" s="244" t="s">
        <v>3433</v>
      </c>
      <c r="F165" s="245" t="s">
        <v>3434</v>
      </c>
      <c r="G165" s="246" t="s">
        <v>215</v>
      </c>
      <c r="H165" s="247">
        <v>2</v>
      </c>
      <c r="I165" s="248"/>
      <c r="J165" s="249">
        <f>ROUND(I165*H165,2)</f>
        <v>0</v>
      </c>
      <c r="K165" s="245" t="s">
        <v>35</v>
      </c>
      <c r="L165" s="250"/>
      <c r="M165" s="251" t="s">
        <v>35</v>
      </c>
      <c r="N165" s="252" t="s">
        <v>53</v>
      </c>
      <c r="O165" s="89"/>
      <c r="P165" s="220">
        <f>O165*H165</f>
        <v>0</v>
      </c>
      <c r="Q165" s="220">
        <v>0.00068000000000000005</v>
      </c>
      <c r="R165" s="220">
        <f>Q165*H165</f>
        <v>0.0013600000000000001</v>
      </c>
      <c r="S165" s="220">
        <v>0</v>
      </c>
      <c r="T165" s="221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2" t="s">
        <v>422</v>
      </c>
      <c r="AT165" s="222" t="s">
        <v>305</v>
      </c>
      <c r="AU165" s="222" t="s">
        <v>207</v>
      </c>
      <c r="AY165" s="21" t="s">
        <v>197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1" t="s">
        <v>90</v>
      </c>
      <c r="BK165" s="223">
        <f>ROUND(I165*H165,2)</f>
        <v>0</v>
      </c>
      <c r="BL165" s="21" t="s">
        <v>304</v>
      </c>
      <c r="BM165" s="222" t="s">
        <v>3435</v>
      </c>
    </row>
    <row r="166" s="2" customFormat="1">
      <c r="A166" s="43"/>
      <c r="B166" s="44"/>
      <c r="C166" s="45"/>
      <c r="D166" s="224" t="s">
        <v>209</v>
      </c>
      <c r="E166" s="45"/>
      <c r="F166" s="225" t="s">
        <v>3434</v>
      </c>
      <c r="G166" s="45"/>
      <c r="H166" s="45"/>
      <c r="I166" s="226"/>
      <c r="J166" s="45"/>
      <c r="K166" s="45"/>
      <c r="L166" s="49"/>
      <c r="M166" s="227"/>
      <c r="N166" s="228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209</v>
      </c>
      <c r="AU166" s="21" t="s">
        <v>207</v>
      </c>
    </row>
    <row r="167" s="12" customFormat="1" ht="20.88" customHeight="1">
      <c r="A167" s="12"/>
      <c r="B167" s="195"/>
      <c r="C167" s="196"/>
      <c r="D167" s="197" t="s">
        <v>81</v>
      </c>
      <c r="E167" s="209" t="s">
        <v>3436</v>
      </c>
      <c r="F167" s="209" t="s">
        <v>3437</v>
      </c>
      <c r="G167" s="196"/>
      <c r="H167" s="196"/>
      <c r="I167" s="199"/>
      <c r="J167" s="210">
        <f>BK167</f>
        <v>0</v>
      </c>
      <c r="K167" s="196"/>
      <c r="L167" s="201"/>
      <c r="M167" s="202"/>
      <c r="N167" s="203"/>
      <c r="O167" s="203"/>
      <c r="P167" s="204">
        <f>SUM(P168:P171)</f>
        <v>0</v>
      </c>
      <c r="Q167" s="203"/>
      <c r="R167" s="204">
        <f>SUM(R168:R171)</f>
        <v>0</v>
      </c>
      <c r="S167" s="203"/>
      <c r="T167" s="205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6" t="s">
        <v>92</v>
      </c>
      <c r="AT167" s="207" t="s">
        <v>81</v>
      </c>
      <c r="AU167" s="207" t="s">
        <v>92</v>
      </c>
      <c r="AY167" s="206" t="s">
        <v>197</v>
      </c>
      <c r="BK167" s="208">
        <f>SUM(BK168:BK171)</f>
        <v>0</v>
      </c>
    </row>
    <row r="168" s="2" customFormat="1" ht="21.75" customHeight="1">
      <c r="A168" s="43"/>
      <c r="B168" s="44"/>
      <c r="C168" s="211" t="s">
        <v>370</v>
      </c>
      <c r="D168" s="211" t="s">
        <v>201</v>
      </c>
      <c r="E168" s="212" t="s">
        <v>3438</v>
      </c>
      <c r="F168" s="213" t="s">
        <v>3439</v>
      </c>
      <c r="G168" s="214" t="s">
        <v>409</v>
      </c>
      <c r="H168" s="215">
        <v>2</v>
      </c>
      <c r="I168" s="216"/>
      <c r="J168" s="217">
        <f>ROUND(I168*H168,2)</f>
        <v>0</v>
      </c>
      <c r="K168" s="213" t="s">
        <v>35</v>
      </c>
      <c r="L168" s="49"/>
      <c r="M168" s="218" t="s">
        <v>35</v>
      </c>
      <c r="N168" s="219" t="s">
        <v>53</v>
      </c>
      <c r="O168" s="89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2" t="s">
        <v>206</v>
      </c>
      <c r="AT168" s="222" t="s">
        <v>201</v>
      </c>
      <c r="AU168" s="222" t="s">
        <v>207</v>
      </c>
      <c r="AY168" s="21" t="s">
        <v>197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1" t="s">
        <v>90</v>
      </c>
      <c r="BK168" s="223">
        <f>ROUND(I168*H168,2)</f>
        <v>0</v>
      </c>
      <c r="BL168" s="21" t="s">
        <v>206</v>
      </c>
      <c r="BM168" s="222" t="s">
        <v>3440</v>
      </c>
    </row>
    <row r="169" s="2" customFormat="1">
      <c r="A169" s="43"/>
      <c r="B169" s="44"/>
      <c r="C169" s="45"/>
      <c r="D169" s="224" t="s">
        <v>209</v>
      </c>
      <c r="E169" s="45"/>
      <c r="F169" s="225" t="s">
        <v>3439</v>
      </c>
      <c r="G169" s="45"/>
      <c r="H169" s="45"/>
      <c r="I169" s="226"/>
      <c r="J169" s="45"/>
      <c r="K169" s="45"/>
      <c r="L169" s="49"/>
      <c r="M169" s="227"/>
      <c r="N169" s="228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209</v>
      </c>
      <c r="AU169" s="21" t="s">
        <v>207</v>
      </c>
    </row>
    <row r="170" s="2" customFormat="1" ht="21.75" customHeight="1">
      <c r="A170" s="43"/>
      <c r="B170" s="44"/>
      <c r="C170" s="211" t="s">
        <v>378</v>
      </c>
      <c r="D170" s="211" t="s">
        <v>201</v>
      </c>
      <c r="E170" s="212" t="s">
        <v>3441</v>
      </c>
      <c r="F170" s="213" t="s">
        <v>3439</v>
      </c>
      <c r="G170" s="214" t="s">
        <v>409</v>
      </c>
      <c r="H170" s="215">
        <v>2</v>
      </c>
      <c r="I170" s="216"/>
      <c r="J170" s="217">
        <f>ROUND(I170*H170,2)</f>
        <v>0</v>
      </c>
      <c r="K170" s="213" t="s">
        <v>35</v>
      </c>
      <c r="L170" s="49"/>
      <c r="M170" s="218" t="s">
        <v>35</v>
      </c>
      <c r="N170" s="219" t="s">
        <v>53</v>
      </c>
      <c r="O170" s="89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2" t="s">
        <v>206</v>
      </c>
      <c r="AT170" s="222" t="s">
        <v>201</v>
      </c>
      <c r="AU170" s="222" t="s">
        <v>207</v>
      </c>
      <c r="AY170" s="21" t="s">
        <v>197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1" t="s">
        <v>90</v>
      </c>
      <c r="BK170" s="223">
        <f>ROUND(I170*H170,2)</f>
        <v>0</v>
      </c>
      <c r="BL170" s="21" t="s">
        <v>206</v>
      </c>
      <c r="BM170" s="222" t="s">
        <v>3442</v>
      </c>
    </row>
    <row r="171" s="2" customFormat="1">
      <c r="A171" s="43"/>
      <c r="B171" s="44"/>
      <c r="C171" s="45"/>
      <c r="D171" s="224" t="s">
        <v>209</v>
      </c>
      <c r="E171" s="45"/>
      <c r="F171" s="225" t="s">
        <v>3439</v>
      </c>
      <c r="G171" s="45"/>
      <c r="H171" s="45"/>
      <c r="I171" s="226"/>
      <c r="J171" s="45"/>
      <c r="K171" s="45"/>
      <c r="L171" s="49"/>
      <c r="M171" s="227"/>
      <c r="N171" s="228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209</v>
      </c>
      <c r="AU171" s="21" t="s">
        <v>207</v>
      </c>
    </row>
    <row r="172" s="12" customFormat="1" ht="20.88" customHeight="1">
      <c r="A172" s="12"/>
      <c r="B172" s="195"/>
      <c r="C172" s="196"/>
      <c r="D172" s="197" t="s">
        <v>81</v>
      </c>
      <c r="E172" s="209" t="s">
        <v>3443</v>
      </c>
      <c r="F172" s="209" t="s">
        <v>3444</v>
      </c>
      <c r="G172" s="196"/>
      <c r="H172" s="196"/>
      <c r="I172" s="199"/>
      <c r="J172" s="210">
        <f>BK172</f>
        <v>0</v>
      </c>
      <c r="K172" s="196"/>
      <c r="L172" s="201"/>
      <c r="M172" s="202"/>
      <c r="N172" s="203"/>
      <c r="O172" s="203"/>
      <c r="P172" s="204">
        <f>SUM(P173:P186)</f>
        <v>0</v>
      </c>
      <c r="Q172" s="203"/>
      <c r="R172" s="204">
        <f>SUM(R173:R186)</f>
        <v>0.48246</v>
      </c>
      <c r="S172" s="203"/>
      <c r="T172" s="205">
        <f>SUM(T173:T186)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6" t="s">
        <v>207</v>
      </c>
      <c r="AT172" s="207" t="s">
        <v>81</v>
      </c>
      <c r="AU172" s="207" t="s">
        <v>92</v>
      </c>
      <c r="AY172" s="206" t="s">
        <v>197</v>
      </c>
      <c r="BK172" s="208">
        <f>SUM(BK173:BK186)</f>
        <v>0</v>
      </c>
    </row>
    <row r="173" s="2" customFormat="1" ht="16.5" customHeight="1">
      <c r="A173" s="43"/>
      <c r="B173" s="44"/>
      <c r="C173" s="211" t="s">
        <v>383</v>
      </c>
      <c r="D173" s="211" t="s">
        <v>201</v>
      </c>
      <c r="E173" s="212" t="s">
        <v>3445</v>
      </c>
      <c r="F173" s="213" t="s">
        <v>3446</v>
      </c>
      <c r="G173" s="214" t="s">
        <v>3356</v>
      </c>
      <c r="H173" s="215">
        <v>1</v>
      </c>
      <c r="I173" s="216"/>
      <c r="J173" s="217">
        <f>ROUND(I173*H173,2)</f>
        <v>0</v>
      </c>
      <c r="K173" s="213" t="s">
        <v>35</v>
      </c>
      <c r="L173" s="49"/>
      <c r="M173" s="218" t="s">
        <v>35</v>
      </c>
      <c r="N173" s="219" t="s">
        <v>53</v>
      </c>
      <c r="O173" s="89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2" t="s">
        <v>625</v>
      </c>
      <c r="AT173" s="222" t="s">
        <v>201</v>
      </c>
      <c r="AU173" s="222" t="s">
        <v>207</v>
      </c>
      <c r="AY173" s="21" t="s">
        <v>197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21" t="s">
        <v>90</v>
      </c>
      <c r="BK173" s="223">
        <f>ROUND(I173*H173,2)</f>
        <v>0</v>
      </c>
      <c r="BL173" s="21" t="s">
        <v>625</v>
      </c>
      <c r="BM173" s="222" t="s">
        <v>3447</v>
      </c>
    </row>
    <row r="174" s="2" customFormat="1">
      <c r="A174" s="43"/>
      <c r="B174" s="44"/>
      <c r="C174" s="45"/>
      <c r="D174" s="224" t="s">
        <v>209</v>
      </c>
      <c r="E174" s="45"/>
      <c r="F174" s="225" t="s">
        <v>3446</v>
      </c>
      <c r="G174" s="45"/>
      <c r="H174" s="45"/>
      <c r="I174" s="226"/>
      <c r="J174" s="45"/>
      <c r="K174" s="45"/>
      <c r="L174" s="49"/>
      <c r="M174" s="227"/>
      <c r="N174" s="228"/>
      <c r="O174" s="89"/>
      <c r="P174" s="89"/>
      <c r="Q174" s="89"/>
      <c r="R174" s="89"/>
      <c r="S174" s="89"/>
      <c r="T174" s="90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T174" s="21" t="s">
        <v>209</v>
      </c>
      <c r="AU174" s="21" t="s">
        <v>207</v>
      </c>
    </row>
    <row r="175" s="2" customFormat="1" ht="24.15" customHeight="1">
      <c r="A175" s="43"/>
      <c r="B175" s="44"/>
      <c r="C175" s="243" t="s">
        <v>389</v>
      </c>
      <c r="D175" s="243" t="s">
        <v>305</v>
      </c>
      <c r="E175" s="244" t="s">
        <v>3448</v>
      </c>
      <c r="F175" s="245" t="s">
        <v>3449</v>
      </c>
      <c r="G175" s="246" t="s">
        <v>215</v>
      </c>
      <c r="H175" s="247">
        <v>2</v>
      </c>
      <c r="I175" s="248"/>
      <c r="J175" s="249">
        <f>ROUND(I175*H175,2)</f>
        <v>0</v>
      </c>
      <c r="K175" s="245" t="s">
        <v>35</v>
      </c>
      <c r="L175" s="250"/>
      <c r="M175" s="251" t="s">
        <v>35</v>
      </c>
      <c r="N175" s="252" t="s">
        <v>53</v>
      </c>
      <c r="O175" s="89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2" t="s">
        <v>3450</v>
      </c>
      <c r="AT175" s="222" t="s">
        <v>305</v>
      </c>
      <c r="AU175" s="222" t="s">
        <v>207</v>
      </c>
      <c r="AY175" s="21" t="s">
        <v>197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21" t="s">
        <v>90</v>
      </c>
      <c r="BK175" s="223">
        <f>ROUND(I175*H175,2)</f>
        <v>0</v>
      </c>
      <c r="BL175" s="21" t="s">
        <v>625</v>
      </c>
      <c r="BM175" s="222" t="s">
        <v>3451</v>
      </c>
    </row>
    <row r="176" s="2" customFormat="1">
      <c r="A176" s="43"/>
      <c r="B176" s="44"/>
      <c r="C176" s="45"/>
      <c r="D176" s="224" t="s">
        <v>209</v>
      </c>
      <c r="E176" s="45"/>
      <c r="F176" s="225" t="s">
        <v>3449</v>
      </c>
      <c r="G176" s="45"/>
      <c r="H176" s="45"/>
      <c r="I176" s="226"/>
      <c r="J176" s="45"/>
      <c r="K176" s="45"/>
      <c r="L176" s="49"/>
      <c r="M176" s="227"/>
      <c r="N176" s="228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209</v>
      </c>
      <c r="AU176" s="21" t="s">
        <v>207</v>
      </c>
    </row>
    <row r="177" s="2" customFormat="1" ht="16.5" customHeight="1">
      <c r="A177" s="43"/>
      <c r="B177" s="44"/>
      <c r="C177" s="243" t="s">
        <v>399</v>
      </c>
      <c r="D177" s="243" t="s">
        <v>305</v>
      </c>
      <c r="E177" s="244" t="s">
        <v>3452</v>
      </c>
      <c r="F177" s="245" t="s">
        <v>3453</v>
      </c>
      <c r="G177" s="246" t="s">
        <v>409</v>
      </c>
      <c r="H177" s="247">
        <v>1</v>
      </c>
      <c r="I177" s="248"/>
      <c r="J177" s="249">
        <f>ROUND(I177*H177,2)</f>
        <v>0</v>
      </c>
      <c r="K177" s="245" t="s">
        <v>35</v>
      </c>
      <c r="L177" s="250"/>
      <c r="M177" s="251" t="s">
        <v>35</v>
      </c>
      <c r="N177" s="252" t="s">
        <v>53</v>
      </c>
      <c r="O177" s="89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2" t="s">
        <v>3450</v>
      </c>
      <c r="AT177" s="222" t="s">
        <v>305</v>
      </c>
      <c r="AU177" s="222" t="s">
        <v>207</v>
      </c>
      <c r="AY177" s="21" t="s">
        <v>197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21" t="s">
        <v>90</v>
      </c>
      <c r="BK177" s="223">
        <f>ROUND(I177*H177,2)</f>
        <v>0</v>
      </c>
      <c r="BL177" s="21" t="s">
        <v>625</v>
      </c>
      <c r="BM177" s="222" t="s">
        <v>3454</v>
      </c>
    </row>
    <row r="178" s="2" customFormat="1">
      <c r="A178" s="43"/>
      <c r="B178" s="44"/>
      <c r="C178" s="45"/>
      <c r="D178" s="224" t="s">
        <v>209</v>
      </c>
      <c r="E178" s="45"/>
      <c r="F178" s="225" t="s">
        <v>3453</v>
      </c>
      <c r="G178" s="45"/>
      <c r="H178" s="45"/>
      <c r="I178" s="226"/>
      <c r="J178" s="45"/>
      <c r="K178" s="45"/>
      <c r="L178" s="49"/>
      <c r="M178" s="227"/>
      <c r="N178" s="228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209</v>
      </c>
      <c r="AU178" s="21" t="s">
        <v>207</v>
      </c>
    </row>
    <row r="179" s="2" customFormat="1" ht="16.5" customHeight="1">
      <c r="A179" s="43"/>
      <c r="B179" s="44"/>
      <c r="C179" s="243" t="s">
        <v>406</v>
      </c>
      <c r="D179" s="243" t="s">
        <v>305</v>
      </c>
      <c r="E179" s="244" t="s">
        <v>3455</v>
      </c>
      <c r="F179" s="245" t="s">
        <v>3456</v>
      </c>
      <c r="G179" s="246" t="s">
        <v>409</v>
      </c>
      <c r="H179" s="247">
        <v>4</v>
      </c>
      <c r="I179" s="248"/>
      <c r="J179" s="249">
        <f>ROUND(I179*H179,2)</f>
        <v>0</v>
      </c>
      <c r="K179" s="245" t="s">
        <v>35</v>
      </c>
      <c r="L179" s="250"/>
      <c r="M179" s="251" t="s">
        <v>35</v>
      </c>
      <c r="N179" s="252" t="s">
        <v>53</v>
      </c>
      <c r="O179" s="89"/>
      <c r="P179" s="220">
        <f>O179*H179</f>
        <v>0</v>
      </c>
      <c r="Q179" s="220">
        <v>0.12</v>
      </c>
      <c r="R179" s="220">
        <f>Q179*H179</f>
        <v>0.47999999999999998</v>
      </c>
      <c r="S179" s="220">
        <v>0</v>
      </c>
      <c r="T179" s="221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2" t="s">
        <v>3450</v>
      </c>
      <c r="AT179" s="222" t="s">
        <v>305</v>
      </c>
      <c r="AU179" s="222" t="s">
        <v>207</v>
      </c>
      <c r="AY179" s="21" t="s">
        <v>197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1" t="s">
        <v>90</v>
      </c>
      <c r="BK179" s="223">
        <f>ROUND(I179*H179,2)</f>
        <v>0</v>
      </c>
      <c r="BL179" s="21" t="s">
        <v>625</v>
      </c>
      <c r="BM179" s="222" t="s">
        <v>3457</v>
      </c>
    </row>
    <row r="180" s="2" customFormat="1">
      <c r="A180" s="43"/>
      <c r="B180" s="44"/>
      <c r="C180" s="45"/>
      <c r="D180" s="224" t="s">
        <v>209</v>
      </c>
      <c r="E180" s="45"/>
      <c r="F180" s="225" t="s">
        <v>3456</v>
      </c>
      <c r="G180" s="45"/>
      <c r="H180" s="45"/>
      <c r="I180" s="226"/>
      <c r="J180" s="45"/>
      <c r="K180" s="45"/>
      <c r="L180" s="49"/>
      <c r="M180" s="227"/>
      <c r="N180" s="228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209</v>
      </c>
      <c r="AU180" s="21" t="s">
        <v>207</v>
      </c>
    </row>
    <row r="181" s="2" customFormat="1" ht="21.75" customHeight="1">
      <c r="A181" s="43"/>
      <c r="B181" s="44"/>
      <c r="C181" s="243" t="s">
        <v>415</v>
      </c>
      <c r="D181" s="243" t="s">
        <v>305</v>
      </c>
      <c r="E181" s="244" t="s">
        <v>3458</v>
      </c>
      <c r="F181" s="245" t="s">
        <v>3459</v>
      </c>
      <c r="G181" s="246" t="s">
        <v>215</v>
      </c>
      <c r="H181" s="247">
        <v>2</v>
      </c>
      <c r="I181" s="248"/>
      <c r="J181" s="249">
        <f>ROUND(I181*H181,2)</f>
        <v>0</v>
      </c>
      <c r="K181" s="245" t="s">
        <v>35</v>
      </c>
      <c r="L181" s="250"/>
      <c r="M181" s="251" t="s">
        <v>35</v>
      </c>
      <c r="N181" s="252" t="s">
        <v>53</v>
      </c>
      <c r="O181" s="89"/>
      <c r="P181" s="220">
        <f>O181*H181</f>
        <v>0</v>
      </c>
      <c r="Q181" s="220">
        <v>0.00123</v>
      </c>
      <c r="R181" s="220">
        <f>Q181*H181</f>
        <v>0.0024599999999999999</v>
      </c>
      <c r="S181" s="220">
        <v>0</v>
      </c>
      <c r="T181" s="221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2" t="s">
        <v>3450</v>
      </c>
      <c r="AT181" s="222" t="s">
        <v>305</v>
      </c>
      <c r="AU181" s="222" t="s">
        <v>207</v>
      </c>
      <c r="AY181" s="21" t="s">
        <v>197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1" t="s">
        <v>90</v>
      </c>
      <c r="BK181" s="223">
        <f>ROUND(I181*H181,2)</f>
        <v>0</v>
      </c>
      <c r="BL181" s="21" t="s">
        <v>625</v>
      </c>
      <c r="BM181" s="222" t="s">
        <v>3460</v>
      </c>
    </row>
    <row r="182" s="2" customFormat="1">
      <c r="A182" s="43"/>
      <c r="B182" s="44"/>
      <c r="C182" s="45"/>
      <c r="D182" s="224" t="s">
        <v>209</v>
      </c>
      <c r="E182" s="45"/>
      <c r="F182" s="225" t="s">
        <v>3459</v>
      </c>
      <c r="G182" s="45"/>
      <c r="H182" s="45"/>
      <c r="I182" s="226"/>
      <c r="J182" s="45"/>
      <c r="K182" s="45"/>
      <c r="L182" s="49"/>
      <c r="M182" s="227"/>
      <c r="N182" s="228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209</v>
      </c>
      <c r="AU182" s="21" t="s">
        <v>207</v>
      </c>
    </row>
    <row r="183" s="2" customFormat="1" ht="16.5" customHeight="1">
      <c r="A183" s="43"/>
      <c r="B183" s="44"/>
      <c r="C183" s="243" t="s">
        <v>422</v>
      </c>
      <c r="D183" s="243" t="s">
        <v>305</v>
      </c>
      <c r="E183" s="244" t="s">
        <v>3461</v>
      </c>
      <c r="F183" s="245" t="s">
        <v>3462</v>
      </c>
      <c r="G183" s="246" t="s">
        <v>409</v>
      </c>
      <c r="H183" s="247">
        <v>0.59999999999999998</v>
      </c>
      <c r="I183" s="248"/>
      <c r="J183" s="249">
        <f>ROUND(I183*H183,2)</f>
        <v>0</v>
      </c>
      <c r="K183" s="245" t="s">
        <v>35</v>
      </c>
      <c r="L183" s="250"/>
      <c r="M183" s="251" t="s">
        <v>35</v>
      </c>
      <c r="N183" s="252" t="s">
        <v>53</v>
      </c>
      <c r="O183" s="89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2" t="s">
        <v>3450</v>
      </c>
      <c r="AT183" s="222" t="s">
        <v>305</v>
      </c>
      <c r="AU183" s="222" t="s">
        <v>207</v>
      </c>
      <c r="AY183" s="21" t="s">
        <v>197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21" t="s">
        <v>90</v>
      </c>
      <c r="BK183" s="223">
        <f>ROUND(I183*H183,2)</f>
        <v>0</v>
      </c>
      <c r="BL183" s="21" t="s">
        <v>625</v>
      </c>
      <c r="BM183" s="222" t="s">
        <v>3463</v>
      </c>
    </row>
    <row r="184" s="2" customFormat="1">
      <c r="A184" s="43"/>
      <c r="B184" s="44"/>
      <c r="C184" s="45"/>
      <c r="D184" s="224" t="s">
        <v>209</v>
      </c>
      <c r="E184" s="45"/>
      <c r="F184" s="225" t="s">
        <v>3462</v>
      </c>
      <c r="G184" s="45"/>
      <c r="H184" s="45"/>
      <c r="I184" s="226"/>
      <c r="J184" s="45"/>
      <c r="K184" s="45"/>
      <c r="L184" s="49"/>
      <c r="M184" s="227"/>
      <c r="N184" s="228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209</v>
      </c>
      <c r="AU184" s="21" t="s">
        <v>207</v>
      </c>
    </row>
    <row r="185" s="2" customFormat="1" ht="24.15" customHeight="1">
      <c r="A185" s="43"/>
      <c r="B185" s="44"/>
      <c r="C185" s="243" t="s">
        <v>432</v>
      </c>
      <c r="D185" s="243" t="s">
        <v>305</v>
      </c>
      <c r="E185" s="244" t="s">
        <v>3464</v>
      </c>
      <c r="F185" s="245" t="s">
        <v>3465</v>
      </c>
      <c r="G185" s="246" t="s">
        <v>3356</v>
      </c>
      <c r="H185" s="247">
        <v>1</v>
      </c>
      <c r="I185" s="248"/>
      <c r="J185" s="249">
        <f>ROUND(I185*H185,2)</f>
        <v>0</v>
      </c>
      <c r="K185" s="245" t="s">
        <v>35</v>
      </c>
      <c r="L185" s="250"/>
      <c r="M185" s="251" t="s">
        <v>35</v>
      </c>
      <c r="N185" s="252" t="s">
        <v>53</v>
      </c>
      <c r="O185" s="89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2" t="s">
        <v>3450</v>
      </c>
      <c r="AT185" s="222" t="s">
        <v>305</v>
      </c>
      <c r="AU185" s="222" t="s">
        <v>207</v>
      </c>
      <c r="AY185" s="21" t="s">
        <v>197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1" t="s">
        <v>90</v>
      </c>
      <c r="BK185" s="223">
        <f>ROUND(I185*H185,2)</f>
        <v>0</v>
      </c>
      <c r="BL185" s="21" t="s">
        <v>625</v>
      </c>
      <c r="BM185" s="222" t="s">
        <v>3466</v>
      </c>
    </row>
    <row r="186" s="2" customFormat="1">
      <c r="A186" s="43"/>
      <c r="B186" s="44"/>
      <c r="C186" s="45"/>
      <c r="D186" s="224" t="s">
        <v>209</v>
      </c>
      <c r="E186" s="45"/>
      <c r="F186" s="225" t="s">
        <v>3465</v>
      </c>
      <c r="G186" s="45"/>
      <c r="H186" s="45"/>
      <c r="I186" s="226"/>
      <c r="J186" s="45"/>
      <c r="K186" s="45"/>
      <c r="L186" s="49"/>
      <c r="M186" s="227"/>
      <c r="N186" s="228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209</v>
      </c>
      <c r="AU186" s="21" t="s">
        <v>207</v>
      </c>
    </row>
    <row r="187" s="12" customFormat="1" ht="20.88" customHeight="1">
      <c r="A187" s="12"/>
      <c r="B187" s="195"/>
      <c r="C187" s="196"/>
      <c r="D187" s="197" t="s">
        <v>81</v>
      </c>
      <c r="E187" s="209" t="s">
        <v>3467</v>
      </c>
      <c r="F187" s="209" t="s">
        <v>3468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SUM(P188:P195)</f>
        <v>0</v>
      </c>
      <c r="Q187" s="203"/>
      <c r="R187" s="204">
        <f>SUM(R188:R195)</f>
        <v>0.061260372000000007</v>
      </c>
      <c r="S187" s="203"/>
      <c r="T187" s="205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6" t="s">
        <v>207</v>
      </c>
      <c r="AT187" s="207" t="s">
        <v>81</v>
      </c>
      <c r="AU187" s="207" t="s">
        <v>92</v>
      </c>
      <c r="AY187" s="206" t="s">
        <v>197</v>
      </c>
      <c r="BK187" s="208">
        <f>SUM(BK188:BK195)</f>
        <v>0</v>
      </c>
    </row>
    <row r="188" s="2" customFormat="1" ht="24.15" customHeight="1">
      <c r="A188" s="43"/>
      <c r="B188" s="44"/>
      <c r="C188" s="211" t="s">
        <v>440</v>
      </c>
      <c r="D188" s="211" t="s">
        <v>201</v>
      </c>
      <c r="E188" s="212" t="s">
        <v>3469</v>
      </c>
      <c r="F188" s="213" t="s">
        <v>3470</v>
      </c>
      <c r="G188" s="214" t="s">
        <v>409</v>
      </c>
      <c r="H188" s="215">
        <v>2</v>
      </c>
      <c r="I188" s="216"/>
      <c r="J188" s="217">
        <f>ROUND(I188*H188,2)</f>
        <v>0</v>
      </c>
      <c r="K188" s="213" t="s">
        <v>35</v>
      </c>
      <c r="L188" s="49"/>
      <c r="M188" s="218" t="s">
        <v>35</v>
      </c>
      <c r="N188" s="219" t="s">
        <v>53</v>
      </c>
      <c r="O188" s="89"/>
      <c r="P188" s="220">
        <f>O188*H188</f>
        <v>0</v>
      </c>
      <c r="Q188" s="220">
        <v>6.3546000000000004E-05</v>
      </c>
      <c r="R188" s="220">
        <f>Q188*H188</f>
        <v>0.00012709200000000001</v>
      </c>
      <c r="S188" s="220">
        <v>0</v>
      </c>
      <c r="T188" s="221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2" t="s">
        <v>625</v>
      </c>
      <c r="AT188" s="222" t="s">
        <v>201</v>
      </c>
      <c r="AU188" s="222" t="s">
        <v>207</v>
      </c>
      <c r="AY188" s="21" t="s">
        <v>197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1" t="s">
        <v>90</v>
      </c>
      <c r="BK188" s="223">
        <f>ROUND(I188*H188,2)</f>
        <v>0</v>
      </c>
      <c r="BL188" s="21" t="s">
        <v>625</v>
      </c>
      <c r="BM188" s="222" t="s">
        <v>3471</v>
      </c>
    </row>
    <row r="189" s="2" customFormat="1">
      <c r="A189" s="43"/>
      <c r="B189" s="44"/>
      <c r="C189" s="45"/>
      <c r="D189" s="224" t="s">
        <v>209</v>
      </c>
      <c r="E189" s="45"/>
      <c r="F189" s="225" t="s">
        <v>3470</v>
      </c>
      <c r="G189" s="45"/>
      <c r="H189" s="45"/>
      <c r="I189" s="226"/>
      <c r="J189" s="45"/>
      <c r="K189" s="45"/>
      <c r="L189" s="49"/>
      <c r="M189" s="227"/>
      <c r="N189" s="228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209</v>
      </c>
      <c r="AU189" s="21" t="s">
        <v>207</v>
      </c>
    </row>
    <row r="190" s="2" customFormat="1" ht="24.15" customHeight="1">
      <c r="A190" s="43"/>
      <c r="B190" s="44"/>
      <c r="C190" s="243" t="s">
        <v>447</v>
      </c>
      <c r="D190" s="243" t="s">
        <v>305</v>
      </c>
      <c r="E190" s="244" t="s">
        <v>3472</v>
      </c>
      <c r="F190" s="245" t="s">
        <v>3473</v>
      </c>
      <c r="G190" s="246" t="s">
        <v>409</v>
      </c>
      <c r="H190" s="247">
        <v>2</v>
      </c>
      <c r="I190" s="248"/>
      <c r="J190" s="249">
        <f>ROUND(I190*H190,2)</f>
        <v>0</v>
      </c>
      <c r="K190" s="245" t="s">
        <v>35</v>
      </c>
      <c r="L190" s="250"/>
      <c r="M190" s="251" t="s">
        <v>35</v>
      </c>
      <c r="N190" s="252" t="s">
        <v>53</v>
      </c>
      <c r="O190" s="89"/>
      <c r="P190" s="220">
        <f>O190*H190</f>
        <v>0</v>
      </c>
      <c r="Q190" s="220">
        <v>0.01822</v>
      </c>
      <c r="R190" s="220">
        <f>Q190*H190</f>
        <v>0.03644</v>
      </c>
      <c r="S190" s="220">
        <v>0</v>
      </c>
      <c r="T190" s="221">
        <f>S190*H190</f>
        <v>0</v>
      </c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R190" s="222" t="s">
        <v>886</v>
      </c>
      <c r="AT190" s="222" t="s">
        <v>305</v>
      </c>
      <c r="AU190" s="222" t="s">
        <v>207</v>
      </c>
      <c r="AY190" s="21" t="s">
        <v>197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21" t="s">
        <v>90</v>
      </c>
      <c r="BK190" s="223">
        <f>ROUND(I190*H190,2)</f>
        <v>0</v>
      </c>
      <c r="BL190" s="21" t="s">
        <v>886</v>
      </c>
      <c r="BM190" s="222" t="s">
        <v>3474</v>
      </c>
    </row>
    <row r="191" s="2" customFormat="1">
      <c r="A191" s="43"/>
      <c r="B191" s="44"/>
      <c r="C191" s="45"/>
      <c r="D191" s="224" t="s">
        <v>209</v>
      </c>
      <c r="E191" s="45"/>
      <c r="F191" s="225" t="s">
        <v>3473</v>
      </c>
      <c r="G191" s="45"/>
      <c r="H191" s="45"/>
      <c r="I191" s="226"/>
      <c r="J191" s="45"/>
      <c r="K191" s="45"/>
      <c r="L191" s="49"/>
      <c r="M191" s="227"/>
      <c r="N191" s="228"/>
      <c r="O191" s="89"/>
      <c r="P191" s="89"/>
      <c r="Q191" s="89"/>
      <c r="R191" s="89"/>
      <c r="S191" s="89"/>
      <c r="T191" s="90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T191" s="21" t="s">
        <v>209</v>
      </c>
      <c r="AU191" s="21" t="s">
        <v>207</v>
      </c>
    </row>
    <row r="192" s="2" customFormat="1" ht="24.15" customHeight="1">
      <c r="A192" s="43"/>
      <c r="B192" s="44"/>
      <c r="C192" s="211" t="s">
        <v>452</v>
      </c>
      <c r="D192" s="211" t="s">
        <v>201</v>
      </c>
      <c r="E192" s="212" t="s">
        <v>3475</v>
      </c>
      <c r="F192" s="213" t="s">
        <v>3476</v>
      </c>
      <c r="G192" s="214" t="s">
        <v>215</v>
      </c>
      <c r="H192" s="215">
        <v>4</v>
      </c>
      <c r="I192" s="216"/>
      <c r="J192" s="217">
        <f>ROUND(I192*H192,2)</f>
        <v>0</v>
      </c>
      <c r="K192" s="213" t="s">
        <v>35</v>
      </c>
      <c r="L192" s="49"/>
      <c r="M192" s="218" t="s">
        <v>35</v>
      </c>
      <c r="N192" s="219" t="s">
        <v>53</v>
      </c>
      <c r="O192" s="89"/>
      <c r="P192" s="220">
        <f>O192*H192</f>
        <v>0</v>
      </c>
      <c r="Q192" s="220">
        <v>0.00035332000000000001</v>
      </c>
      <c r="R192" s="220">
        <f>Q192*H192</f>
        <v>0.0014132800000000001</v>
      </c>
      <c r="S192" s="220">
        <v>0</v>
      </c>
      <c r="T192" s="221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2" t="s">
        <v>625</v>
      </c>
      <c r="AT192" s="222" t="s">
        <v>201</v>
      </c>
      <c r="AU192" s="222" t="s">
        <v>207</v>
      </c>
      <c r="AY192" s="21" t="s">
        <v>197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1" t="s">
        <v>90</v>
      </c>
      <c r="BK192" s="223">
        <f>ROUND(I192*H192,2)</f>
        <v>0</v>
      </c>
      <c r="BL192" s="21" t="s">
        <v>625</v>
      </c>
      <c r="BM192" s="222" t="s">
        <v>3477</v>
      </c>
    </row>
    <row r="193" s="2" customFormat="1">
      <c r="A193" s="43"/>
      <c r="B193" s="44"/>
      <c r="C193" s="45"/>
      <c r="D193" s="224" t="s">
        <v>209</v>
      </c>
      <c r="E193" s="45"/>
      <c r="F193" s="225" t="s">
        <v>3476</v>
      </c>
      <c r="G193" s="45"/>
      <c r="H193" s="45"/>
      <c r="I193" s="226"/>
      <c r="J193" s="45"/>
      <c r="K193" s="45"/>
      <c r="L193" s="49"/>
      <c r="M193" s="227"/>
      <c r="N193" s="228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209</v>
      </c>
      <c r="AU193" s="21" t="s">
        <v>207</v>
      </c>
    </row>
    <row r="194" s="2" customFormat="1" ht="24.15" customHeight="1">
      <c r="A194" s="43"/>
      <c r="B194" s="44"/>
      <c r="C194" s="243" t="s">
        <v>461</v>
      </c>
      <c r="D194" s="243" t="s">
        <v>305</v>
      </c>
      <c r="E194" s="244" t="s">
        <v>3478</v>
      </c>
      <c r="F194" s="245" t="s">
        <v>3479</v>
      </c>
      <c r="G194" s="246" t="s">
        <v>215</v>
      </c>
      <c r="H194" s="247">
        <v>4</v>
      </c>
      <c r="I194" s="248"/>
      <c r="J194" s="249">
        <f>ROUND(I194*H194,2)</f>
        <v>0</v>
      </c>
      <c r="K194" s="245" t="s">
        <v>35</v>
      </c>
      <c r="L194" s="250"/>
      <c r="M194" s="251" t="s">
        <v>35</v>
      </c>
      <c r="N194" s="252" t="s">
        <v>53</v>
      </c>
      <c r="O194" s="89"/>
      <c r="P194" s="220">
        <f>O194*H194</f>
        <v>0</v>
      </c>
      <c r="Q194" s="220">
        <v>0.0058199999999999997</v>
      </c>
      <c r="R194" s="220">
        <f>Q194*H194</f>
        <v>0.023279999999999999</v>
      </c>
      <c r="S194" s="220">
        <v>0</v>
      </c>
      <c r="T194" s="221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2" t="s">
        <v>886</v>
      </c>
      <c r="AT194" s="222" t="s">
        <v>305</v>
      </c>
      <c r="AU194" s="222" t="s">
        <v>207</v>
      </c>
      <c r="AY194" s="21" t="s">
        <v>197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1" t="s">
        <v>90</v>
      </c>
      <c r="BK194" s="223">
        <f>ROUND(I194*H194,2)</f>
        <v>0</v>
      </c>
      <c r="BL194" s="21" t="s">
        <v>886</v>
      </c>
      <c r="BM194" s="222" t="s">
        <v>3480</v>
      </c>
    </row>
    <row r="195" s="2" customFormat="1">
      <c r="A195" s="43"/>
      <c r="B195" s="44"/>
      <c r="C195" s="45"/>
      <c r="D195" s="224" t="s">
        <v>209</v>
      </c>
      <c r="E195" s="45"/>
      <c r="F195" s="225" t="s">
        <v>3479</v>
      </c>
      <c r="G195" s="45"/>
      <c r="H195" s="45"/>
      <c r="I195" s="226"/>
      <c r="J195" s="45"/>
      <c r="K195" s="45"/>
      <c r="L195" s="49"/>
      <c r="M195" s="227"/>
      <c r="N195" s="228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T195" s="21" t="s">
        <v>209</v>
      </c>
      <c r="AU195" s="21" t="s">
        <v>207</v>
      </c>
    </row>
    <row r="196" s="12" customFormat="1" ht="22.8" customHeight="1">
      <c r="A196" s="12"/>
      <c r="B196" s="195"/>
      <c r="C196" s="196"/>
      <c r="D196" s="197" t="s">
        <v>81</v>
      </c>
      <c r="E196" s="209" t="s">
        <v>3481</v>
      </c>
      <c r="F196" s="209" t="s">
        <v>3482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P197+P287+P295</f>
        <v>0</v>
      </c>
      <c r="Q196" s="203"/>
      <c r="R196" s="204">
        <f>R197+R287+R295</f>
        <v>258.95917037999999</v>
      </c>
      <c r="S196" s="203"/>
      <c r="T196" s="205">
        <f>T197+T287+T295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6" t="s">
        <v>90</v>
      </c>
      <c r="AT196" s="207" t="s">
        <v>81</v>
      </c>
      <c r="AU196" s="207" t="s">
        <v>90</v>
      </c>
      <c r="AY196" s="206" t="s">
        <v>197</v>
      </c>
      <c r="BK196" s="208">
        <f>BK197+BK287+BK295</f>
        <v>0</v>
      </c>
    </row>
    <row r="197" s="12" customFormat="1" ht="20.88" customHeight="1">
      <c r="A197" s="12"/>
      <c r="B197" s="195"/>
      <c r="C197" s="196"/>
      <c r="D197" s="197" t="s">
        <v>81</v>
      </c>
      <c r="E197" s="209" t="s">
        <v>195</v>
      </c>
      <c r="F197" s="209" t="s">
        <v>196</v>
      </c>
      <c r="G197" s="196"/>
      <c r="H197" s="196"/>
      <c r="I197" s="199"/>
      <c r="J197" s="210">
        <f>BK197</f>
        <v>0</v>
      </c>
      <c r="K197" s="196"/>
      <c r="L197" s="201"/>
      <c r="M197" s="202"/>
      <c r="N197" s="203"/>
      <c r="O197" s="203"/>
      <c r="P197" s="204">
        <f>P198+P203+P224+P227+P230+P239+P244+P263+P266</f>
        <v>0</v>
      </c>
      <c r="Q197" s="203"/>
      <c r="R197" s="204">
        <f>R198+R203+R224+R227+R230+R239+R244+R263+R266</f>
        <v>256.34447037999996</v>
      </c>
      <c r="S197" s="203"/>
      <c r="T197" s="205">
        <f>T198+T203+T224+T227+T230+T239+T244+T263+T266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6" t="s">
        <v>90</v>
      </c>
      <c r="AT197" s="207" t="s">
        <v>81</v>
      </c>
      <c r="AU197" s="207" t="s">
        <v>92</v>
      </c>
      <c r="AY197" s="206" t="s">
        <v>197</v>
      </c>
      <c r="BK197" s="208">
        <f>BK198+BK203+BK224+BK227+BK230+BK239+BK244+BK263+BK266</f>
        <v>0</v>
      </c>
    </row>
    <row r="198" s="17" customFormat="1" ht="20.88" customHeight="1">
      <c r="A198" s="17"/>
      <c r="B198" s="295"/>
      <c r="C198" s="296"/>
      <c r="D198" s="297" t="s">
        <v>81</v>
      </c>
      <c r="E198" s="297" t="s">
        <v>274</v>
      </c>
      <c r="F198" s="297" t="s">
        <v>3483</v>
      </c>
      <c r="G198" s="296"/>
      <c r="H198" s="296"/>
      <c r="I198" s="298"/>
      <c r="J198" s="299">
        <f>BK198</f>
        <v>0</v>
      </c>
      <c r="K198" s="296"/>
      <c r="L198" s="300"/>
      <c r="M198" s="301"/>
      <c r="N198" s="302"/>
      <c r="O198" s="302"/>
      <c r="P198" s="303">
        <f>SUM(P199:P202)</f>
        <v>0</v>
      </c>
      <c r="Q198" s="302"/>
      <c r="R198" s="303">
        <f>SUM(R199:R202)</f>
        <v>1.72014</v>
      </c>
      <c r="S198" s="302"/>
      <c r="T198" s="304">
        <f>SUM(T199:T202)</f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R198" s="305" t="s">
        <v>90</v>
      </c>
      <c r="AT198" s="306" t="s">
        <v>81</v>
      </c>
      <c r="AU198" s="306" t="s">
        <v>207</v>
      </c>
      <c r="AY198" s="305" t="s">
        <v>197</v>
      </c>
      <c r="BK198" s="307">
        <f>SUM(BK199:BK202)</f>
        <v>0</v>
      </c>
    </row>
    <row r="199" s="2" customFormat="1" ht="21.75" customHeight="1">
      <c r="A199" s="43"/>
      <c r="B199" s="44"/>
      <c r="C199" s="211" t="s">
        <v>469</v>
      </c>
      <c r="D199" s="211" t="s">
        <v>201</v>
      </c>
      <c r="E199" s="212" t="s">
        <v>3484</v>
      </c>
      <c r="F199" s="213" t="s">
        <v>3485</v>
      </c>
      <c r="G199" s="214" t="s">
        <v>409</v>
      </c>
      <c r="H199" s="215">
        <v>24</v>
      </c>
      <c r="I199" s="216"/>
      <c r="J199" s="217">
        <f>ROUND(I199*H199,2)</f>
        <v>0</v>
      </c>
      <c r="K199" s="213" t="s">
        <v>35</v>
      </c>
      <c r="L199" s="49"/>
      <c r="M199" s="218" t="s">
        <v>35</v>
      </c>
      <c r="N199" s="219" t="s">
        <v>53</v>
      </c>
      <c r="O199" s="89"/>
      <c r="P199" s="220">
        <f>O199*H199</f>
        <v>0</v>
      </c>
      <c r="Q199" s="220">
        <v>0.0086899999999999998</v>
      </c>
      <c r="R199" s="220">
        <f>Q199*H199</f>
        <v>0.20856</v>
      </c>
      <c r="S199" s="220">
        <v>0</v>
      </c>
      <c r="T199" s="221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2" t="s">
        <v>206</v>
      </c>
      <c r="AT199" s="222" t="s">
        <v>201</v>
      </c>
      <c r="AU199" s="222" t="s">
        <v>206</v>
      </c>
      <c r="AY199" s="21" t="s">
        <v>197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1" t="s">
        <v>90</v>
      </c>
      <c r="BK199" s="223">
        <f>ROUND(I199*H199,2)</f>
        <v>0</v>
      </c>
      <c r="BL199" s="21" t="s">
        <v>206</v>
      </c>
      <c r="BM199" s="222" t="s">
        <v>3486</v>
      </c>
    </row>
    <row r="200" s="2" customFormat="1">
      <c r="A200" s="43"/>
      <c r="B200" s="44"/>
      <c r="C200" s="45"/>
      <c r="D200" s="224" t="s">
        <v>209</v>
      </c>
      <c r="E200" s="45"/>
      <c r="F200" s="225" t="s">
        <v>3485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209</v>
      </c>
      <c r="AU200" s="21" t="s">
        <v>206</v>
      </c>
    </row>
    <row r="201" s="2" customFormat="1" ht="16.5" customHeight="1">
      <c r="A201" s="43"/>
      <c r="B201" s="44"/>
      <c r="C201" s="211" t="s">
        <v>475</v>
      </c>
      <c r="D201" s="211" t="s">
        <v>201</v>
      </c>
      <c r="E201" s="212" t="s">
        <v>3487</v>
      </c>
      <c r="F201" s="213" t="s">
        <v>3488</v>
      </c>
      <c r="G201" s="214" t="s">
        <v>409</v>
      </c>
      <c r="H201" s="215">
        <v>61</v>
      </c>
      <c r="I201" s="216"/>
      <c r="J201" s="217">
        <f>ROUND(I201*H201,2)</f>
        <v>0</v>
      </c>
      <c r="K201" s="213" t="s">
        <v>35</v>
      </c>
      <c r="L201" s="49"/>
      <c r="M201" s="218" t="s">
        <v>35</v>
      </c>
      <c r="N201" s="219" t="s">
        <v>53</v>
      </c>
      <c r="O201" s="89"/>
      <c r="P201" s="220">
        <f>O201*H201</f>
        <v>0</v>
      </c>
      <c r="Q201" s="220">
        <v>0.02478</v>
      </c>
      <c r="R201" s="220">
        <f>Q201*H201</f>
        <v>1.5115799999999999</v>
      </c>
      <c r="S201" s="220">
        <v>0</v>
      </c>
      <c r="T201" s="221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2" t="s">
        <v>206</v>
      </c>
      <c r="AT201" s="222" t="s">
        <v>201</v>
      </c>
      <c r="AU201" s="222" t="s">
        <v>206</v>
      </c>
      <c r="AY201" s="21" t="s">
        <v>197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1" t="s">
        <v>90</v>
      </c>
      <c r="BK201" s="223">
        <f>ROUND(I201*H201,2)</f>
        <v>0</v>
      </c>
      <c r="BL201" s="21" t="s">
        <v>206</v>
      </c>
      <c r="BM201" s="222" t="s">
        <v>3489</v>
      </c>
    </row>
    <row r="202" s="2" customFormat="1">
      <c r="A202" s="43"/>
      <c r="B202" s="44"/>
      <c r="C202" s="45"/>
      <c r="D202" s="224" t="s">
        <v>209</v>
      </c>
      <c r="E202" s="45"/>
      <c r="F202" s="225" t="s">
        <v>3488</v>
      </c>
      <c r="G202" s="45"/>
      <c r="H202" s="45"/>
      <c r="I202" s="226"/>
      <c r="J202" s="45"/>
      <c r="K202" s="45"/>
      <c r="L202" s="49"/>
      <c r="M202" s="227"/>
      <c r="N202" s="228"/>
      <c r="O202" s="89"/>
      <c r="P202" s="89"/>
      <c r="Q202" s="89"/>
      <c r="R202" s="89"/>
      <c r="S202" s="89"/>
      <c r="T202" s="9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T202" s="21" t="s">
        <v>209</v>
      </c>
      <c r="AU202" s="21" t="s">
        <v>206</v>
      </c>
    </row>
    <row r="203" s="17" customFormat="1" ht="20.88" customHeight="1">
      <c r="A203" s="17"/>
      <c r="B203" s="295"/>
      <c r="C203" s="296"/>
      <c r="D203" s="297" t="s">
        <v>81</v>
      </c>
      <c r="E203" s="297" t="s">
        <v>286</v>
      </c>
      <c r="F203" s="297" t="s">
        <v>200</v>
      </c>
      <c r="G203" s="296"/>
      <c r="H203" s="296"/>
      <c r="I203" s="298"/>
      <c r="J203" s="299">
        <f>BK203</f>
        <v>0</v>
      </c>
      <c r="K203" s="296"/>
      <c r="L203" s="300"/>
      <c r="M203" s="301"/>
      <c r="N203" s="302"/>
      <c r="O203" s="302"/>
      <c r="P203" s="303">
        <f>SUM(P204:P223)</f>
        <v>0</v>
      </c>
      <c r="Q203" s="302"/>
      <c r="R203" s="303">
        <f>SUM(R204:R223)</f>
        <v>186.10329999999999</v>
      </c>
      <c r="S203" s="302"/>
      <c r="T203" s="304">
        <f>SUM(T204:T223)</f>
        <v>0</v>
      </c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R203" s="305" t="s">
        <v>90</v>
      </c>
      <c r="AT203" s="306" t="s">
        <v>81</v>
      </c>
      <c r="AU203" s="306" t="s">
        <v>207</v>
      </c>
      <c r="AY203" s="305" t="s">
        <v>197</v>
      </c>
      <c r="BK203" s="307">
        <f>SUM(BK204:BK223)</f>
        <v>0</v>
      </c>
    </row>
    <row r="204" s="2" customFormat="1" ht="21.75" customHeight="1">
      <c r="A204" s="43"/>
      <c r="B204" s="44"/>
      <c r="C204" s="211" t="s">
        <v>481</v>
      </c>
      <c r="D204" s="211" t="s">
        <v>201</v>
      </c>
      <c r="E204" s="212" t="s">
        <v>3490</v>
      </c>
      <c r="F204" s="213" t="s">
        <v>3491</v>
      </c>
      <c r="G204" s="214" t="s">
        <v>320</v>
      </c>
      <c r="H204" s="215">
        <v>91.263999999999996</v>
      </c>
      <c r="I204" s="216"/>
      <c r="J204" s="217">
        <f>ROUND(I204*H204,2)</f>
        <v>0</v>
      </c>
      <c r="K204" s="213" t="s">
        <v>35</v>
      </c>
      <c r="L204" s="49"/>
      <c r="M204" s="218" t="s">
        <v>35</v>
      </c>
      <c r="N204" s="219" t="s">
        <v>53</v>
      </c>
      <c r="O204" s="89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2" t="s">
        <v>206</v>
      </c>
      <c r="AT204" s="222" t="s">
        <v>201</v>
      </c>
      <c r="AU204" s="222" t="s">
        <v>206</v>
      </c>
      <c r="AY204" s="21" t="s">
        <v>197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21" t="s">
        <v>90</v>
      </c>
      <c r="BK204" s="223">
        <f>ROUND(I204*H204,2)</f>
        <v>0</v>
      </c>
      <c r="BL204" s="21" t="s">
        <v>206</v>
      </c>
      <c r="BM204" s="222" t="s">
        <v>3492</v>
      </c>
    </row>
    <row r="205" s="2" customFormat="1">
      <c r="A205" s="43"/>
      <c r="B205" s="44"/>
      <c r="C205" s="45"/>
      <c r="D205" s="224" t="s">
        <v>209</v>
      </c>
      <c r="E205" s="45"/>
      <c r="F205" s="225" t="s">
        <v>3491</v>
      </c>
      <c r="G205" s="45"/>
      <c r="H205" s="45"/>
      <c r="I205" s="226"/>
      <c r="J205" s="45"/>
      <c r="K205" s="45"/>
      <c r="L205" s="49"/>
      <c r="M205" s="227"/>
      <c r="N205" s="228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209</v>
      </c>
      <c r="AU205" s="21" t="s">
        <v>206</v>
      </c>
    </row>
    <row r="206" s="2" customFormat="1" ht="16.5" customHeight="1">
      <c r="A206" s="43"/>
      <c r="B206" s="44"/>
      <c r="C206" s="211" t="s">
        <v>487</v>
      </c>
      <c r="D206" s="211" t="s">
        <v>201</v>
      </c>
      <c r="E206" s="212" t="s">
        <v>3493</v>
      </c>
      <c r="F206" s="213" t="s">
        <v>3494</v>
      </c>
      <c r="G206" s="214" t="s">
        <v>320</v>
      </c>
      <c r="H206" s="215">
        <v>91.263999999999996</v>
      </c>
      <c r="I206" s="216"/>
      <c r="J206" s="217">
        <f>ROUND(I206*H206,2)</f>
        <v>0</v>
      </c>
      <c r="K206" s="213" t="s">
        <v>35</v>
      </c>
      <c r="L206" s="49"/>
      <c r="M206" s="218" t="s">
        <v>35</v>
      </c>
      <c r="N206" s="219" t="s">
        <v>53</v>
      </c>
      <c r="O206" s="89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2" t="s">
        <v>206</v>
      </c>
      <c r="AT206" s="222" t="s">
        <v>201</v>
      </c>
      <c r="AU206" s="222" t="s">
        <v>206</v>
      </c>
      <c r="AY206" s="21" t="s">
        <v>197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21" t="s">
        <v>90</v>
      </c>
      <c r="BK206" s="223">
        <f>ROUND(I206*H206,2)</f>
        <v>0</v>
      </c>
      <c r="BL206" s="21" t="s">
        <v>206</v>
      </c>
      <c r="BM206" s="222" t="s">
        <v>3495</v>
      </c>
    </row>
    <row r="207" s="2" customFormat="1">
      <c r="A207" s="43"/>
      <c r="B207" s="44"/>
      <c r="C207" s="45"/>
      <c r="D207" s="224" t="s">
        <v>209</v>
      </c>
      <c r="E207" s="45"/>
      <c r="F207" s="225" t="s">
        <v>3494</v>
      </c>
      <c r="G207" s="45"/>
      <c r="H207" s="45"/>
      <c r="I207" s="226"/>
      <c r="J207" s="45"/>
      <c r="K207" s="45"/>
      <c r="L207" s="49"/>
      <c r="M207" s="227"/>
      <c r="N207" s="228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209</v>
      </c>
      <c r="AU207" s="21" t="s">
        <v>206</v>
      </c>
    </row>
    <row r="208" s="2" customFormat="1" ht="16.5" customHeight="1">
      <c r="A208" s="43"/>
      <c r="B208" s="44"/>
      <c r="C208" s="211" t="s">
        <v>29</v>
      </c>
      <c r="D208" s="211" t="s">
        <v>201</v>
      </c>
      <c r="E208" s="212" t="s">
        <v>3496</v>
      </c>
      <c r="F208" s="213" t="s">
        <v>3497</v>
      </c>
      <c r="G208" s="214" t="s">
        <v>320</v>
      </c>
      <c r="H208" s="215">
        <v>91.263999999999996</v>
      </c>
      <c r="I208" s="216"/>
      <c r="J208" s="217">
        <f>ROUND(I208*H208,2)</f>
        <v>0</v>
      </c>
      <c r="K208" s="213" t="s">
        <v>35</v>
      </c>
      <c r="L208" s="49"/>
      <c r="M208" s="218" t="s">
        <v>35</v>
      </c>
      <c r="N208" s="219" t="s">
        <v>53</v>
      </c>
      <c r="O208" s="89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2" t="s">
        <v>206</v>
      </c>
      <c r="AT208" s="222" t="s">
        <v>201</v>
      </c>
      <c r="AU208" s="222" t="s">
        <v>206</v>
      </c>
      <c r="AY208" s="21" t="s">
        <v>197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21" t="s">
        <v>90</v>
      </c>
      <c r="BK208" s="223">
        <f>ROUND(I208*H208,2)</f>
        <v>0</v>
      </c>
      <c r="BL208" s="21" t="s">
        <v>206</v>
      </c>
      <c r="BM208" s="222" t="s">
        <v>3498</v>
      </c>
    </row>
    <row r="209" s="2" customFormat="1">
      <c r="A209" s="43"/>
      <c r="B209" s="44"/>
      <c r="C209" s="45"/>
      <c r="D209" s="224" t="s">
        <v>209</v>
      </c>
      <c r="E209" s="45"/>
      <c r="F209" s="225" t="s">
        <v>3497</v>
      </c>
      <c r="G209" s="45"/>
      <c r="H209" s="45"/>
      <c r="I209" s="226"/>
      <c r="J209" s="45"/>
      <c r="K209" s="45"/>
      <c r="L209" s="49"/>
      <c r="M209" s="227"/>
      <c r="N209" s="228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209</v>
      </c>
      <c r="AU209" s="21" t="s">
        <v>206</v>
      </c>
    </row>
    <row r="210" s="2" customFormat="1" ht="21.75" customHeight="1">
      <c r="A210" s="43"/>
      <c r="B210" s="44"/>
      <c r="C210" s="211" t="s">
        <v>502</v>
      </c>
      <c r="D210" s="211" t="s">
        <v>201</v>
      </c>
      <c r="E210" s="212" t="s">
        <v>3499</v>
      </c>
      <c r="F210" s="213" t="s">
        <v>3500</v>
      </c>
      <c r="G210" s="214" t="s">
        <v>320</v>
      </c>
      <c r="H210" s="215">
        <v>91.263999999999996</v>
      </c>
      <c r="I210" s="216"/>
      <c r="J210" s="217">
        <f>ROUND(I210*H210,2)</f>
        <v>0</v>
      </c>
      <c r="K210" s="213" t="s">
        <v>35</v>
      </c>
      <c r="L210" s="49"/>
      <c r="M210" s="218" t="s">
        <v>35</v>
      </c>
      <c r="N210" s="219" t="s">
        <v>53</v>
      </c>
      <c r="O210" s="89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2" t="s">
        <v>206</v>
      </c>
      <c r="AT210" s="222" t="s">
        <v>201</v>
      </c>
      <c r="AU210" s="222" t="s">
        <v>206</v>
      </c>
      <c r="AY210" s="21" t="s">
        <v>197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21" t="s">
        <v>90</v>
      </c>
      <c r="BK210" s="223">
        <f>ROUND(I210*H210,2)</f>
        <v>0</v>
      </c>
      <c r="BL210" s="21" t="s">
        <v>206</v>
      </c>
      <c r="BM210" s="222" t="s">
        <v>3501</v>
      </c>
    </row>
    <row r="211" s="2" customFormat="1">
      <c r="A211" s="43"/>
      <c r="B211" s="44"/>
      <c r="C211" s="45"/>
      <c r="D211" s="224" t="s">
        <v>209</v>
      </c>
      <c r="E211" s="45"/>
      <c r="F211" s="225" t="s">
        <v>3500</v>
      </c>
      <c r="G211" s="45"/>
      <c r="H211" s="45"/>
      <c r="I211" s="226"/>
      <c r="J211" s="45"/>
      <c r="K211" s="45"/>
      <c r="L211" s="49"/>
      <c r="M211" s="227"/>
      <c r="N211" s="228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209</v>
      </c>
      <c r="AU211" s="21" t="s">
        <v>206</v>
      </c>
    </row>
    <row r="212" s="2" customFormat="1" ht="21.75" customHeight="1">
      <c r="A212" s="43"/>
      <c r="B212" s="44"/>
      <c r="C212" s="211" t="s">
        <v>509</v>
      </c>
      <c r="D212" s="211" t="s">
        <v>201</v>
      </c>
      <c r="E212" s="212" t="s">
        <v>3502</v>
      </c>
      <c r="F212" s="213" t="s">
        <v>3503</v>
      </c>
      <c r="G212" s="214" t="s">
        <v>320</v>
      </c>
      <c r="H212" s="215">
        <v>91.263999999999996</v>
      </c>
      <c r="I212" s="216"/>
      <c r="J212" s="217">
        <f>ROUND(I212*H212,2)</f>
        <v>0</v>
      </c>
      <c r="K212" s="213" t="s">
        <v>35</v>
      </c>
      <c r="L212" s="49"/>
      <c r="M212" s="218" t="s">
        <v>35</v>
      </c>
      <c r="N212" s="219" t="s">
        <v>53</v>
      </c>
      <c r="O212" s="89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2" t="s">
        <v>206</v>
      </c>
      <c r="AT212" s="222" t="s">
        <v>201</v>
      </c>
      <c r="AU212" s="222" t="s">
        <v>206</v>
      </c>
      <c r="AY212" s="21" t="s">
        <v>197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1" t="s">
        <v>90</v>
      </c>
      <c r="BK212" s="223">
        <f>ROUND(I212*H212,2)</f>
        <v>0</v>
      </c>
      <c r="BL212" s="21" t="s">
        <v>206</v>
      </c>
      <c r="BM212" s="222" t="s">
        <v>3504</v>
      </c>
    </row>
    <row r="213" s="2" customFormat="1">
      <c r="A213" s="43"/>
      <c r="B213" s="44"/>
      <c r="C213" s="45"/>
      <c r="D213" s="224" t="s">
        <v>209</v>
      </c>
      <c r="E213" s="45"/>
      <c r="F213" s="225" t="s">
        <v>3503</v>
      </c>
      <c r="G213" s="45"/>
      <c r="H213" s="45"/>
      <c r="I213" s="226"/>
      <c r="J213" s="45"/>
      <c r="K213" s="45"/>
      <c r="L213" s="49"/>
      <c r="M213" s="227"/>
      <c r="N213" s="228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209</v>
      </c>
      <c r="AU213" s="21" t="s">
        <v>206</v>
      </c>
    </row>
    <row r="214" s="2" customFormat="1" ht="33" customHeight="1">
      <c r="A214" s="43"/>
      <c r="B214" s="44"/>
      <c r="C214" s="211" t="s">
        <v>515</v>
      </c>
      <c r="D214" s="211" t="s">
        <v>201</v>
      </c>
      <c r="E214" s="212" t="s">
        <v>281</v>
      </c>
      <c r="F214" s="213" t="s">
        <v>282</v>
      </c>
      <c r="G214" s="214" t="s">
        <v>269</v>
      </c>
      <c r="H214" s="215">
        <v>164.27500000000001</v>
      </c>
      <c r="I214" s="216"/>
      <c r="J214" s="217">
        <f>ROUND(I214*H214,2)</f>
        <v>0</v>
      </c>
      <c r="K214" s="213" t="s">
        <v>205</v>
      </c>
      <c r="L214" s="49"/>
      <c r="M214" s="218" t="s">
        <v>35</v>
      </c>
      <c r="N214" s="219" t="s">
        <v>53</v>
      </c>
      <c r="O214" s="89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R214" s="222" t="s">
        <v>206</v>
      </c>
      <c r="AT214" s="222" t="s">
        <v>201</v>
      </c>
      <c r="AU214" s="222" t="s">
        <v>206</v>
      </c>
      <c r="AY214" s="21" t="s">
        <v>197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21" t="s">
        <v>90</v>
      </c>
      <c r="BK214" s="223">
        <f>ROUND(I214*H214,2)</f>
        <v>0</v>
      </c>
      <c r="BL214" s="21" t="s">
        <v>206</v>
      </c>
      <c r="BM214" s="222" t="s">
        <v>3505</v>
      </c>
    </row>
    <row r="215" s="2" customFormat="1">
      <c r="A215" s="43"/>
      <c r="B215" s="44"/>
      <c r="C215" s="45"/>
      <c r="D215" s="224" t="s">
        <v>209</v>
      </c>
      <c r="E215" s="45"/>
      <c r="F215" s="225" t="s">
        <v>284</v>
      </c>
      <c r="G215" s="45"/>
      <c r="H215" s="45"/>
      <c r="I215" s="226"/>
      <c r="J215" s="45"/>
      <c r="K215" s="45"/>
      <c r="L215" s="49"/>
      <c r="M215" s="227"/>
      <c r="N215" s="228"/>
      <c r="O215" s="89"/>
      <c r="P215" s="89"/>
      <c r="Q215" s="89"/>
      <c r="R215" s="89"/>
      <c r="S215" s="89"/>
      <c r="T215" s="90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T215" s="21" t="s">
        <v>209</v>
      </c>
      <c r="AU215" s="21" t="s">
        <v>206</v>
      </c>
    </row>
    <row r="216" s="2" customFormat="1">
      <c r="A216" s="43"/>
      <c r="B216" s="44"/>
      <c r="C216" s="45"/>
      <c r="D216" s="229" t="s">
        <v>211</v>
      </c>
      <c r="E216" s="45"/>
      <c r="F216" s="230" t="s">
        <v>285</v>
      </c>
      <c r="G216" s="45"/>
      <c r="H216" s="45"/>
      <c r="I216" s="226"/>
      <c r="J216" s="45"/>
      <c r="K216" s="45"/>
      <c r="L216" s="49"/>
      <c r="M216" s="227"/>
      <c r="N216" s="228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211</v>
      </c>
      <c r="AU216" s="21" t="s">
        <v>206</v>
      </c>
    </row>
    <row r="217" s="13" customFormat="1">
      <c r="A217" s="13"/>
      <c r="B217" s="232"/>
      <c r="C217" s="233"/>
      <c r="D217" s="224" t="s">
        <v>232</v>
      </c>
      <c r="E217" s="233"/>
      <c r="F217" s="234" t="s">
        <v>3506</v>
      </c>
      <c r="G217" s="233"/>
      <c r="H217" s="235">
        <v>164.27500000000001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232</v>
      </c>
      <c r="AU217" s="241" t="s">
        <v>206</v>
      </c>
      <c r="AV217" s="13" t="s">
        <v>92</v>
      </c>
      <c r="AW217" s="13" t="s">
        <v>4</v>
      </c>
      <c r="AX217" s="13" t="s">
        <v>90</v>
      </c>
      <c r="AY217" s="241" t="s">
        <v>197</v>
      </c>
    </row>
    <row r="218" s="2" customFormat="1" ht="24.15" customHeight="1">
      <c r="A218" s="43"/>
      <c r="B218" s="44"/>
      <c r="C218" s="211" t="s">
        <v>523</v>
      </c>
      <c r="D218" s="211" t="s">
        <v>201</v>
      </c>
      <c r="E218" s="212" t="s">
        <v>3507</v>
      </c>
      <c r="F218" s="213" t="s">
        <v>3508</v>
      </c>
      <c r="G218" s="214" t="s">
        <v>320</v>
      </c>
      <c r="H218" s="215">
        <v>36.579000000000001</v>
      </c>
      <c r="I218" s="216"/>
      <c r="J218" s="217">
        <f>ROUND(I218*H218,2)</f>
        <v>0</v>
      </c>
      <c r="K218" s="213" t="s">
        <v>35</v>
      </c>
      <c r="L218" s="49"/>
      <c r="M218" s="218" t="s">
        <v>35</v>
      </c>
      <c r="N218" s="219" t="s">
        <v>53</v>
      </c>
      <c r="O218" s="89"/>
      <c r="P218" s="220">
        <f>O218*H218</f>
        <v>0</v>
      </c>
      <c r="Q218" s="220">
        <v>1.7</v>
      </c>
      <c r="R218" s="220">
        <f>Q218*H218</f>
        <v>62.1843</v>
      </c>
      <c r="S218" s="220">
        <v>0</v>
      </c>
      <c r="T218" s="221">
        <f>S218*H218</f>
        <v>0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R218" s="222" t="s">
        <v>206</v>
      </c>
      <c r="AT218" s="222" t="s">
        <v>201</v>
      </c>
      <c r="AU218" s="222" t="s">
        <v>206</v>
      </c>
      <c r="AY218" s="21" t="s">
        <v>197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21" t="s">
        <v>90</v>
      </c>
      <c r="BK218" s="223">
        <f>ROUND(I218*H218,2)</f>
        <v>0</v>
      </c>
      <c r="BL218" s="21" t="s">
        <v>206</v>
      </c>
      <c r="BM218" s="222" t="s">
        <v>3509</v>
      </c>
    </row>
    <row r="219" s="2" customFormat="1">
      <c r="A219" s="43"/>
      <c r="B219" s="44"/>
      <c r="C219" s="45"/>
      <c r="D219" s="224" t="s">
        <v>209</v>
      </c>
      <c r="E219" s="45"/>
      <c r="F219" s="225" t="s">
        <v>3508</v>
      </c>
      <c r="G219" s="45"/>
      <c r="H219" s="45"/>
      <c r="I219" s="226"/>
      <c r="J219" s="45"/>
      <c r="K219" s="45"/>
      <c r="L219" s="49"/>
      <c r="M219" s="227"/>
      <c r="N219" s="228"/>
      <c r="O219" s="89"/>
      <c r="P219" s="89"/>
      <c r="Q219" s="89"/>
      <c r="R219" s="89"/>
      <c r="S219" s="89"/>
      <c r="T219" s="90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T219" s="21" t="s">
        <v>209</v>
      </c>
      <c r="AU219" s="21" t="s">
        <v>206</v>
      </c>
    </row>
    <row r="220" s="2" customFormat="1" ht="16.5" customHeight="1">
      <c r="A220" s="43"/>
      <c r="B220" s="44"/>
      <c r="C220" s="211" t="s">
        <v>539</v>
      </c>
      <c r="D220" s="211" t="s">
        <v>201</v>
      </c>
      <c r="E220" s="212" t="s">
        <v>3510</v>
      </c>
      <c r="F220" s="213" t="s">
        <v>3511</v>
      </c>
      <c r="G220" s="214" t="s">
        <v>320</v>
      </c>
      <c r="H220" s="215">
        <v>49.381999999999998</v>
      </c>
      <c r="I220" s="216"/>
      <c r="J220" s="217">
        <f>ROUND(I220*H220,2)</f>
        <v>0</v>
      </c>
      <c r="K220" s="213" t="s">
        <v>35</v>
      </c>
      <c r="L220" s="49"/>
      <c r="M220" s="218" t="s">
        <v>35</v>
      </c>
      <c r="N220" s="219" t="s">
        <v>53</v>
      </c>
      <c r="O220" s="89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2" t="s">
        <v>206</v>
      </c>
      <c r="AT220" s="222" t="s">
        <v>201</v>
      </c>
      <c r="AU220" s="222" t="s">
        <v>206</v>
      </c>
      <c r="AY220" s="21" t="s">
        <v>197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21" t="s">
        <v>90</v>
      </c>
      <c r="BK220" s="223">
        <f>ROUND(I220*H220,2)</f>
        <v>0</v>
      </c>
      <c r="BL220" s="21" t="s">
        <v>206</v>
      </c>
      <c r="BM220" s="222" t="s">
        <v>3512</v>
      </c>
    </row>
    <row r="221" s="2" customFormat="1">
      <c r="A221" s="43"/>
      <c r="B221" s="44"/>
      <c r="C221" s="45"/>
      <c r="D221" s="224" t="s">
        <v>209</v>
      </c>
      <c r="E221" s="45"/>
      <c r="F221" s="225" t="s">
        <v>3511</v>
      </c>
      <c r="G221" s="45"/>
      <c r="H221" s="45"/>
      <c r="I221" s="226"/>
      <c r="J221" s="45"/>
      <c r="K221" s="45"/>
      <c r="L221" s="49"/>
      <c r="M221" s="227"/>
      <c r="N221" s="228"/>
      <c r="O221" s="89"/>
      <c r="P221" s="89"/>
      <c r="Q221" s="89"/>
      <c r="R221" s="89"/>
      <c r="S221" s="89"/>
      <c r="T221" s="90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T221" s="21" t="s">
        <v>209</v>
      </c>
      <c r="AU221" s="21" t="s">
        <v>206</v>
      </c>
    </row>
    <row r="222" s="2" customFormat="1" ht="16.5" customHeight="1">
      <c r="A222" s="43"/>
      <c r="B222" s="44"/>
      <c r="C222" s="243" t="s">
        <v>545</v>
      </c>
      <c r="D222" s="243" t="s">
        <v>305</v>
      </c>
      <c r="E222" s="244" t="s">
        <v>3513</v>
      </c>
      <c r="F222" s="245" t="s">
        <v>3514</v>
      </c>
      <c r="G222" s="246" t="s">
        <v>269</v>
      </c>
      <c r="H222" s="247">
        <v>123.919</v>
      </c>
      <c r="I222" s="248"/>
      <c r="J222" s="249">
        <f>ROUND(I222*H222,2)</f>
        <v>0</v>
      </c>
      <c r="K222" s="245" t="s">
        <v>35</v>
      </c>
      <c r="L222" s="250"/>
      <c r="M222" s="251" t="s">
        <v>35</v>
      </c>
      <c r="N222" s="252" t="s">
        <v>53</v>
      </c>
      <c r="O222" s="89"/>
      <c r="P222" s="220">
        <f>O222*H222</f>
        <v>0</v>
      </c>
      <c r="Q222" s="220">
        <v>1</v>
      </c>
      <c r="R222" s="220">
        <f>Q222*H222</f>
        <v>123.919</v>
      </c>
      <c r="S222" s="220">
        <v>0</v>
      </c>
      <c r="T222" s="221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2" t="s">
        <v>253</v>
      </c>
      <c r="AT222" s="222" t="s">
        <v>305</v>
      </c>
      <c r="AU222" s="222" t="s">
        <v>206</v>
      </c>
      <c r="AY222" s="21" t="s">
        <v>197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21" t="s">
        <v>90</v>
      </c>
      <c r="BK222" s="223">
        <f>ROUND(I222*H222,2)</f>
        <v>0</v>
      </c>
      <c r="BL222" s="21" t="s">
        <v>206</v>
      </c>
      <c r="BM222" s="222" t="s">
        <v>3515</v>
      </c>
    </row>
    <row r="223" s="2" customFormat="1">
      <c r="A223" s="43"/>
      <c r="B223" s="44"/>
      <c r="C223" s="45"/>
      <c r="D223" s="224" t="s">
        <v>209</v>
      </c>
      <c r="E223" s="45"/>
      <c r="F223" s="225" t="s">
        <v>3514</v>
      </c>
      <c r="G223" s="45"/>
      <c r="H223" s="45"/>
      <c r="I223" s="226"/>
      <c r="J223" s="45"/>
      <c r="K223" s="45"/>
      <c r="L223" s="49"/>
      <c r="M223" s="227"/>
      <c r="N223" s="228"/>
      <c r="O223" s="89"/>
      <c r="P223" s="89"/>
      <c r="Q223" s="89"/>
      <c r="R223" s="89"/>
      <c r="S223" s="89"/>
      <c r="T223" s="90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T223" s="21" t="s">
        <v>209</v>
      </c>
      <c r="AU223" s="21" t="s">
        <v>206</v>
      </c>
    </row>
    <row r="224" s="17" customFormat="1" ht="20.88" customHeight="1">
      <c r="A224" s="17"/>
      <c r="B224" s="295"/>
      <c r="C224" s="296"/>
      <c r="D224" s="297" t="s">
        <v>81</v>
      </c>
      <c r="E224" s="297" t="s">
        <v>415</v>
      </c>
      <c r="F224" s="297" t="s">
        <v>3516</v>
      </c>
      <c r="G224" s="296"/>
      <c r="H224" s="296"/>
      <c r="I224" s="298"/>
      <c r="J224" s="299">
        <f>BK224</f>
        <v>0</v>
      </c>
      <c r="K224" s="296"/>
      <c r="L224" s="300"/>
      <c r="M224" s="301"/>
      <c r="N224" s="302"/>
      <c r="O224" s="302"/>
      <c r="P224" s="303">
        <f>SUM(P225:P226)</f>
        <v>0</v>
      </c>
      <c r="Q224" s="302"/>
      <c r="R224" s="303">
        <f>SUM(R225:R226)</f>
        <v>1.8644722</v>
      </c>
      <c r="S224" s="302"/>
      <c r="T224" s="304">
        <f>SUM(T225:T226)</f>
        <v>0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R224" s="305" t="s">
        <v>90</v>
      </c>
      <c r="AT224" s="306" t="s">
        <v>81</v>
      </c>
      <c r="AU224" s="306" t="s">
        <v>207</v>
      </c>
      <c r="AY224" s="305" t="s">
        <v>197</v>
      </c>
      <c r="BK224" s="307">
        <f>SUM(BK225:BK226)</f>
        <v>0</v>
      </c>
    </row>
    <row r="225" s="2" customFormat="1" ht="33" customHeight="1">
      <c r="A225" s="43"/>
      <c r="B225" s="44"/>
      <c r="C225" s="211" t="s">
        <v>557</v>
      </c>
      <c r="D225" s="211" t="s">
        <v>201</v>
      </c>
      <c r="E225" s="212" t="s">
        <v>3517</v>
      </c>
      <c r="F225" s="213" t="s">
        <v>3518</v>
      </c>
      <c r="G225" s="214" t="s">
        <v>320</v>
      </c>
      <c r="H225" s="215">
        <v>1.145</v>
      </c>
      <c r="I225" s="216"/>
      <c r="J225" s="217">
        <f>ROUND(I225*H225,2)</f>
        <v>0</v>
      </c>
      <c r="K225" s="213" t="s">
        <v>35</v>
      </c>
      <c r="L225" s="49"/>
      <c r="M225" s="218" t="s">
        <v>35</v>
      </c>
      <c r="N225" s="219" t="s">
        <v>53</v>
      </c>
      <c r="O225" s="89"/>
      <c r="P225" s="220">
        <f>O225*H225</f>
        <v>0</v>
      </c>
      <c r="Q225" s="220">
        <v>1.62836</v>
      </c>
      <c r="R225" s="220">
        <f>Q225*H225</f>
        <v>1.8644722</v>
      </c>
      <c r="S225" s="220">
        <v>0</v>
      </c>
      <c r="T225" s="221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2" t="s">
        <v>206</v>
      </c>
      <c r="AT225" s="222" t="s">
        <v>201</v>
      </c>
      <c r="AU225" s="222" t="s">
        <v>206</v>
      </c>
      <c r="AY225" s="21" t="s">
        <v>197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21" t="s">
        <v>90</v>
      </c>
      <c r="BK225" s="223">
        <f>ROUND(I225*H225,2)</f>
        <v>0</v>
      </c>
      <c r="BL225" s="21" t="s">
        <v>206</v>
      </c>
      <c r="BM225" s="222" t="s">
        <v>3519</v>
      </c>
    </row>
    <row r="226" s="2" customFormat="1">
      <c r="A226" s="43"/>
      <c r="B226" s="44"/>
      <c r="C226" s="45"/>
      <c r="D226" s="224" t="s">
        <v>209</v>
      </c>
      <c r="E226" s="45"/>
      <c r="F226" s="225" t="s">
        <v>3518</v>
      </c>
      <c r="G226" s="45"/>
      <c r="H226" s="45"/>
      <c r="I226" s="226"/>
      <c r="J226" s="45"/>
      <c r="K226" s="45"/>
      <c r="L226" s="49"/>
      <c r="M226" s="227"/>
      <c r="N226" s="228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209</v>
      </c>
      <c r="AU226" s="21" t="s">
        <v>206</v>
      </c>
    </row>
    <row r="227" s="17" customFormat="1" ht="20.88" customHeight="1">
      <c r="A227" s="17"/>
      <c r="B227" s="295"/>
      <c r="C227" s="296"/>
      <c r="D227" s="297" t="s">
        <v>81</v>
      </c>
      <c r="E227" s="297" t="s">
        <v>515</v>
      </c>
      <c r="F227" s="297" t="s">
        <v>3520</v>
      </c>
      <c r="G227" s="296"/>
      <c r="H227" s="296"/>
      <c r="I227" s="298"/>
      <c r="J227" s="299">
        <f>BK227</f>
        <v>0</v>
      </c>
      <c r="K227" s="296"/>
      <c r="L227" s="300"/>
      <c r="M227" s="301"/>
      <c r="N227" s="302"/>
      <c r="O227" s="302"/>
      <c r="P227" s="303">
        <f>SUM(P228:P229)</f>
        <v>0</v>
      </c>
      <c r="Q227" s="302"/>
      <c r="R227" s="303">
        <f>SUM(R228:R229)</f>
        <v>17.336470130000002</v>
      </c>
      <c r="S227" s="302"/>
      <c r="T227" s="304">
        <f>SUM(T228:T229)</f>
        <v>0</v>
      </c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R227" s="305" t="s">
        <v>90</v>
      </c>
      <c r="AT227" s="306" t="s">
        <v>81</v>
      </c>
      <c r="AU227" s="306" t="s">
        <v>207</v>
      </c>
      <c r="AY227" s="305" t="s">
        <v>197</v>
      </c>
      <c r="BK227" s="307">
        <f>SUM(BK228:BK229)</f>
        <v>0</v>
      </c>
    </row>
    <row r="228" s="2" customFormat="1" ht="16.5" customHeight="1">
      <c r="A228" s="43"/>
      <c r="B228" s="44"/>
      <c r="C228" s="211" t="s">
        <v>563</v>
      </c>
      <c r="D228" s="211" t="s">
        <v>201</v>
      </c>
      <c r="E228" s="212" t="s">
        <v>3521</v>
      </c>
      <c r="F228" s="213" t="s">
        <v>3522</v>
      </c>
      <c r="G228" s="214" t="s">
        <v>320</v>
      </c>
      <c r="H228" s="215">
        <v>9.1690000000000005</v>
      </c>
      <c r="I228" s="216"/>
      <c r="J228" s="217">
        <f>ROUND(I228*H228,2)</f>
        <v>0</v>
      </c>
      <c r="K228" s="213" t="s">
        <v>35</v>
      </c>
      <c r="L228" s="49"/>
      <c r="M228" s="218" t="s">
        <v>35</v>
      </c>
      <c r="N228" s="219" t="s">
        <v>53</v>
      </c>
      <c r="O228" s="89"/>
      <c r="P228" s="220">
        <f>O228*H228</f>
        <v>0</v>
      </c>
      <c r="Q228" s="220">
        <v>1.8907700000000001</v>
      </c>
      <c r="R228" s="220">
        <f>Q228*H228</f>
        <v>17.336470130000002</v>
      </c>
      <c r="S228" s="220">
        <v>0</v>
      </c>
      <c r="T228" s="221">
        <f>S228*H228</f>
        <v>0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R228" s="222" t="s">
        <v>206</v>
      </c>
      <c r="AT228" s="222" t="s">
        <v>201</v>
      </c>
      <c r="AU228" s="222" t="s">
        <v>206</v>
      </c>
      <c r="AY228" s="21" t="s">
        <v>197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21" t="s">
        <v>90</v>
      </c>
      <c r="BK228" s="223">
        <f>ROUND(I228*H228,2)</f>
        <v>0</v>
      </c>
      <c r="BL228" s="21" t="s">
        <v>206</v>
      </c>
      <c r="BM228" s="222" t="s">
        <v>3523</v>
      </c>
    </row>
    <row r="229" s="2" customFormat="1">
      <c r="A229" s="43"/>
      <c r="B229" s="44"/>
      <c r="C229" s="45"/>
      <c r="D229" s="224" t="s">
        <v>209</v>
      </c>
      <c r="E229" s="45"/>
      <c r="F229" s="225" t="s">
        <v>3522</v>
      </c>
      <c r="G229" s="45"/>
      <c r="H229" s="45"/>
      <c r="I229" s="226"/>
      <c r="J229" s="45"/>
      <c r="K229" s="45"/>
      <c r="L229" s="49"/>
      <c r="M229" s="227"/>
      <c r="N229" s="228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T229" s="21" t="s">
        <v>209</v>
      </c>
      <c r="AU229" s="21" t="s">
        <v>206</v>
      </c>
    </row>
    <row r="230" s="17" customFormat="1" ht="20.88" customHeight="1">
      <c r="A230" s="17"/>
      <c r="B230" s="295"/>
      <c r="C230" s="296"/>
      <c r="D230" s="297" t="s">
        <v>81</v>
      </c>
      <c r="E230" s="297" t="s">
        <v>607</v>
      </c>
      <c r="F230" s="297" t="s">
        <v>3524</v>
      </c>
      <c r="G230" s="296"/>
      <c r="H230" s="296"/>
      <c r="I230" s="298"/>
      <c r="J230" s="299">
        <f>BK230</f>
        <v>0</v>
      </c>
      <c r="K230" s="296"/>
      <c r="L230" s="300"/>
      <c r="M230" s="301"/>
      <c r="N230" s="302"/>
      <c r="O230" s="302"/>
      <c r="P230" s="303">
        <f>SUM(P231:P238)</f>
        <v>0</v>
      </c>
      <c r="Q230" s="302"/>
      <c r="R230" s="303">
        <f>SUM(R231:R238)</f>
        <v>38.424925000000002</v>
      </c>
      <c r="S230" s="302"/>
      <c r="T230" s="304">
        <f>SUM(T231:T238)</f>
        <v>0</v>
      </c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R230" s="305" t="s">
        <v>90</v>
      </c>
      <c r="AT230" s="306" t="s">
        <v>81</v>
      </c>
      <c r="AU230" s="306" t="s">
        <v>207</v>
      </c>
      <c r="AY230" s="305" t="s">
        <v>197</v>
      </c>
      <c r="BK230" s="307">
        <f>SUM(BK231:BK238)</f>
        <v>0</v>
      </c>
    </row>
    <row r="231" s="2" customFormat="1" ht="24.15" customHeight="1">
      <c r="A231" s="43"/>
      <c r="B231" s="44"/>
      <c r="C231" s="211" t="s">
        <v>569</v>
      </c>
      <c r="D231" s="211" t="s">
        <v>201</v>
      </c>
      <c r="E231" s="212" t="s">
        <v>3525</v>
      </c>
      <c r="F231" s="213" t="s">
        <v>3526</v>
      </c>
      <c r="G231" s="214" t="s">
        <v>204</v>
      </c>
      <c r="H231" s="215">
        <v>72.75</v>
      </c>
      <c r="I231" s="216"/>
      <c r="J231" s="217">
        <f>ROUND(I231*H231,2)</f>
        <v>0</v>
      </c>
      <c r="K231" s="213" t="s">
        <v>35</v>
      </c>
      <c r="L231" s="49"/>
      <c r="M231" s="218" t="s">
        <v>35</v>
      </c>
      <c r="N231" s="219" t="s">
        <v>53</v>
      </c>
      <c r="O231" s="89"/>
      <c r="P231" s="220">
        <f>O231*H231</f>
        <v>0</v>
      </c>
      <c r="Q231" s="220">
        <v>0.083500000000000005</v>
      </c>
      <c r="R231" s="220">
        <f>Q231*H231</f>
        <v>6.0746250000000002</v>
      </c>
      <c r="S231" s="220">
        <v>0</v>
      </c>
      <c r="T231" s="221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2" t="s">
        <v>206</v>
      </c>
      <c r="AT231" s="222" t="s">
        <v>201</v>
      </c>
      <c r="AU231" s="222" t="s">
        <v>206</v>
      </c>
      <c r="AY231" s="21" t="s">
        <v>197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21" t="s">
        <v>90</v>
      </c>
      <c r="BK231" s="223">
        <f>ROUND(I231*H231,2)</f>
        <v>0</v>
      </c>
      <c r="BL231" s="21" t="s">
        <v>206</v>
      </c>
      <c r="BM231" s="222" t="s">
        <v>3527</v>
      </c>
    </row>
    <row r="232" s="2" customFormat="1">
      <c r="A232" s="43"/>
      <c r="B232" s="44"/>
      <c r="C232" s="45"/>
      <c r="D232" s="224" t="s">
        <v>209</v>
      </c>
      <c r="E232" s="45"/>
      <c r="F232" s="225" t="s">
        <v>3528</v>
      </c>
      <c r="G232" s="45"/>
      <c r="H232" s="45"/>
      <c r="I232" s="226"/>
      <c r="J232" s="45"/>
      <c r="K232" s="45"/>
      <c r="L232" s="49"/>
      <c r="M232" s="227"/>
      <c r="N232" s="228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209</v>
      </c>
      <c r="AU232" s="21" t="s">
        <v>206</v>
      </c>
    </row>
    <row r="233" s="2" customFormat="1" ht="16.5" customHeight="1">
      <c r="A233" s="43"/>
      <c r="B233" s="44"/>
      <c r="C233" s="243" t="s">
        <v>580</v>
      </c>
      <c r="D233" s="243" t="s">
        <v>305</v>
      </c>
      <c r="E233" s="244" t="s">
        <v>3529</v>
      </c>
      <c r="F233" s="245" t="s">
        <v>3530</v>
      </c>
      <c r="G233" s="246" t="s">
        <v>215</v>
      </c>
      <c r="H233" s="247">
        <v>10.1</v>
      </c>
      <c r="I233" s="248"/>
      <c r="J233" s="249">
        <f>ROUND(I233*H233,2)</f>
        <v>0</v>
      </c>
      <c r="K233" s="245" t="s">
        <v>35</v>
      </c>
      <c r="L233" s="250"/>
      <c r="M233" s="251" t="s">
        <v>35</v>
      </c>
      <c r="N233" s="252" t="s">
        <v>53</v>
      </c>
      <c r="O233" s="89"/>
      <c r="P233" s="220">
        <f>O233*H233</f>
        <v>0</v>
      </c>
      <c r="Q233" s="220">
        <v>1.6200000000000001</v>
      </c>
      <c r="R233" s="220">
        <f>Q233*H233</f>
        <v>16.362000000000002</v>
      </c>
      <c r="S233" s="220">
        <v>0</v>
      </c>
      <c r="T233" s="221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2" t="s">
        <v>253</v>
      </c>
      <c r="AT233" s="222" t="s">
        <v>305</v>
      </c>
      <c r="AU233" s="222" t="s">
        <v>206</v>
      </c>
      <c r="AY233" s="21" t="s">
        <v>197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21" t="s">
        <v>90</v>
      </c>
      <c r="BK233" s="223">
        <f>ROUND(I233*H233,2)</f>
        <v>0</v>
      </c>
      <c r="BL233" s="21" t="s">
        <v>206</v>
      </c>
      <c r="BM233" s="222" t="s">
        <v>3531</v>
      </c>
    </row>
    <row r="234" s="2" customFormat="1">
      <c r="A234" s="43"/>
      <c r="B234" s="44"/>
      <c r="C234" s="45"/>
      <c r="D234" s="224" t="s">
        <v>209</v>
      </c>
      <c r="E234" s="45"/>
      <c r="F234" s="225" t="s">
        <v>3530</v>
      </c>
      <c r="G234" s="45"/>
      <c r="H234" s="45"/>
      <c r="I234" s="226"/>
      <c r="J234" s="45"/>
      <c r="K234" s="45"/>
      <c r="L234" s="49"/>
      <c r="M234" s="227"/>
      <c r="N234" s="228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209</v>
      </c>
      <c r="AU234" s="21" t="s">
        <v>206</v>
      </c>
    </row>
    <row r="235" s="2" customFormat="1" ht="16.5" customHeight="1">
      <c r="A235" s="43"/>
      <c r="B235" s="44"/>
      <c r="C235" s="243" t="s">
        <v>582</v>
      </c>
      <c r="D235" s="243" t="s">
        <v>305</v>
      </c>
      <c r="E235" s="244" t="s">
        <v>3532</v>
      </c>
      <c r="F235" s="245" t="s">
        <v>3533</v>
      </c>
      <c r="G235" s="246" t="s">
        <v>215</v>
      </c>
      <c r="H235" s="247">
        <v>2.02</v>
      </c>
      <c r="I235" s="248"/>
      <c r="J235" s="249">
        <f>ROUND(I235*H235,2)</f>
        <v>0</v>
      </c>
      <c r="K235" s="245" t="s">
        <v>35</v>
      </c>
      <c r="L235" s="250"/>
      <c r="M235" s="251" t="s">
        <v>35</v>
      </c>
      <c r="N235" s="252" t="s">
        <v>53</v>
      </c>
      <c r="O235" s="89"/>
      <c r="P235" s="220">
        <f>O235*H235</f>
        <v>0</v>
      </c>
      <c r="Q235" s="220">
        <v>2.9990000000000001</v>
      </c>
      <c r="R235" s="220">
        <f>Q235*H235</f>
        <v>6.0579800000000006</v>
      </c>
      <c r="S235" s="220">
        <v>0</v>
      </c>
      <c r="T235" s="221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2" t="s">
        <v>253</v>
      </c>
      <c r="AT235" s="222" t="s">
        <v>305</v>
      </c>
      <c r="AU235" s="222" t="s">
        <v>206</v>
      </c>
      <c r="AY235" s="21" t="s">
        <v>197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21" t="s">
        <v>90</v>
      </c>
      <c r="BK235" s="223">
        <f>ROUND(I235*H235,2)</f>
        <v>0</v>
      </c>
      <c r="BL235" s="21" t="s">
        <v>206</v>
      </c>
      <c r="BM235" s="222" t="s">
        <v>3534</v>
      </c>
    </row>
    <row r="236" s="2" customFormat="1">
      <c r="A236" s="43"/>
      <c r="B236" s="44"/>
      <c r="C236" s="45"/>
      <c r="D236" s="224" t="s">
        <v>209</v>
      </c>
      <c r="E236" s="45"/>
      <c r="F236" s="225" t="s">
        <v>3533</v>
      </c>
      <c r="G236" s="45"/>
      <c r="H236" s="45"/>
      <c r="I236" s="226"/>
      <c r="J236" s="45"/>
      <c r="K236" s="45"/>
      <c r="L236" s="49"/>
      <c r="M236" s="227"/>
      <c r="N236" s="228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209</v>
      </c>
      <c r="AU236" s="21" t="s">
        <v>206</v>
      </c>
    </row>
    <row r="237" s="2" customFormat="1" ht="16.5" customHeight="1">
      <c r="A237" s="43"/>
      <c r="B237" s="44"/>
      <c r="C237" s="243" t="s">
        <v>587</v>
      </c>
      <c r="D237" s="243" t="s">
        <v>305</v>
      </c>
      <c r="E237" s="244" t="s">
        <v>3535</v>
      </c>
      <c r="F237" s="245" t="s">
        <v>3536</v>
      </c>
      <c r="G237" s="246" t="s">
        <v>215</v>
      </c>
      <c r="H237" s="247">
        <v>4.04</v>
      </c>
      <c r="I237" s="248"/>
      <c r="J237" s="249">
        <f>ROUND(I237*H237,2)</f>
        <v>0</v>
      </c>
      <c r="K237" s="245" t="s">
        <v>35</v>
      </c>
      <c r="L237" s="250"/>
      <c r="M237" s="251" t="s">
        <v>35</v>
      </c>
      <c r="N237" s="252" t="s">
        <v>53</v>
      </c>
      <c r="O237" s="89"/>
      <c r="P237" s="220">
        <f>O237*H237</f>
        <v>0</v>
      </c>
      <c r="Q237" s="220">
        <v>2.4580000000000002</v>
      </c>
      <c r="R237" s="220">
        <f>Q237*H237</f>
        <v>9.93032</v>
      </c>
      <c r="S237" s="220">
        <v>0</v>
      </c>
      <c r="T237" s="221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2" t="s">
        <v>253</v>
      </c>
      <c r="AT237" s="222" t="s">
        <v>305</v>
      </c>
      <c r="AU237" s="222" t="s">
        <v>206</v>
      </c>
      <c r="AY237" s="21" t="s">
        <v>197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1" t="s">
        <v>90</v>
      </c>
      <c r="BK237" s="223">
        <f>ROUND(I237*H237,2)</f>
        <v>0</v>
      </c>
      <c r="BL237" s="21" t="s">
        <v>206</v>
      </c>
      <c r="BM237" s="222" t="s">
        <v>3537</v>
      </c>
    </row>
    <row r="238" s="2" customFormat="1">
      <c r="A238" s="43"/>
      <c r="B238" s="44"/>
      <c r="C238" s="45"/>
      <c r="D238" s="224" t="s">
        <v>209</v>
      </c>
      <c r="E238" s="45"/>
      <c r="F238" s="225" t="s">
        <v>3536</v>
      </c>
      <c r="G238" s="45"/>
      <c r="H238" s="45"/>
      <c r="I238" s="226"/>
      <c r="J238" s="45"/>
      <c r="K238" s="45"/>
      <c r="L238" s="49"/>
      <c r="M238" s="227"/>
      <c r="N238" s="228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209</v>
      </c>
      <c r="AU238" s="21" t="s">
        <v>206</v>
      </c>
    </row>
    <row r="239" s="17" customFormat="1" ht="20.88" customHeight="1">
      <c r="A239" s="17"/>
      <c r="B239" s="295"/>
      <c r="C239" s="296"/>
      <c r="D239" s="297" t="s">
        <v>81</v>
      </c>
      <c r="E239" s="297" t="s">
        <v>725</v>
      </c>
      <c r="F239" s="297" t="s">
        <v>3538</v>
      </c>
      <c r="G239" s="296"/>
      <c r="H239" s="296"/>
      <c r="I239" s="298"/>
      <c r="J239" s="299">
        <f>BK239</f>
        <v>0</v>
      </c>
      <c r="K239" s="296"/>
      <c r="L239" s="300"/>
      <c r="M239" s="301"/>
      <c r="N239" s="302"/>
      <c r="O239" s="302"/>
      <c r="P239" s="303">
        <f>SUM(P240:P243)</f>
        <v>0</v>
      </c>
      <c r="Q239" s="302"/>
      <c r="R239" s="303">
        <f>SUM(R240:R243)</f>
        <v>0</v>
      </c>
      <c r="S239" s="302"/>
      <c r="T239" s="304">
        <f>SUM(T240:T243)</f>
        <v>0</v>
      </c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R239" s="305" t="s">
        <v>90</v>
      </c>
      <c r="AT239" s="306" t="s">
        <v>81</v>
      </c>
      <c r="AU239" s="306" t="s">
        <v>207</v>
      </c>
      <c r="AY239" s="305" t="s">
        <v>197</v>
      </c>
      <c r="BK239" s="307">
        <f>SUM(BK240:BK243)</f>
        <v>0</v>
      </c>
    </row>
    <row r="240" s="2" customFormat="1" ht="21.75" customHeight="1">
      <c r="A240" s="43"/>
      <c r="B240" s="44"/>
      <c r="C240" s="211" t="s">
        <v>590</v>
      </c>
      <c r="D240" s="211" t="s">
        <v>201</v>
      </c>
      <c r="E240" s="212" t="s">
        <v>3539</v>
      </c>
      <c r="F240" s="213" t="s">
        <v>3540</v>
      </c>
      <c r="G240" s="214" t="s">
        <v>409</v>
      </c>
      <c r="H240" s="215">
        <v>85</v>
      </c>
      <c r="I240" s="216"/>
      <c r="J240" s="217">
        <f>ROUND(I240*H240,2)</f>
        <v>0</v>
      </c>
      <c r="K240" s="213" t="s">
        <v>35</v>
      </c>
      <c r="L240" s="49"/>
      <c r="M240" s="218" t="s">
        <v>35</v>
      </c>
      <c r="N240" s="219" t="s">
        <v>53</v>
      </c>
      <c r="O240" s="89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R240" s="222" t="s">
        <v>206</v>
      </c>
      <c r="AT240" s="222" t="s">
        <v>201</v>
      </c>
      <c r="AU240" s="222" t="s">
        <v>206</v>
      </c>
      <c r="AY240" s="21" t="s">
        <v>197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21" t="s">
        <v>90</v>
      </c>
      <c r="BK240" s="223">
        <f>ROUND(I240*H240,2)</f>
        <v>0</v>
      </c>
      <c r="BL240" s="21" t="s">
        <v>206</v>
      </c>
      <c r="BM240" s="222" t="s">
        <v>3541</v>
      </c>
    </row>
    <row r="241" s="2" customFormat="1">
      <c r="A241" s="43"/>
      <c r="B241" s="44"/>
      <c r="C241" s="45"/>
      <c r="D241" s="224" t="s">
        <v>209</v>
      </c>
      <c r="E241" s="45"/>
      <c r="F241" s="225" t="s">
        <v>3540</v>
      </c>
      <c r="G241" s="45"/>
      <c r="H241" s="45"/>
      <c r="I241" s="226"/>
      <c r="J241" s="45"/>
      <c r="K241" s="45"/>
      <c r="L241" s="49"/>
      <c r="M241" s="227"/>
      <c r="N241" s="228"/>
      <c r="O241" s="89"/>
      <c r="P241" s="89"/>
      <c r="Q241" s="89"/>
      <c r="R241" s="89"/>
      <c r="S241" s="89"/>
      <c r="T241" s="90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T241" s="21" t="s">
        <v>209</v>
      </c>
      <c r="AU241" s="21" t="s">
        <v>206</v>
      </c>
    </row>
    <row r="242" s="2" customFormat="1" ht="16.5" customHeight="1">
      <c r="A242" s="43"/>
      <c r="B242" s="44"/>
      <c r="C242" s="211" t="s">
        <v>593</v>
      </c>
      <c r="D242" s="211" t="s">
        <v>201</v>
      </c>
      <c r="E242" s="212" t="s">
        <v>3542</v>
      </c>
      <c r="F242" s="213" t="s">
        <v>3543</v>
      </c>
      <c r="G242" s="214" t="s">
        <v>409</v>
      </c>
      <c r="H242" s="215">
        <v>97.799999999999997</v>
      </c>
      <c r="I242" s="216"/>
      <c r="J242" s="217">
        <f>ROUND(I242*H242,2)</f>
        <v>0</v>
      </c>
      <c r="K242" s="213" t="s">
        <v>35</v>
      </c>
      <c r="L242" s="49"/>
      <c r="M242" s="218" t="s">
        <v>35</v>
      </c>
      <c r="N242" s="219" t="s">
        <v>53</v>
      </c>
      <c r="O242" s="89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R242" s="222" t="s">
        <v>206</v>
      </c>
      <c r="AT242" s="222" t="s">
        <v>201</v>
      </c>
      <c r="AU242" s="222" t="s">
        <v>206</v>
      </c>
      <c r="AY242" s="21" t="s">
        <v>197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21" t="s">
        <v>90</v>
      </c>
      <c r="BK242" s="223">
        <f>ROUND(I242*H242,2)</f>
        <v>0</v>
      </c>
      <c r="BL242" s="21" t="s">
        <v>206</v>
      </c>
      <c r="BM242" s="222" t="s">
        <v>3544</v>
      </c>
    </row>
    <row r="243" s="2" customFormat="1">
      <c r="A243" s="43"/>
      <c r="B243" s="44"/>
      <c r="C243" s="45"/>
      <c r="D243" s="224" t="s">
        <v>209</v>
      </c>
      <c r="E243" s="45"/>
      <c r="F243" s="225" t="s">
        <v>3543</v>
      </c>
      <c r="G243" s="45"/>
      <c r="H243" s="45"/>
      <c r="I243" s="226"/>
      <c r="J243" s="45"/>
      <c r="K243" s="45"/>
      <c r="L243" s="49"/>
      <c r="M243" s="227"/>
      <c r="N243" s="228"/>
      <c r="O243" s="89"/>
      <c r="P243" s="89"/>
      <c r="Q243" s="89"/>
      <c r="R243" s="89"/>
      <c r="S243" s="89"/>
      <c r="T243" s="90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T243" s="21" t="s">
        <v>209</v>
      </c>
      <c r="AU243" s="21" t="s">
        <v>206</v>
      </c>
    </row>
    <row r="244" s="17" customFormat="1" ht="20.88" customHeight="1">
      <c r="A244" s="17"/>
      <c r="B244" s="295"/>
      <c r="C244" s="296"/>
      <c r="D244" s="297" t="s">
        <v>81</v>
      </c>
      <c r="E244" s="297" t="s">
        <v>759</v>
      </c>
      <c r="F244" s="297" t="s">
        <v>3545</v>
      </c>
      <c r="G244" s="296"/>
      <c r="H244" s="296"/>
      <c r="I244" s="298"/>
      <c r="J244" s="299">
        <f>BK244</f>
        <v>0</v>
      </c>
      <c r="K244" s="296"/>
      <c r="L244" s="300"/>
      <c r="M244" s="301"/>
      <c r="N244" s="302"/>
      <c r="O244" s="302"/>
      <c r="P244" s="303">
        <f>SUM(P245:P262)</f>
        <v>0</v>
      </c>
      <c r="Q244" s="302"/>
      <c r="R244" s="303">
        <f>SUM(R245:R262)</f>
        <v>10.100467549999999</v>
      </c>
      <c r="S244" s="302"/>
      <c r="T244" s="304">
        <f>SUM(T245:T262)</f>
        <v>0</v>
      </c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R244" s="305" t="s">
        <v>90</v>
      </c>
      <c r="AT244" s="306" t="s">
        <v>81</v>
      </c>
      <c r="AU244" s="306" t="s">
        <v>207</v>
      </c>
      <c r="AY244" s="305" t="s">
        <v>197</v>
      </c>
      <c r="BK244" s="307">
        <f>SUM(BK245:BK262)</f>
        <v>0</v>
      </c>
    </row>
    <row r="245" s="2" customFormat="1" ht="16.5" customHeight="1">
      <c r="A245" s="43"/>
      <c r="B245" s="44"/>
      <c r="C245" s="211" t="s">
        <v>597</v>
      </c>
      <c r="D245" s="211" t="s">
        <v>201</v>
      </c>
      <c r="E245" s="212" t="s">
        <v>3546</v>
      </c>
      <c r="F245" s="213" t="s">
        <v>3547</v>
      </c>
      <c r="G245" s="214" t="s">
        <v>204</v>
      </c>
      <c r="H245" s="215">
        <v>22.949999999999999</v>
      </c>
      <c r="I245" s="216"/>
      <c r="J245" s="217">
        <f>ROUND(I245*H245,2)</f>
        <v>0</v>
      </c>
      <c r="K245" s="213" t="s">
        <v>35</v>
      </c>
      <c r="L245" s="49"/>
      <c r="M245" s="218" t="s">
        <v>35</v>
      </c>
      <c r="N245" s="219" t="s">
        <v>53</v>
      </c>
      <c r="O245" s="89"/>
      <c r="P245" s="220">
        <f>O245*H245</f>
        <v>0</v>
      </c>
      <c r="Q245" s="220">
        <v>0.40799999999999997</v>
      </c>
      <c r="R245" s="220">
        <f>Q245*H245</f>
        <v>9.3635999999999999</v>
      </c>
      <c r="S245" s="220">
        <v>0</v>
      </c>
      <c r="T245" s="221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2" t="s">
        <v>206</v>
      </c>
      <c r="AT245" s="222" t="s">
        <v>201</v>
      </c>
      <c r="AU245" s="222" t="s">
        <v>206</v>
      </c>
      <c r="AY245" s="21" t="s">
        <v>197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1" t="s">
        <v>90</v>
      </c>
      <c r="BK245" s="223">
        <f>ROUND(I245*H245,2)</f>
        <v>0</v>
      </c>
      <c r="BL245" s="21" t="s">
        <v>206</v>
      </c>
      <c r="BM245" s="222" t="s">
        <v>3548</v>
      </c>
    </row>
    <row r="246" s="2" customFormat="1">
      <c r="A246" s="43"/>
      <c r="B246" s="44"/>
      <c r="C246" s="45"/>
      <c r="D246" s="224" t="s">
        <v>209</v>
      </c>
      <c r="E246" s="45"/>
      <c r="F246" s="225" t="s">
        <v>3547</v>
      </c>
      <c r="G246" s="45"/>
      <c r="H246" s="45"/>
      <c r="I246" s="226"/>
      <c r="J246" s="45"/>
      <c r="K246" s="45"/>
      <c r="L246" s="49"/>
      <c r="M246" s="227"/>
      <c r="N246" s="228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209</v>
      </c>
      <c r="AU246" s="21" t="s">
        <v>206</v>
      </c>
    </row>
    <row r="247" s="2" customFormat="1" ht="16.5" customHeight="1">
      <c r="A247" s="43"/>
      <c r="B247" s="44"/>
      <c r="C247" s="211" t="s">
        <v>607</v>
      </c>
      <c r="D247" s="211" t="s">
        <v>201</v>
      </c>
      <c r="E247" s="212" t="s">
        <v>3549</v>
      </c>
      <c r="F247" s="213" t="s">
        <v>3550</v>
      </c>
      <c r="G247" s="214" t="s">
        <v>320</v>
      </c>
      <c r="H247" s="215">
        <v>0.33300000000000002</v>
      </c>
      <c r="I247" s="216"/>
      <c r="J247" s="217">
        <f>ROUND(I247*H247,2)</f>
        <v>0</v>
      </c>
      <c r="K247" s="213" t="s">
        <v>35</v>
      </c>
      <c r="L247" s="49"/>
      <c r="M247" s="218" t="s">
        <v>35</v>
      </c>
      <c r="N247" s="219" t="s">
        <v>53</v>
      </c>
      <c r="O247" s="89"/>
      <c r="P247" s="220">
        <f>O247*H247</f>
        <v>0</v>
      </c>
      <c r="Q247" s="220">
        <v>2.20147</v>
      </c>
      <c r="R247" s="220">
        <f>Q247*H247</f>
        <v>0.73308951</v>
      </c>
      <c r="S247" s="220">
        <v>0</v>
      </c>
      <c r="T247" s="221">
        <f>S247*H247</f>
        <v>0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R247" s="222" t="s">
        <v>206</v>
      </c>
      <c r="AT247" s="222" t="s">
        <v>201</v>
      </c>
      <c r="AU247" s="222" t="s">
        <v>206</v>
      </c>
      <c r="AY247" s="21" t="s">
        <v>197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21" t="s">
        <v>90</v>
      </c>
      <c r="BK247" s="223">
        <f>ROUND(I247*H247,2)</f>
        <v>0</v>
      </c>
      <c r="BL247" s="21" t="s">
        <v>206</v>
      </c>
      <c r="BM247" s="222" t="s">
        <v>3551</v>
      </c>
    </row>
    <row r="248" s="2" customFormat="1">
      <c r="A248" s="43"/>
      <c r="B248" s="44"/>
      <c r="C248" s="45"/>
      <c r="D248" s="224" t="s">
        <v>209</v>
      </c>
      <c r="E248" s="45"/>
      <c r="F248" s="225" t="s">
        <v>3550</v>
      </c>
      <c r="G248" s="45"/>
      <c r="H248" s="45"/>
      <c r="I248" s="226"/>
      <c r="J248" s="45"/>
      <c r="K248" s="45"/>
      <c r="L248" s="49"/>
      <c r="M248" s="227"/>
      <c r="N248" s="228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T248" s="21" t="s">
        <v>209</v>
      </c>
      <c r="AU248" s="21" t="s">
        <v>206</v>
      </c>
    </row>
    <row r="249" s="2" customFormat="1" ht="16.5" customHeight="1">
      <c r="A249" s="43"/>
      <c r="B249" s="44"/>
      <c r="C249" s="211" t="s">
        <v>610</v>
      </c>
      <c r="D249" s="211" t="s">
        <v>201</v>
      </c>
      <c r="E249" s="212" t="s">
        <v>3552</v>
      </c>
      <c r="F249" s="213" t="s">
        <v>3553</v>
      </c>
      <c r="G249" s="214" t="s">
        <v>409</v>
      </c>
      <c r="H249" s="215">
        <v>1.5</v>
      </c>
      <c r="I249" s="216"/>
      <c r="J249" s="217">
        <f>ROUND(I249*H249,2)</f>
        <v>0</v>
      </c>
      <c r="K249" s="213" t="s">
        <v>35</v>
      </c>
      <c r="L249" s="49"/>
      <c r="M249" s="218" t="s">
        <v>35</v>
      </c>
      <c r="N249" s="219" t="s">
        <v>53</v>
      </c>
      <c r="O249" s="89"/>
      <c r="P249" s="220">
        <f>O249*H249</f>
        <v>0</v>
      </c>
      <c r="Q249" s="220">
        <v>0.00046000000000000001</v>
      </c>
      <c r="R249" s="220">
        <f>Q249*H249</f>
        <v>0.00069000000000000008</v>
      </c>
      <c r="S249" s="220">
        <v>0</v>
      </c>
      <c r="T249" s="221">
        <f>S249*H249</f>
        <v>0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R249" s="222" t="s">
        <v>206</v>
      </c>
      <c r="AT249" s="222" t="s">
        <v>201</v>
      </c>
      <c r="AU249" s="222" t="s">
        <v>206</v>
      </c>
      <c r="AY249" s="21" t="s">
        <v>197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21" t="s">
        <v>90</v>
      </c>
      <c r="BK249" s="223">
        <f>ROUND(I249*H249,2)</f>
        <v>0</v>
      </c>
      <c r="BL249" s="21" t="s">
        <v>206</v>
      </c>
      <c r="BM249" s="222" t="s">
        <v>3554</v>
      </c>
    </row>
    <row r="250" s="2" customFormat="1">
      <c r="A250" s="43"/>
      <c r="B250" s="44"/>
      <c r="C250" s="45"/>
      <c r="D250" s="224" t="s">
        <v>209</v>
      </c>
      <c r="E250" s="45"/>
      <c r="F250" s="225" t="s">
        <v>3553</v>
      </c>
      <c r="G250" s="45"/>
      <c r="H250" s="45"/>
      <c r="I250" s="226"/>
      <c r="J250" s="45"/>
      <c r="K250" s="45"/>
      <c r="L250" s="49"/>
      <c r="M250" s="227"/>
      <c r="N250" s="228"/>
      <c r="O250" s="89"/>
      <c r="P250" s="89"/>
      <c r="Q250" s="89"/>
      <c r="R250" s="89"/>
      <c r="S250" s="89"/>
      <c r="T250" s="90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T250" s="21" t="s">
        <v>209</v>
      </c>
      <c r="AU250" s="21" t="s">
        <v>206</v>
      </c>
    </row>
    <row r="251" s="2" customFormat="1" ht="16.5" customHeight="1">
      <c r="A251" s="43"/>
      <c r="B251" s="44"/>
      <c r="C251" s="211" t="s">
        <v>613</v>
      </c>
      <c r="D251" s="211" t="s">
        <v>201</v>
      </c>
      <c r="E251" s="212" t="s">
        <v>3555</v>
      </c>
      <c r="F251" s="213" t="s">
        <v>3556</v>
      </c>
      <c r="G251" s="214" t="s">
        <v>409</v>
      </c>
      <c r="H251" s="215">
        <v>2</v>
      </c>
      <c r="I251" s="216"/>
      <c r="J251" s="217">
        <f>ROUND(I251*H251,2)</f>
        <v>0</v>
      </c>
      <c r="K251" s="213" t="s">
        <v>35</v>
      </c>
      <c r="L251" s="49"/>
      <c r="M251" s="218" t="s">
        <v>35</v>
      </c>
      <c r="N251" s="219" t="s">
        <v>53</v>
      </c>
      <c r="O251" s="89"/>
      <c r="P251" s="220">
        <f>O251*H251</f>
        <v>0</v>
      </c>
      <c r="Q251" s="220">
        <v>0.00046000000000000001</v>
      </c>
      <c r="R251" s="220">
        <f>Q251*H251</f>
        <v>0.00092000000000000003</v>
      </c>
      <c r="S251" s="220">
        <v>0</v>
      </c>
      <c r="T251" s="221">
        <f>S251*H251</f>
        <v>0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R251" s="222" t="s">
        <v>206</v>
      </c>
      <c r="AT251" s="222" t="s">
        <v>201</v>
      </c>
      <c r="AU251" s="222" t="s">
        <v>206</v>
      </c>
      <c r="AY251" s="21" t="s">
        <v>197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1" t="s">
        <v>90</v>
      </c>
      <c r="BK251" s="223">
        <f>ROUND(I251*H251,2)</f>
        <v>0</v>
      </c>
      <c r="BL251" s="21" t="s">
        <v>206</v>
      </c>
      <c r="BM251" s="222" t="s">
        <v>3557</v>
      </c>
    </row>
    <row r="252" s="2" customFormat="1">
      <c r="A252" s="43"/>
      <c r="B252" s="44"/>
      <c r="C252" s="45"/>
      <c r="D252" s="224" t="s">
        <v>209</v>
      </c>
      <c r="E252" s="45"/>
      <c r="F252" s="225" t="s">
        <v>3556</v>
      </c>
      <c r="G252" s="45"/>
      <c r="H252" s="45"/>
      <c r="I252" s="226"/>
      <c r="J252" s="45"/>
      <c r="K252" s="45"/>
      <c r="L252" s="49"/>
      <c r="M252" s="227"/>
      <c r="N252" s="228"/>
      <c r="O252" s="89"/>
      <c r="P252" s="89"/>
      <c r="Q252" s="89"/>
      <c r="R252" s="89"/>
      <c r="S252" s="89"/>
      <c r="T252" s="90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T252" s="21" t="s">
        <v>209</v>
      </c>
      <c r="AU252" s="21" t="s">
        <v>206</v>
      </c>
    </row>
    <row r="253" s="2" customFormat="1" ht="21.75" customHeight="1">
      <c r="A253" s="43"/>
      <c r="B253" s="44"/>
      <c r="C253" s="211" t="s">
        <v>617</v>
      </c>
      <c r="D253" s="211" t="s">
        <v>201</v>
      </c>
      <c r="E253" s="212" t="s">
        <v>3558</v>
      </c>
      <c r="F253" s="213" t="s">
        <v>3559</v>
      </c>
      <c r="G253" s="214" t="s">
        <v>215</v>
      </c>
      <c r="H253" s="215">
        <v>0.81200000000000006</v>
      </c>
      <c r="I253" s="216"/>
      <c r="J253" s="217">
        <f>ROUND(I253*H253,2)</f>
        <v>0</v>
      </c>
      <c r="K253" s="213" t="s">
        <v>35</v>
      </c>
      <c r="L253" s="49"/>
      <c r="M253" s="218" t="s">
        <v>35</v>
      </c>
      <c r="N253" s="219" t="s">
        <v>53</v>
      </c>
      <c r="O253" s="89"/>
      <c r="P253" s="220">
        <f>O253*H253</f>
        <v>0</v>
      </c>
      <c r="Q253" s="220">
        <v>0.0026700000000000001</v>
      </c>
      <c r="R253" s="220">
        <f>Q253*H253</f>
        <v>0.00216804</v>
      </c>
      <c r="S253" s="220">
        <v>0</v>
      </c>
      <c r="T253" s="221">
        <f>S253*H253</f>
        <v>0</v>
      </c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R253" s="222" t="s">
        <v>206</v>
      </c>
      <c r="AT253" s="222" t="s">
        <v>201</v>
      </c>
      <c r="AU253" s="222" t="s">
        <v>206</v>
      </c>
      <c r="AY253" s="21" t="s">
        <v>197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21" t="s">
        <v>90</v>
      </c>
      <c r="BK253" s="223">
        <f>ROUND(I253*H253,2)</f>
        <v>0</v>
      </c>
      <c r="BL253" s="21" t="s">
        <v>206</v>
      </c>
      <c r="BM253" s="222" t="s">
        <v>3560</v>
      </c>
    </row>
    <row r="254" s="2" customFormat="1">
      <c r="A254" s="43"/>
      <c r="B254" s="44"/>
      <c r="C254" s="45"/>
      <c r="D254" s="224" t="s">
        <v>209</v>
      </c>
      <c r="E254" s="45"/>
      <c r="F254" s="225" t="s">
        <v>3559</v>
      </c>
      <c r="G254" s="45"/>
      <c r="H254" s="45"/>
      <c r="I254" s="226"/>
      <c r="J254" s="45"/>
      <c r="K254" s="45"/>
      <c r="L254" s="49"/>
      <c r="M254" s="227"/>
      <c r="N254" s="228"/>
      <c r="O254" s="89"/>
      <c r="P254" s="89"/>
      <c r="Q254" s="89"/>
      <c r="R254" s="89"/>
      <c r="S254" s="89"/>
      <c r="T254" s="90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T254" s="21" t="s">
        <v>209</v>
      </c>
      <c r="AU254" s="21" t="s">
        <v>206</v>
      </c>
    </row>
    <row r="255" s="2" customFormat="1" ht="16.5" customHeight="1">
      <c r="A255" s="43"/>
      <c r="B255" s="44"/>
      <c r="C255" s="211" t="s">
        <v>621</v>
      </c>
      <c r="D255" s="211" t="s">
        <v>201</v>
      </c>
      <c r="E255" s="212" t="s">
        <v>3561</v>
      </c>
      <c r="F255" s="213" t="s">
        <v>3562</v>
      </c>
      <c r="G255" s="214" t="s">
        <v>269</v>
      </c>
      <c r="H255" s="215">
        <v>12.587</v>
      </c>
      <c r="I255" s="216"/>
      <c r="J255" s="217">
        <f>ROUND(I255*H255,2)</f>
        <v>0</v>
      </c>
      <c r="K255" s="213" t="s">
        <v>35</v>
      </c>
      <c r="L255" s="49"/>
      <c r="M255" s="218" t="s">
        <v>35</v>
      </c>
      <c r="N255" s="219" t="s">
        <v>53</v>
      </c>
      <c r="O255" s="89"/>
      <c r="P255" s="220">
        <f>O255*H255</f>
        <v>0</v>
      </c>
      <c r="Q255" s="220">
        <v>0</v>
      </c>
      <c r="R255" s="220">
        <f>Q255*H255</f>
        <v>0</v>
      </c>
      <c r="S255" s="220">
        <v>0</v>
      </c>
      <c r="T255" s="221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2" t="s">
        <v>206</v>
      </c>
      <c r="AT255" s="222" t="s">
        <v>201</v>
      </c>
      <c r="AU255" s="222" t="s">
        <v>206</v>
      </c>
      <c r="AY255" s="21" t="s">
        <v>197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21" t="s">
        <v>90</v>
      </c>
      <c r="BK255" s="223">
        <f>ROUND(I255*H255,2)</f>
        <v>0</v>
      </c>
      <c r="BL255" s="21" t="s">
        <v>206</v>
      </c>
      <c r="BM255" s="222" t="s">
        <v>3563</v>
      </c>
    </row>
    <row r="256" s="2" customFormat="1">
      <c r="A256" s="43"/>
      <c r="B256" s="44"/>
      <c r="C256" s="45"/>
      <c r="D256" s="224" t="s">
        <v>209</v>
      </c>
      <c r="E256" s="45"/>
      <c r="F256" s="225" t="s">
        <v>3562</v>
      </c>
      <c r="G256" s="45"/>
      <c r="H256" s="45"/>
      <c r="I256" s="226"/>
      <c r="J256" s="45"/>
      <c r="K256" s="45"/>
      <c r="L256" s="49"/>
      <c r="M256" s="227"/>
      <c r="N256" s="228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209</v>
      </c>
      <c r="AU256" s="21" t="s">
        <v>206</v>
      </c>
    </row>
    <row r="257" s="2" customFormat="1" ht="21.75" customHeight="1">
      <c r="A257" s="43"/>
      <c r="B257" s="44"/>
      <c r="C257" s="211" t="s">
        <v>623</v>
      </c>
      <c r="D257" s="211" t="s">
        <v>201</v>
      </c>
      <c r="E257" s="212" t="s">
        <v>3564</v>
      </c>
      <c r="F257" s="213" t="s">
        <v>3565</v>
      </c>
      <c r="G257" s="214" t="s">
        <v>269</v>
      </c>
      <c r="H257" s="215">
        <v>75.206000000000003</v>
      </c>
      <c r="I257" s="216"/>
      <c r="J257" s="217">
        <f>ROUND(I257*H257,2)</f>
        <v>0</v>
      </c>
      <c r="K257" s="213" t="s">
        <v>35</v>
      </c>
      <c r="L257" s="49"/>
      <c r="M257" s="218" t="s">
        <v>35</v>
      </c>
      <c r="N257" s="219" t="s">
        <v>53</v>
      </c>
      <c r="O257" s="89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R257" s="222" t="s">
        <v>206</v>
      </c>
      <c r="AT257" s="222" t="s">
        <v>201</v>
      </c>
      <c r="AU257" s="222" t="s">
        <v>206</v>
      </c>
      <c r="AY257" s="21" t="s">
        <v>197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21" t="s">
        <v>90</v>
      </c>
      <c r="BK257" s="223">
        <f>ROUND(I257*H257,2)</f>
        <v>0</v>
      </c>
      <c r="BL257" s="21" t="s">
        <v>206</v>
      </c>
      <c r="BM257" s="222" t="s">
        <v>3566</v>
      </c>
    </row>
    <row r="258" s="2" customFormat="1">
      <c r="A258" s="43"/>
      <c r="B258" s="44"/>
      <c r="C258" s="45"/>
      <c r="D258" s="224" t="s">
        <v>209</v>
      </c>
      <c r="E258" s="45"/>
      <c r="F258" s="225" t="s">
        <v>3565</v>
      </c>
      <c r="G258" s="45"/>
      <c r="H258" s="45"/>
      <c r="I258" s="226"/>
      <c r="J258" s="45"/>
      <c r="K258" s="45"/>
      <c r="L258" s="49"/>
      <c r="M258" s="227"/>
      <c r="N258" s="228"/>
      <c r="O258" s="89"/>
      <c r="P258" s="89"/>
      <c r="Q258" s="89"/>
      <c r="R258" s="89"/>
      <c r="S258" s="89"/>
      <c r="T258" s="90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T258" s="21" t="s">
        <v>209</v>
      </c>
      <c r="AU258" s="21" t="s">
        <v>206</v>
      </c>
    </row>
    <row r="259" s="2" customFormat="1" ht="24.15" customHeight="1">
      <c r="A259" s="43"/>
      <c r="B259" s="44"/>
      <c r="C259" s="211" t="s">
        <v>625</v>
      </c>
      <c r="D259" s="211" t="s">
        <v>201</v>
      </c>
      <c r="E259" s="212" t="s">
        <v>3567</v>
      </c>
      <c r="F259" s="213" t="s">
        <v>3568</v>
      </c>
      <c r="G259" s="214" t="s">
        <v>269</v>
      </c>
      <c r="H259" s="215">
        <v>10.101000000000001</v>
      </c>
      <c r="I259" s="216"/>
      <c r="J259" s="217">
        <f>ROUND(I259*H259,2)</f>
        <v>0</v>
      </c>
      <c r="K259" s="213" t="s">
        <v>35</v>
      </c>
      <c r="L259" s="49"/>
      <c r="M259" s="218" t="s">
        <v>35</v>
      </c>
      <c r="N259" s="219" t="s">
        <v>53</v>
      </c>
      <c r="O259" s="89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2" t="s">
        <v>206</v>
      </c>
      <c r="AT259" s="222" t="s">
        <v>201</v>
      </c>
      <c r="AU259" s="222" t="s">
        <v>206</v>
      </c>
      <c r="AY259" s="21" t="s">
        <v>197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21" t="s">
        <v>90</v>
      </c>
      <c r="BK259" s="223">
        <f>ROUND(I259*H259,2)</f>
        <v>0</v>
      </c>
      <c r="BL259" s="21" t="s">
        <v>206</v>
      </c>
      <c r="BM259" s="222" t="s">
        <v>3569</v>
      </c>
    </row>
    <row r="260" s="2" customFormat="1">
      <c r="A260" s="43"/>
      <c r="B260" s="44"/>
      <c r="C260" s="45"/>
      <c r="D260" s="224" t="s">
        <v>209</v>
      </c>
      <c r="E260" s="45"/>
      <c r="F260" s="225" t="s">
        <v>3568</v>
      </c>
      <c r="G260" s="45"/>
      <c r="H260" s="45"/>
      <c r="I260" s="226"/>
      <c r="J260" s="45"/>
      <c r="K260" s="45"/>
      <c r="L260" s="49"/>
      <c r="M260" s="227"/>
      <c r="N260" s="228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T260" s="21" t="s">
        <v>209</v>
      </c>
      <c r="AU260" s="21" t="s">
        <v>206</v>
      </c>
    </row>
    <row r="261" s="2" customFormat="1" ht="24.15" customHeight="1">
      <c r="A261" s="43"/>
      <c r="B261" s="44"/>
      <c r="C261" s="211" t="s">
        <v>627</v>
      </c>
      <c r="D261" s="211" t="s">
        <v>201</v>
      </c>
      <c r="E261" s="212" t="s">
        <v>3570</v>
      </c>
      <c r="F261" s="213" t="s">
        <v>3571</v>
      </c>
      <c r="G261" s="214" t="s">
        <v>269</v>
      </c>
      <c r="H261" s="215">
        <v>2.4860000000000002</v>
      </c>
      <c r="I261" s="216"/>
      <c r="J261" s="217">
        <f>ROUND(I261*H261,2)</f>
        <v>0</v>
      </c>
      <c r="K261" s="213" t="s">
        <v>35</v>
      </c>
      <c r="L261" s="49"/>
      <c r="M261" s="218" t="s">
        <v>35</v>
      </c>
      <c r="N261" s="219" t="s">
        <v>53</v>
      </c>
      <c r="O261" s="89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2" t="s">
        <v>206</v>
      </c>
      <c r="AT261" s="222" t="s">
        <v>201</v>
      </c>
      <c r="AU261" s="222" t="s">
        <v>206</v>
      </c>
      <c r="AY261" s="21" t="s">
        <v>197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21" t="s">
        <v>90</v>
      </c>
      <c r="BK261" s="223">
        <f>ROUND(I261*H261,2)</f>
        <v>0</v>
      </c>
      <c r="BL261" s="21" t="s">
        <v>206</v>
      </c>
      <c r="BM261" s="222" t="s">
        <v>3572</v>
      </c>
    </row>
    <row r="262" s="2" customFormat="1">
      <c r="A262" s="43"/>
      <c r="B262" s="44"/>
      <c r="C262" s="45"/>
      <c r="D262" s="224" t="s">
        <v>209</v>
      </c>
      <c r="E262" s="45"/>
      <c r="F262" s="225" t="s">
        <v>3571</v>
      </c>
      <c r="G262" s="45"/>
      <c r="H262" s="45"/>
      <c r="I262" s="226"/>
      <c r="J262" s="45"/>
      <c r="K262" s="45"/>
      <c r="L262" s="49"/>
      <c r="M262" s="227"/>
      <c r="N262" s="228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209</v>
      </c>
      <c r="AU262" s="21" t="s">
        <v>206</v>
      </c>
    </row>
    <row r="263" s="17" customFormat="1" ht="20.88" customHeight="1">
      <c r="A263" s="17"/>
      <c r="B263" s="295"/>
      <c r="C263" s="296"/>
      <c r="D263" s="297" t="s">
        <v>81</v>
      </c>
      <c r="E263" s="297" t="s">
        <v>3573</v>
      </c>
      <c r="F263" s="297" t="s">
        <v>3574</v>
      </c>
      <c r="G263" s="296"/>
      <c r="H263" s="296"/>
      <c r="I263" s="298"/>
      <c r="J263" s="299">
        <f>BK263</f>
        <v>0</v>
      </c>
      <c r="K263" s="296"/>
      <c r="L263" s="300"/>
      <c r="M263" s="301"/>
      <c r="N263" s="302"/>
      <c r="O263" s="302"/>
      <c r="P263" s="303">
        <f>SUM(P264:P265)</f>
        <v>0</v>
      </c>
      <c r="Q263" s="302"/>
      <c r="R263" s="303">
        <f>SUM(R264:R265)</f>
        <v>0</v>
      </c>
      <c r="S263" s="302"/>
      <c r="T263" s="304">
        <f>SUM(T264:T265)</f>
        <v>0</v>
      </c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R263" s="305" t="s">
        <v>90</v>
      </c>
      <c r="AT263" s="306" t="s">
        <v>81</v>
      </c>
      <c r="AU263" s="306" t="s">
        <v>207</v>
      </c>
      <c r="AY263" s="305" t="s">
        <v>197</v>
      </c>
      <c r="BK263" s="307">
        <f>SUM(BK264:BK265)</f>
        <v>0</v>
      </c>
    </row>
    <row r="264" s="2" customFormat="1" ht="21.75" customHeight="1">
      <c r="A264" s="43"/>
      <c r="B264" s="44"/>
      <c r="C264" s="211" t="s">
        <v>630</v>
      </c>
      <c r="D264" s="211" t="s">
        <v>201</v>
      </c>
      <c r="E264" s="212" t="s">
        <v>3575</v>
      </c>
      <c r="F264" s="213" t="s">
        <v>3576</v>
      </c>
      <c r="G264" s="214" t="s">
        <v>269</v>
      </c>
      <c r="H264" s="215">
        <v>245.44900000000001</v>
      </c>
      <c r="I264" s="216"/>
      <c r="J264" s="217">
        <f>ROUND(I264*H264,2)</f>
        <v>0</v>
      </c>
      <c r="K264" s="213" t="s">
        <v>35</v>
      </c>
      <c r="L264" s="49"/>
      <c r="M264" s="218" t="s">
        <v>35</v>
      </c>
      <c r="N264" s="219" t="s">
        <v>53</v>
      </c>
      <c r="O264" s="89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R264" s="222" t="s">
        <v>206</v>
      </c>
      <c r="AT264" s="222" t="s">
        <v>201</v>
      </c>
      <c r="AU264" s="222" t="s">
        <v>206</v>
      </c>
      <c r="AY264" s="21" t="s">
        <v>197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21" t="s">
        <v>90</v>
      </c>
      <c r="BK264" s="223">
        <f>ROUND(I264*H264,2)</f>
        <v>0</v>
      </c>
      <c r="BL264" s="21" t="s">
        <v>206</v>
      </c>
      <c r="BM264" s="222" t="s">
        <v>3577</v>
      </c>
    </row>
    <row r="265" s="2" customFormat="1">
      <c r="A265" s="43"/>
      <c r="B265" s="44"/>
      <c r="C265" s="45"/>
      <c r="D265" s="224" t="s">
        <v>209</v>
      </c>
      <c r="E265" s="45"/>
      <c r="F265" s="225" t="s">
        <v>3576</v>
      </c>
      <c r="G265" s="45"/>
      <c r="H265" s="45"/>
      <c r="I265" s="226"/>
      <c r="J265" s="45"/>
      <c r="K265" s="45"/>
      <c r="L265" s="49"/>
      <c r="M265" s="227"/>
      <c r="N265" s="228"/>
      <c r="O265" s="89"/>
      <c r="P265" s="89"/>
      <c r="Q265" s="89"/>
      <c r="R265" s="89"/>
      <c r="S265" s="89"/>
      <c r="T265" s="90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T265" s="21" t="s">
        <v>209</v>
      </c>
      <c r="AU265" s="21" t="s">
        <v>206</v>
      </c>
    </row>
    <row r="266" s="17" customFormat="1" ht="20.88" customHeight="1">
      <c r="A266" s="17"/>
      <c r="B266" s="295"/>
      <c r="C266" s="296"/>
      <c r="D266" s="297" t="s">
        <v>81</v>
      </c>
      <c r="E266" s="297" t="s">
        <v>3578</v>
      </c>
      <c r="F266" s="297" t="s">
        <v>3579</v>
      </c>
      <c r="G266" s="296"/>
      <c r="H266" s="296"/>
      <c r="I266" s="298"/>
      <c r="J266" s="299">
        <f>BK266</f>
        <v>0</v>
      </c>
      <c r="K266" s="296"/>
      <c r="L266" s="300"/>
      <c r="M266" s="301"/>
      <c r="N266" s="302"/>
      <c r="O266" s="302"/>
      <c r="P266" s="303">
        <f>SUM(P267:P286)</f>
        <v>0</v>
      </c>
      <c r="Q266" s="302"/>
      <c r="R266" s="303">
        <f>SUM(R267:R286)</f>
        <v>0.7946955</v>
      </c>
      <c r="S266" s="302"/>
      <c r="T266" s="304">
        <f>SUM(T267:T286)</f>
        <v>0</v>
      </c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R266" s="305" t="s">
        <v>90</v>
      </c>
      <c r="AT266" s="306" t="s">
        <v>81</v>
      </c>
      <c r="AU266" s="306" t="s">
        <v>207</v>
      </c>
      <c r="AY266" s="305" t="s">
        <v>197</v>
      </c>
      <c r="BK266" s="307">
        <f>SUM(BK267:BK286)</f>
        <v>0</v>
      </c>
    </row>
    <row r="267" s="2" customFormat="1" ht="16.5" customHeight="1">
      <c r="A267" s="43"/>
      <c r="B267" s="44"/>
      <c r="C267" s="211" t="s">
        <v>634</v>
      </c>
      <c r="D267" s="211" t="s">
        <v>201</v>
      </c>
      <c r="E267" s="212" t="s">
        <v>3580</v>
      </c>
      <c r="F267" s="213" t="s">
        <v>3581</v>
      </c>
      <c r="G267" s="214" t="s">
        <v>320</v>
      </c>
      <c r="H267" s="215">
        <v>0.45000000000000001</v>
      </c>
      <c r="I267" s="216"/>
      <c r="J267" s="217">
        <f>ROUND(I267*H267,2)</f>
        <v>0</v>
      </c>
      <c r="K267" s="213" t="s">
        <v>35</v>
      </c>
      <c r="L267" s="49"/>
      <c r="M267" s="218" t="s">
        <v>35</v>
      </c>
      <c r="N267" s="219" t="s">
        <v>53</v>
      </c>
      <c r="O267" s="89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R267" s="222" t="s">
        <v>206</v>
      </c>
      <c r="AT267" s="222" t="s">
        <v>201</v>
      </c>
      <c r="AU267" s="222" t="s">
        <v>206</v>
      </c>
      <c r="AY267" s="21" t="s">
        <v>197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21" t="s">
        <v>90</v>
      </c>
      <c r="BK267" s="223">
        <f>ROUND(I267*H267,2)</f>
        <v>0</v>
      </c>
      <c r="BL267" s="21" t="s">
        <v>206</v>
      </c>
      <c r="BM267" s="222" t="s">
        <v>3582</v>
      </c>
    </row>
    <row r="268" s="2" customFormat="1">
      <c r="A268" s="43"/>
      <c r="B268" s="44"/>
      <c r="C268" s="45"/>
      <c r="D268" s="224" t="s">
        <v>209</v>
      </c>
      <c r="E268" s="45"/>
      <c r="F268" s="225" t="s">
        <v>3581</v>
      </c>
      <c r="G268" s="45"/>
      <c r="H268" s="45"/>
      <c r="I268" s="226"/>
      <c r="J268" s="45"/>
      <c r="K268" s="45"/>
      <c r="L268" s="49"/>
      <c r="M268" s="227"/>
      <c r="N268" s="228"/>
      <c r="O268" s="89"/>
      <c r="P268" s="89"/>
      <c r="Q268" s="89"/>
      <c r="R268" s="89"/>
      <c r="S268" s="89"/>
      <c r="T268" s="90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T268" s="21" t="s">
        <v>209</v>
      </c>
      <c r="AU268" s="21" t="s">
        <v>206</v>
      </c>
    </row>
    <row r="269" s="2" customFormat="1" ht="21.75" customHeight="1">
      <c r="A269" s="43"/>
      <c r="B269" s="44"/>
      <c r="C269" s="211" t="s">
        <v>639</v>
      </c>
      <c r="D269" s="211" t="s">
        <v>201</v>
      </c>
      <c r="E269" s="212" t="s">
        <v>3583</v>
      </c>
      <c r="F269" s="213" t="s">
        <v>3584</v>
      </c>
      <c r="G269" s="214" t="s">
        <v>320</v>
      </c>
      <c r="H269" s="215">
        <v>0.45000000000000001</v>
      </c>
      <c r="I269" s="216"/>
      <c r="J269" s="217">
        <f>ROUND(I269*H269,2)</f>
        <v>0</v>
      </c>
      <c r="K269" s="213" t="s">
        <v>35</v>
      </c>
      <c r="L269" s="49"/>
      <c r="M269" s="218" t="s">
        <v>35</v>
      </c>
      <c r="N269" s="219" t="s">
        <v>53</v>
      </c>
      <c r="O269" s="89"/>
      <c r="P269" s="220">
        <f>O269*H269</f>
        <v>0</v>
      </c>
      <c r="Q269" s="220">
        <v>0</v>
      </c>
      <c r="R269" s="220">
        <f>Q269*H269</f>
        <v>0</v>
      </c>
      <c r="S269" s="220">
        <v>0</v>
      </c>
      <c r="T269" s="221">
        <f>S269*H269</f>
        <v>0</v>
      </c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R269" s="222" t="s">
        <v>206</v>
      </c>
      <c r="AT269" s="222" t="s">
        <v>201</v>
      </c>
      <c r="AU269" s="222" t="s">
        <v>206</v>
      </c>
      <c r="AY269" s="21" t="s">
        <v>197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21" t="s">
        <v>90</v>
      </c>
      <c r="BK269" s="223">
        <f>ROUND(I269*H269,2)</f>
        <v>0</v>
      </c>
      <c r="BL269" s="21" t="s">
        <v>206</v>
      </c>
      <c r="BM269" s="222" t="s">
        <v>3585</v>
      </c>
    </row>
    <row r="270" s="2" customFormat="1">
      <c r="A270" s="43"/>
      <c r="B270" s="44"/>
      <c r="C270" s="45"/>
      <c r="D270" s="224" t="s">
        <v>209</v>
      </c>
      <c r="E270" s="45"/>
      <c r="F270" s="225" t="s">
        <v>3584</v>
      </c>
      <c r="G270" s="45"/>
      <c r="H270" s="45"/>
      <c r="I270" s="226"/>
      <c r="J270" s="45"/>
      <c r="K270" s="45"/>
      <c r="L270" s="49"/>
      <c r="M270" s="227"/>
      <c r="N270" s="228"/>
      <c r="O270" s="89"/>
      <c r="P270" s="89"/>
      <c r="Q270" s="89"/>
      <c r="R270" s="89"/>
      <c r="S270" s="89"/>
      <c r="T270" s="90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T270" s="21" t="s">
        <v>209</v>
      </c>
      <c r="AU270" s="21" t="s">
        <v>206</v>
      </c>
    </row>
    <row r="271" s="2" customFormat="1" ht="21.75" customHeight="1">
      <c r="A271" s="43"/>
      <c r="B271" s="44"/>
      <c r="C271" s="211" t="s">
        <v>648</v>
      </c>
      <c r="D271" s="211" t="s">
        <v>201</v>
      </c>
      <c r="E271" s="212" t="s">
        <v>3502</v>
      </c>
      <c r="F271" s="213" t="s">
        <v>3503</v>
      </c>
      <c r="G271" s="214" t="s">
        <v>320</v>
      </c>
      <c r="H271" s="215">
        <v>0.45000000000000001</v>
      </c>
      <c r="I271" s="216"/>
      <c r="J271" s="217">
        <f>ROUND(I271*H271,2)</f>
        <v>0</v>
      </c>
      <c r="K271" s="213" t="s">
        <v>35</v>
      </c>
      <c r="L271" s="49"/>
      <c r="M271" s="218" t="s">
        <v>35</v>
      </c>
      <c r="N271" s="219" t="s">
        <v>53</v>
      </c>
      <c r="O271" s="89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R271" s="222" t="s">
        <v>206</v>
      </c>
      <c r="AT271" s="222" t="s">
        <v>201</v>
      </c>
      <c r="AU271" s="222" t="s">
        <v>206</v>
      </c>
      <c r="AY271" s="21" t="s">
        <v>197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21" t="s">
        <v>90</v>
      </c>
      <c r="BK271" s="223">
        <f>ROUND(I271*H271,2)</f>
        <v>0</v>
      </c>
      <c r="BL271" s="21" t="s">
        <v>206</v>
      </c>
      <c r="BM271" s="222" t="s">
        <v>3586</v>
      </c>
    </row>
    <row r="272" s="2" customFormat="1">
      <c r="A272" s="43"/>
      <c r="B272" s="44"/>
      <c r="C272" s="45"/>
      <c r="D272" s="224" t="s">
        <v>209</v>
      </c>
      <c r="E272" s="45"/>
      <c r="F272" s="225" t="s">
        <v>3503</v>
      </c>
      <c r="G272" s="45"/>
      <c r="H272" s="45"/>
      <c r="I272" s="226"/>
      <c r="J272" s="45"/>
      <c r="K272" s="45"/>
      <c r="L272" s="49"/>
      <c r="M272" s="227"/>
      <c r="N272" s="228"/>
      <c r="O272" s="89"/>
      <c r="P272" s="89"/>
      <c r="Q272" s="89"/>
      <c r="R272" s="89"/>
      <c r="S272" s="89"/>
      <c r="T272" s="90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T272" s="21" t="s">
        <v>209</v>
      </c>
      <c r="AU272" s="21" t="s">
        <v>206</v>
      </c>
    </row>
    <row r="273" s="2" customFormat="1" ht="24.15" customHeight="1">
      <c r="A273" s="43"/>
      <c r="B273" s="44"/>
      <c r="C273" s="211" t="s">
        <v>654</v>
      </c>
      <c r="D273" s="211" t="s">
        <v>201</v>
      </c>
      <c r="E273" s="212" t="s">
        <v>3507</v>
      </c>
      <c r="F273" s="213" t="s">
        <v>3508</v>
      </c>
      <c r="G273" s="214" t="s">
        <v>320</v>
      </c>
      <c r="H273" s="215">
        <v>0.29999999999999999</v>
      </c>
      <c r="I273" s="216"/>
      <c r="J273" s="217">
        <f>ROUND(I273*H273,2)</f>
        <v>0</v>
      </c>
      <c r="K273" s="213" t="s">
        <v>35</v>
      </c>
      <c r="L273" s="49"/>
      <c r="M273" s="218" t="s">
        <v>35</v>
      </c>
      <c r="N273" s="219" t="s">
        <v>53</v>
      </c>
      <c r="O273" s="89"/>
      <c r="P273" s="220">
        <f>O273*H273</f>
        <v>0</v>
      </c>
      <c r="Q273" s="220">
        <v>1.7</v>
      </c>
      <c r="R273" s="220">
        <f>Q273*H273</f>
        <v>0.51000000000000001</v>
      </c>
      <c r="S273" s="220">
        <v>0</v>
      </c>
      <c r="T273" s="221">
        <f>S273*H273</f>
        <v>0</v>
      </c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R273" s="222" t="s">
        <v>206</v>
      </c>
      <c r="AT273" s="222" t="s">
        <v>201</v>
      </c>
      <c r="AU273" s="222" t="s">
        <v>206</v>
      </c>
      <c r="AY273" s="21" t="s">
        <v>197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21" t="s">
        <v>90</v>
      </c>
      <c r="BK273" s="223">
        <f>ROUND(I273*H273,2)</f>
        <v>0</v>
      </c>
      <c r="BL273" s="21" t="s">
        <v>206</v>
      </c>
      <c r="BM273" s="222" t="s">
        <v>3587</v>
      </c>
    </row>
    <row r="274" s="2" customFormat="1">
      <c r="A274" s="43"/>
      <c r="B274" s="44"/>
      <c r="C274" s="45"/>
      <c r="D274" s="224" t="s">
        <v>209</v>
      </c>
      <c r="E274" s="45"/>
      <c r="F274" s="225" t="s">
        <v>3508</v>
      </c>
      <c r="G274" s="45"/>
      <c r="H274" s="45"/>
      <c r="I274" s="226"/>
      <c r="J274" s="45"/>
      <c r="K274" s="45"/>
      <c r="L274" s="49"/>
      <c r="M274" s="227"/>
      <c r="N274" s="228"/>
      <c r="O274" s="89"/>
      <c r="P274" s="89"/>
      <c r="Q274" s="89"/>
      <c r="R274" s="89"/>
      <c r="S274" s="89"/>
      <c r="T274" s="90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T274" s="21" t="s">
        <v>209</v>
      </c>
      <c r="AU274" s="21" t="s">
        <v>206</v>
      </c>
    </row>
    <row r="275" s="2" customFormat="1" ht="16.5" customHeight="1">
      <c r="A275" s="43"/>
      <c r="B275" s="44"/>
      <c r="C275" s="211" t="s">
        <v>656</v>
      </c>
      <c r="D275" s="211" t="s">
        <v>201</v>
      </c>
      <c r="E275" s="212" t="s">
        <v>3521</v>
      </c>
      <c r="F275" s="213" t="s">
        <v>3522</v>
      </c>
      <c r="G275" s="214" t="s">
        <v>320</v>
      </c>
      <c r="H275" s="215">
        <v>0.14999999999999999</v>
      </c>
      <c r="I275" s="216"/>
      <c r="J275" s="217">
        <f>ROUND(I275*H275,2)</f>
        <v>0</v>
      </c>
      <c r="K275" s="213" t="s">
        <v>35</v>
      </c>
      <c r="L275" s="49"/>
      <c r="M275" s="218" t="s">
        <v>35</v>
      </c>
      <c r="N275" s="219" t="s">
        <v>53</v>
      </c>
      <c r="O275" s="89"/>
      <c r="P275" s="220">
        <f>O275*H275</f>
        <v>0</v>
      </c>
      <c r="Q275" s="220">
        <v>1.8907700000000001</v>
      </c>
      <c r="R275" s="220">
        <f>Q275*H275</f>
        <v>0.28361550000000002</v>
      </c>
      <c r="S275" s="220">
        <v>0</v>
      </c>
      <c r="T275" s="221">
        <f>S275*H275</f>
        <v>0</v>
      </c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R275" s="222" t="s">
        <v>206</v>
      </c>
      <c r="AT275" s="222" t="s">
        <v>201</v>
      </c>
      <c r="AU275" s="222" t="s">
        <v>206</v>
      </c>
      <c r="AY275" s="21" t="s">
        <v>197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21" t="s">
        <v>90</v>
      </c>
      <c r="BK275" s="223">
        <f>ROUND(I275*H275,2)</f>
        <v>0</v>
      </c>
      <c r="BL275" s="21" t="s">
        <v>206</v>
      </c>
      <c r="BM275" s="222" t="s">
        <v>3588</v>
      </c>
    </row>
    <row r="276" s="2" customFormat="1">
      <c r="A276" s="43"/>
      <c r="B276" s="44"/>
      <c r="C276" s="45"/>
      <c r="D276" s="224" t="s">
        <v>209</v>
      </c>
      <c r="E276" s="45"/>
      <c r="F276" s="225" t="s">
        <v>3522</v>
      </c>
      <c r="G276" s="45"/>
      <c r="H276" s="45"/>
      <c r="I276" s="226"/>
      <c r="J276" s="45"/>
      <c r="K276" s="45"/>
      <c r="L276" s="49"/>
      <c r="M276" s="227"/>
      <c r="N276" s="228"/>
      <c r="O276" s="89"/>
      <c r="P276" s="89"/>
      <c r="Q276" s="89"/>
      <c r="R276" s="89"/>
      <c r="S276" s="89"/>
      <c r="T276" s="90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T276" s="21" t="s">
        <v>209</v>
      </c>
      <c r="AU276" s="21" t="s">
        <v>206</v>
      </c>
    </row>
    <row r="277" s="2" customFormat="1" ht="21.75" customHeight="1">
      <c r="A277" s="43"/>
      <c r="B277" s="44"/>
      <c r="C277" s="211" t="s">
        <v>658</v>
      </c>
      <c r="D277" s="211" t="s">
        <v>201</v>
      </c>
      <c r="E277" s="212" t="s">
        <v>3589</v>
      </c>
      <c r="F277" s="213" t="s">
        <v>3590</v>
      </c>
      <c r="G277" s="214" t="s">
        <v>409</v>
      </c>
      <c r="H277" s="215">
        <v>4</v>
      </c>
      <c r="I277" s="216"/>
      <c r="J277" s="217">
        <f>ROUND(I277*H277,2)</f>
        <v>0</v>
      </c>
      <c r="K277" s="213" t="s">
        <v>35</v>
      </c>
      <c r="L277" s="49"/>
      <c r="M277" s="218" t="s">
        <v>35</v>
      </c>
      <c r="N277" s="219" t="s">
        <v>53</v>
      </c>
      <c r="O277" s="89"/>
      <c r="P277" s="220">
        <f>O277*H277</f>
        <v>0</v>
      </c>
      <c r="Q277" s="220">
        <v>0</v>
      </c>
      <c r="R277" s="220">
        <f>Q277*H277</f>
        <v>0</v>
      </c>
      <c r="S277" s="220">
        <v>0</v>
      </c>
      <c r="T277" s="221">
        <f>S277*H277</f>
        <v>0</v>
      </c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R277" s="222" t="s">
        <v>206</v>
      </c>
      <c r="AT277" s="222" t="s">
        <v>201</v>
      </c>
      <c r="AU277" s="222" t="s">
        <v>206</v>
      </c>
      <c r="AY277" s="21" t="s">
        <v>197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21" t="s">
        <v>90</v>
      </c>
      <c r="BK277" s="223">
        <f>ROUND(I277*H277,2)</f>
        <v>0</v>
      </c>
      <c r="BL277" s="21" t="s">
        <v>206</v>
      </c>
      <c r="BM277" s="222" t="s">
        <v>3591</v>
      </c>
    </row>
    <row r="278" s="2" customFormat="1">
      <c r="A278" s="43"/>
      <c r="B278" s="44"/>
      <c r="C278" s="45"/>
      <c r="D278" s="224" t="s">
        <v>209</v>
      </c>
      <c r="E278" s="45"/>
      <c r="F278" s="225" t="s">
        <v>3590</v>
      </c>
      <c r="G278" s="45"/>
      <c r="H278" s="45"/>
      <c r="I278" s="226"/>
      <c r="J278" s="45"/>
      <c r="K278" s="45"/>
      <c r="L278" s="49"/>
      <c r="M278" s="227"/>
      <c r="N278" s="228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T278" s="21" t="s">
        <v>209</v>
      </c>
      <c r="AU278" s="21" t="s">
        <v>206</v>
      </c>
    </row>
    <row r="279" s="2" customFormat="1" ht="24.15" customHeight="1">
      <c r="A279" s="43"/>
      <c r="B279" s="44"/>
      <c r="C279" s="243" t="s">
        <v>660</v>
      </c>
      <c r="D279" s="243" t="s">
        <v>305</v>
      </c>
      <c r="E279" s="244" t="s">
        <v>3592</v>
      </c>
      <c r="F279" s="245" t="s">
        <v>3593</v>
      </c>
      <c r="G279" s="246" t="s">
        <v>409</v>
      </c>
      <c r="H279" s="247">
        <v>4</v>
      </c>
      <c r="I279" s="248"/>
      <c r="J279" s="249">
        <f>ROUND(I279*H279,2)</f>
        <v>0</v>
      </c>
      <c r="K279" s="245" t="s">
        <v>35</v>
      </c>
      <c r="L279" s="250"/>
      <c r="M279" s="251" t="s">
        <v>35</v>
      </c>
      <c r="N279" s="252" t="s">
        <v>53</v>
      </c>
      <c r="O279" s="89"/>
      <c r="P279" s="220">
        <f>O279*H279</f>
        <v>0</v>
      </c>
      <c r="Q279" s="220">
        <v>0.00027</v>
      </c>
      <c r="R279" s="220">
        <f>Q279*H279</f>
        <v>0.00108</v>
      </c>
      <c r="S279" s="220">
        <v>0</v>
      </c>
      <c r="T279" s="221">
        <f>S279*H279</f>
        <v>0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2" t="s">
        <v>253</v>
      </c>
      <c r="AT279" s="222" t="s">
        <v>305</v>
      </c>
      <c r="AU279" s="222" t="s">
        <v>206</v>
      </c>
      <c r="AY279" s="21" t="s">
        <v>197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21" t="s">
        <v>90</v>
      </c>
      <c r="BK279" s="223">
        <f>ROUND(I279*H279,2)</f>
        <v>0</v>
      </c>
      <c r="BL279" s="21" t="s">
        <v>206</v>
      </c>
      <c r="BM279" s="222" t="s">
        <v>3594</v>
      </c>
    </row>
    <row r="280" s="2" customFormat="1">
      <c r="A280" s="43"/>
      <c r="B280" s="44"/>
      <c r="C280" s="45"/>
      <c r="D280" s="224" t="s">
        <v>209</v>
      </c>
      <c r="E280" s="45"/>
      <c r="F280" s="225" t="s">
        <v>3593</v>
      </c>
      <c r="G280" s="45"/>
      <c r="H280" s="45"/>
      <c r="I280" s="226"/>
      <c r="J280" s="45"/>
      <c r="K280" s="45"/>
      <c r="L280" s="49"/>
      <c r="M280" s="227"/>
      <c r="N280" s="228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T280" s="21" t="s">
        <v>209</v>
      </c>
      <c r="AU280" s="21" t="s">
        <v>206</v>
      </c>
    </row>
    <row r="281" s="2" customFormat="1" ht="16.5" customHeight="1">
      <c r="A281" s="43"/>
      <c r="B281" s="44"/>
      <c r="C281" s="211" t="s">
        <v>667</v>
      </c>
      <c r="D281" s="211" t="s">
        <v>201</v>
      </c>
      <c r="E281" s="212" t="s">
        <v>3595</v>
      </c>
      <c r="F281" s="213" t="s">
        <v>3596</v>
      </c>
      <c r="G281" s="214" t="s">
        <v>215</v>
      </c>
      <c r="H281" s="215">
        <v>2</v>
      </c>
      <c r="I281" s="216"/>
      <c r="J281" s="217">
        <f>ROUND(I281*H281,2)</f>
        <v>0</v>
      </c>
      <c r="K281" s="213" t="s">
        <v>35</v>
      </c>
      <c r="L281" s="49"/>
      <c r="M281" s="218" t="s">
        <v>35</v>
      </c>
      <c r="N281" s="219" t="s">
        <v>53</v>
      </c>
      <c r="O281" s="89"/>
      <c r="P281" s="220">
        <f>O281*H281</f>
        <v>0</v>
      </c>
      <c r="Q281" s="220">
        <v>0</v>
      </c>
      <c r="R281" s="220">
        <f>Q281*H281</f>
        <v>0</v>
      </c>
      <c r="S281" s="220">
        <v>0</v>
      </c>
      <c r="T281" s="221">
        <f>S281*H281</f>
        <v>0</v>
      </c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R281" s="222" t="s">
        <v>206</v>
      </c>
      <c r="AT281" s="222" t="s">
        <v>201</v>
      </c>
      <c r="AU281" s="222" t="s">
        <v>206</v>
      </c>
      <c r="AY281" s="21" t="s">
        <v>197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21" t="s">
        <v>90</v>
      </c>
      <c r="BK281" s="223">
        <f>ROUND(I281*H281,2)</f>
        <v>0</v>
      </c>
      <c r="BL281" s="21" t="s">
        <v>206</v>
      </c>
      <c r="BM281" s="222" t="s">
        <v>3597</v>
      </c>
    </row>
    <row r="282" s="2" customFormat="1">
      <c r="A282" s="43"/>
      <c r="B282" s="44"/>
      <c r="C282" s="45"/>
      <c r="D282" s="224" t="s">
        <v>209</v>
      </c>
      <c r="E282" s="45"/>
      <c r="F282" s="225" t="s">
        <v>3596</v>
      </c>
      <c r="G282" s="45"/>
      <c r="H282" s="45"/>
      <c r="I282" s="226"/>
      <c r="J282" s="45"/>
      <c r="K282" s="45"/>
      <c r="L282" s="49"/>
      <c r="M282" s="227"/>
      <c r="N282" s="228"/>
      <c r="O282" s="89"/>
      <c r="P282" s="89"/>
      <c r="Q282" s="89"/>
      <c r="R282" s="89"/>
      <c r="S282" s="89"/>
      <c r="T282" s="90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T282" s="21" t="s">
        <v>209</v>
      </c>
      <c r="AU282" s="21" t="s">
        <v>206</v>
      </c>
    </row>
    <row r="283" s="2" customFormat="1" ht="21.75" customHeight="1">
      <c r="A283" s="43"/>
      <c r="B283" s="44"/>
      <c r="C283" s="243" t="s">
        <v>670</v>
      </c>
      <c r="D283" s="243" t="s">
        <v>305</v>
      </c>
      <c r="E283" s="244" t="s">
        <v>3598</v>
      </c>
      <c r="F283" s="245" t="s">
        <v>3599</v>
      </c>
      <c r="G283" s="246" t="s">
        <v>215</v>
      </c>
      <c r="H283" s="247">
        <v>2</v>
      </c>
      <c r="I283" s="248"/>
      <c r="J283" s="249">
        <f>ROUND(I283*H283,2)</f>
        <v>0</v>
      </c>
      <c r="K283" s="245" t="s">
        <v>35</v>
      </c>
      <c r="L283" s="250"/>
      <c r="M283" s="251" t="s">
        <v>35</v>
      </c>
      <c r="N283" s="252" t="s">
        <v>53</v>
      </c>
      <c r="O283" s="89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R283" s="222" t="s">
        <v>253</v>
      </c>
      <c r="AT283" s="222" t="s">
        <v>305</v>
      </c>
      <c r="AU283" s="222" t="s">
        <v>206</v>
      </c>
      <c r="AY283" s="21" t="s">
        <v>197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21" t="s">
        <v>90</v>
      </c>
      <c r="BK283" s="223">
        <f>ROUND(I283*H283,2)</f>
        <v>0</v>
      </c>
      <c r="BL283" s="21" t="s">
        <v>206</v>
      </c>
      <c r="BM283" s="222" t="s">
        <v>3600</v>
      </c>
    </row>
    <row r="284" s="2" customFormat="1">
      <c r="A284" s="43"/>
      <c r="B284" s="44"/>
      <c r="C284" s="45"/>
      <c r="D284" s="224" t="s">
        <v>209</v>
      </c>
      <c r="E284" s="45"/>
      <c r="F284" s="225" t="s">
        <v>3599</v>
      </c>
      <c r="G284" s="45"/>
      <c r="H284" s="45"/>
      <c r="I284" s="226"/>
      <c r="J284" s="45"/>
      <c r="K284" s="45"/>
      <c r="L284" s="49"/>
      <c r="M284" s="227"/>
      <c r="N284" s="228"/>
      <c r="O284" s="89"/>
      <c r="P284" s="89"/>
      <c r="Q284" s="89"/>
      <c r="R284" s="89"/>
      <c r="S284" s="89"/>
      <c r="T284" s="90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T284" s="21" t="s">
        <v>209</v>
      </c>
      <c r="AU284" s="21" t="s">
        <v>206</v>
      </c>
    </row>
    <row r="285" s="2" customFormat="1" ht="24.15" customHeight="1">
      <c r="A285" s="43"/>
      <c r="B285" s="44"/>
      <c r="C285" s="211" t="s">
        <v>673</v>
      </c>
      <c r="D285" s="211" t="s">
        <v>201</v>
      </c>
      <c r="E285" s="212" t="s">
        <v>3601</v>
      </c>
      <c r="F285" s="213" t="s">
        <v>3602</v>
      </c>
      <c r="G285" s="214" t="s">
        <v>2495</v>
      </c>
      <c r="H285" s="215">
        <v>1</v>
      </c>
      <c r="I285" s="216"/>
      <c r="J285" s="217">
        <f>ROUND(I285*H285,2)</f>
        <v>0</v>
      </c>
      <c r="K285" s="213" t="s">
        <v>35</v>
      </c>
      <c r="L285" s="49"/>
      <c r="M285" s="218" t="s">
        <v>35</v>
      </c>
      <c r="N285" s="219" t="s">
        <v>53</v>
      </c>
      <c r="O285" s="89"/>
      <c r="P285" s="220">
        <f>O285*H285</f>
        <v>0</v>
      </c>
      <c r="Q285" s="220">
        <v>0</v>
      </c>
      <c r="R285" s="220">
        <f>Q285*H285</f>
        <v>0</v>
      </c>
      <c r="S285" s="220">
        <v>0</v>
      </c>
      <c r="T285" s="221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2" t="s">
        <v>206</v>
      </c>
      <c r="AT285" s="222" t="s">
        <v>201</v>
      </c>
      <c r="AU285" s="222" t="s">
        <v>206</v>
      </c>
      <c r="AY285" s="21" t="s">
        <v>197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21" t="s">
        <v>90</v>
      </c>
      <c r="BK285" s="223">
        <f>ROUND(I285*H285,2)</f>
        <v>0</v>
      </c>
      <c r="BL285" s="21" t="s">
        <v>206</v>
      </c>
      <c r="BM285" s="222" t="s">
        <v>3603</v>
      </c>
    </row>
    <row r="286" s="2" customFormat="1">
      <c r="A286" s="43"/>
      <c r="B286" s="44"/>
      <c r="C286" s="45"/>
      <c r="D286" s="224" t="s">
        <v>209</v>
      </c>
      <c r="E286" s="45"/>
      <c r="F286" s="225" t="s">
        <v>3602</v>
      </c>
      <c r="G286" s="45"/>
      <c r="H286" s="45"/>
      <c r="I286" s="226"/>
      <c r="J286" s="45"/>
      <c r="K286" s="45"/>
      <c r="L286" s="49"/>
      <c r="M286" s="227"/>
      <c r="N286" s="228"/>
      <c r="O286" s="89"/>
      <c r="P286" s="89"/>
      <c r="Q286" s="89"/>
      <c r="R286" s="89"/>
      <c r="S286" s="89"/>
      <c r="T286" s="90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T286" s="21" t="s">
        <v>209</v>
      </c>
      <c r="AU286" s="21" t="s">
        <v>206</v>
      </c>
    </row>
    <row r="287" s="12" customFormat="1" ht="20.88" customHeight="1">
      <c r="A287" s="12"/>
      <c r="B287" s="195"/>
      <c r="C287" s="196"/>
      <c r="D287" s="197" t="s">
        <v>81</v>
      </c>
      <c r="E287" s="209" t="s">
        <v>3391</v>
      </c>
      <c r="F287" s="209" t="s">
        <v>3392</v>
      </c>
      <c r="G287" s="196"/>
      <c r="H287" s="196"/>
      <c r="I287" s="199"/>
      <c r="J287" s="210">
        <f>BK287</f>
        <v>0</v>
      </c>
      <c r="K287" s="196"/>
      <c r="L287" s="201"/>
      <c r="M287" s="202"/>
      <c r="N287" s="203"/>
      <c r="O287" s="203"/>
      <c r="P287" s="204">
        <f>P288</f>
        <v>0</v>
      </c>
      <c r="Q287" s="203"/>
      <c r="R287" s="204">
        <f>R288</f>
        <v>0.0067000000000000002</v>
      </c>
      <c r="S287" s="203"/>
      <c r="T287" s="205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6" t="s">
        <v>92</v>
      </c>
      <c r="AT287" s="207" t="s">
        <v>81</v>
      </c>
      <c r="AU287" s="207" t="s">
        <v>92</v>
      </c>
      <c r="AY287" s="206" t="s">
        <v>197</v>
      </c>
      <c r="BK287" s="208">
        <f>BK288</f>
        <v>0</v>
      </c>
    </row>
    <row r="288" s="17" customFormat="1" ht="20.88" customHeight="1">
      <c r="A288" s="17"/>
      <c r="B288" s="295"/>
      <c r="C288" s="296"/>
      <c r="D288" s="297" t="s">
        <v>81</v>
      </c>
      <c r="E288" s="297" t="s">
        <v>3604</v>
      </c>
      <c r="F288" s="297" t="s">
        <v>3605</v>
      </c>
      <c r="G288" s="296"/>
      <c r="H288" s="296"/>
      <c r="I288" s="298"/>
      <c r="J288" s="299">
        <f>BK288</f>
        <v>0</v>
      </c>
      <c r="K288" s="296"/>
      <c r="L288" s="300"/>
      <c r="M288" s="301"/>
      <c r="N288" s="302"/>
      <c r="O288" s="302"/>
      <c r="P288" s="303">
        <f>SUM(P289:P294)</f>
        <v>0</v>
      </c>
      <c r="Q288" s="302"/>
      <c r="R288" s="303">
        <f>SUM(R289:R294)</f>
        <v>0.0067000000000000002</v>
      </c>
      <c r="S288" s="302"/>
      <c r="T288" s="304">
        <f>SUM(T289:T294)</f>
        <v>0</v>
      </c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R288" s="305" t="s">
        <v>92</v>
      </c>
      <c r="AT288" s="306" t="s">
        <v>81</v>
      </c>
      <c r="AU288" s="306" t="s">
        <v>207</v>
      </c>
      <c r="AY288" s="305" t="s">
        <v>197</v>
      </c>
      <c r="BK288" s="307">
        <f>SUM(BK289:BK294)</f>
        <v>0</v>
      </c>
    </row>
    <row r="289" s="2" customFormat="1" ht="24.15" customHeight="1">
      <c r="A289" s="43"/>
      <c r="B289" s="44"/>
      <c r="C289" s="211" t="s">
        <v>675</v>
      </c>
      <c r="D289" s="211" t="s">
        <v>201</v>
      </c>
      <c r="E289" s="212" t="s">
        <v>3606</v>
      </c>
      <c r="F289" s="213" t="s">
        <v>3607</v>
      </c>
      <c r="G289" s="214" t="s">
        <v>204</v>
      </c>
      <c r="H289" s="215">
        <v>1</v>
      </c>
      <c r="I289" s="216"/>
      <c r="J289" s="217">
        <f>ROUND(I289*H289,2)</f>
        <v>0</v>
      </c>
      <c r="K289" s="213" t="s">
        <v>35</v>
      </c>
      <c r="L289" s="49"/>
      <c r="M289" s="218" t="s">
        <v>35</v>
      </c>
      <c r="N289" s="219" t="s">
        <v>53</v>
      </c>
      <c r="O289" s="89"/>
      <c r="P289" s="220">
        <f>O289*H289</f>
        <v>0</v>
      </c>
      <c r="Q289" s="220">
        <v>0.0063800000000000003</v>
      </c>
      <c r="R289" s="220">
        <f>Q289*H289</f>
        <v>0.0063800000000000003</v>
      </c>
      <c r="S289" s="220">
        <v>0</v>
      </c>
      <c r="T289" s="221">
        <f>S289*H289</f>
        <v>0</v>
      </c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R289" s="222" t="s">
        <v>304</v>
      </c>
      <c r="AT289" s="222" t="s">
        <v>201</v>
      </c>
      <c r="AU289" s="222" t="s">
        <v>206</v>
      </c>
      <c r="AY289" s="21" t="s">
        <v>197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21" t="s">
        <v>90</v>
      </c>
      <c r="BK289" s="223">
        <f>ROUND(I289*H289,2)</f>
        <v>0</v>
      </c>
      <c r="BL289" s="21" t="s">
        <v>304</v>
      </c>
      <c r="BM289" s="222" t="s">
        <v>3608</v>
      </c>
    </row>
    <row r="290" s="2" customFormat="1">
      <c r="A290" s="43"/>
      <c r="B290" s="44"/>
      <c r="C290" s="45"/>
      <c r="D290" s="224" t="s">
        <v>209</v>
      </c>
      <c r="E290" s="45"/>
      <c r="F290" s="225" t="s">
        <v>3609</v>
      </c>
      <c r="G290" s="45"/>
      <c r="H290" s="45"/>
      <c r="I290" s="226"/>
      <c r="J290" s="45"/>
      <c r="K290" s="45"/>
      <c r="L290" s="49"/>
      <c r="M290" s="227"/>
      <c r="N290" s="228"/>
      <c r="O290" s="89"/>
      <c r="P290" s="89"/>
      <c r="Q290" s="89"/>
      <c r="R290" s="89"/>
      <c r="S290" s="89"/>
      <c r="T290" s="90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T290" s="21" t="s">
        <v>209</v>
      </c>
      <c r="AU290" s="21" t="s">
        <v>206</v>
      </c>
    </row>
    <row r="291" s="2" customFormat="1" ht="16.5" customHeight="1">
      <c r="A291" s="43"/>
      <c r="B291" s="44"/>
      <c r="C291" s="211" t="s">
        <v>678</v>
      </c>
      <c r="D291" s="211" t="s">
        <v>201</v>
      </c>
      <c r="E291" s="212" t="s">
        <v>3610</v>
      </c>
      <c r="F291" s="213" t="s">
        <v>3611</v>
      </c>
      <c r="G291" s="214" t="s">
        <v>204</v>
      </c>
      <c r="H291" s="215">
        <v>1</v>
      </c>
      <c r="I291" s="216"/>
      <c r="J291" s="217">
        <f>ROUND(I291*H291,2)</f>
        <v>0</v>
      </c>
      <c r="K291" s="213" t="s">
        <v>35</v>
      </c>
      <c r="L291" s="49"/>
      <c r="M291" s="218" t="s">
        <v>35</v>
      </c>
      <c r="N291" s="219" t="s">
        <v>53</v>
      </c>
      <c r="O291" s="89"/>
      <c r="P291" s="220">
        <f>O291*H291</f>
        <v>0</v>
      </c>
      <c r="Q291" s="220">
        <v>0.00032000000000000003</v>
      </c>
      <c r="R291" s="220">
        <f>Q291*H291</f>
        <v>0.00032000000000000003</v>
      </c>
      <c r="S291" s="220">
        <v>0</v>
      </c>
      <c r="T291" s="221">
        <f>S291*H291</f>
        <v>0</v>
      </c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R291" s="222" t="s">
        <v>304</v>
      </c>
      <c r="AT291" s="222" t="s">
        <v>201</v>
      </c>
      <c r="AU291" s="222" t="s">
        <v>206</v>
      </c>
      <c r="AY291" s="21" t="s">
        <v>197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21" t="s">
        <v>90</v>
      </c>
      <c r="BK291" s="223">
        <f>ROUND(I291*H291,2)</f>
        <v>0</v>
      </c>
      <c r="BL291" s="21" t="s">
        <v>304</v>
      </c>
      <c r="BM291" s="222" t="s">
        <v>3612</v>
      </c>
    </row>
    <row r="292" s="2" customFormat="1">
      <c r="A292" s="43"/>
      <c r="B292" s="44"/>
      <c r="C292" s="45"/>
      <c r="D292" s="224" t="s">
        <v>209</v>
      </c>
      <c r="E292" s="45"/>
      <c r="F292" s="225" t="s">
        <v>3611</v>
      </c>
      <c r="G292" s="45"/>
      <c r="H292" s="45"/>
      <c r="I292" s="226"/>
      <c r="J292" s="45"/>
      <c r="K292" s="45"/>
      <c r="L292" s="49"/>
      <c r="M292" s="227"/>
      <c r="N292" s="228"/>
      <c r="O292" s="89"/>
      <c r="P292" s="89"/>
      <c r="Q292" s="89"/>
      <c r="R292" s="89"/>
      <c r="S292" s="89"/>
      <c r="T292" s="90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T292" s="21" t="s">
        <v>209</v>
      </c>
      <c r="AU292" s="21" t="s">
        <v>206</v>
      </c>
    </row>
    <row r="293" s="2" customFormat="1" ht="21.75" customHeight="1">
      <c r="A293" s="43"/>
      <c r="B293" s="44"/>
      <c r="C293" s="211" t="s">
        <v>685</v>
      </c>
      <c r="D293" s="211" t="s">
        <v>201</v>
      </c>
      <c r="E293" s="212" t="s">
        <v>3613</v>
      </c>
      <c r="F293" s="213" t="s">
        <v>3614</v>
      </c>
      <c r="G293" s="214" t="s">
        <v>3615</v>
      </c>
      <c r="H293" s="308"/>
      <c r="I293" s="216"/>
      <c r="J293" s="217">
        <f>ROUND(I293*H293,2)</f>
        <v>0</v>
      </c>
      <c r="K293" s="213" t="s">
        <v>35</v>
      </c>
      <c r="L293" s="49"/>
      <c r="M293" s="218" t="s">
        <v>35</v>
      </c>
      <c r="N293" s="219" t="s">
        <v>53</v>
      </c>
      <c r="O293" s="89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R293" s="222" t="s">
        <v>304</v>
      </c>
      <c r="AT293" s="222" t="s">
        <v>201</v>
      </c>
      <c r="AU293" s="222" t="s">
        <v>206</v>
      </c>
      <c r="AY293" s="21" t="s">
        <v>197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21" t="s">
        <v>90</v>
      </c>
      <c r="BK293" s="223">
        <f>ROUND(I293*H293,2)</f>
        <v>0</v>
      </c>
      <c r="BL293" s="21" t="s">
        <v>304</v>
      </c>
      <c r="BM293" s="222" t="s">
        <v>3616</v>
      </c>
    </row>
    <row r="294" s="2" customFormat="1">
      <c r="A294" s="43"/>
      <c r="B294" s="44"/>
      <c r="C294" s="45"/>
      <c r="D294" s="224" t="s">
        <v>209</v>
      </c>
      <c r="E294" s="45"/>
      <c r="F294" s="225" t="s">
        <v>3614</v>
      </c>
      <c r="G294" s="45"/>
      <c r="H294" s="45"/>
      <c r="I294" s="226"/>
      <c r="J294" s="45"/>
      <c r="K294" s="45"/>
      <c r="L294" s="49"/>
      <c r="M294" s="227"/>
      <c r="N294" s="228"/>
      <c r="O294" s="89"/>
      <c r="P294" s="89"/>
      <c r="Q294" s="89"/>
      <c r="R294" s="89"/>
      <c r="S294" s="89"/>
      <c r="T294" s="90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T294" s="21" t="s">
        <v>209</v>
      </c>
      <c r="AU294" s="21" t="s">
        <v>206</v>
      </c>
    </row>
    <row r="295" s="12" customFormat="1" ht="20.88" customHeight="1">
      <c r="A295" s="12"/>
      <c r="B295" s="195"/>
      <c r="C295" s="196"/>
      <c r="D295" s="197" t="s">
        <v>81</v>
      </c>
      <c r="E295" s="209" t="s">
        <v>305</v>
      </c>
      <c r="F295" s="209" t="s">
        <v>133</v>
      </c>
      <c r="G295" s="196"/>
      <c r="H295" s="196"/>
      <c r="I295" s="199"/>
      <c r="J295" s="210">
        <f>BK295</f>
        <v>0</v>
      </c>
      <c r="K295" s="196"/>
      <c r="L295" s="201"/>
      <c r="M295" s="202"/>
      <c r="N295" s="203"/>
      <c r="O295" s="203"/>
      <c r="P295" s="204">
        <f>P296+P300</f>
        <v>0</v>
      </c>
      <c r="Q295" s="203"/>
      <c r="R295" s="204">
        <f>R296+R300</f>
        <v>2.6079999999999997</v>
      </c>
      <c r="S295" s="203"/>
      <c r="T295" s="205">
        <f>T296+T300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6" t="s">
        <v>207</v>
      </c>
      <c r="AT295" s="207" t="s">
        <v>81</v>
      </c>
      <c r="AU295" s="207" t="s">
        <v>92</v>
      </c>
      <c r="AY295" s="206" t="s">
        <v>197</v>
      </c>
      <c r="BK295" s="208">
        <f>BK296+BK300</f>
        <v>0</v>
      </c>
    </row>
    <row r="296" s="17" customFormat="1" ht="20.88" customHeight="1">
      <c r="A296" s="17"/>
      <c r="B296" s="295"/>
      <c r="C296" s="296"/>
      <c r="D296" s="297" t="s">
        <v>81</v>
      </c>
      <c r="E296" s="297" t="s">
        <v>3617</v>
      </c>
      <c r="F296" s="297" t="s">
        <v>3468</v>
      </c>
      <c r="G296" s="296"/>
      <c r="H296" s="296"/>
      <c r="I296" s="298"/>
      <c r="J296" s="299">
        <f>BK296</f>
        <v>0</v>
      </c>
      <c r="K296" s="296"/>
      <c r="L296" s="300"/>
      <c r="M296" s="301"/>
      <c r="N296" s="302"/>
      <c r="O296" s="302"/>
      <c r="P296" s="303">
        <f>SUM(P297:P299)</f>
        <v>0</v>
      </c>
      <c r="Q296" s="302"/>
      <c r="R296" s="303">
        <f>SUM(R297:R299)</f>
        <v>2.4859999999999998</v>
      </c>
      <c r="S296" s="302"/>
      <c r="T296" s="304">
        <f>SUM(T297:T299)</f>
        <v>0</v>
      </c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R296" s="305" t="s">
        <v>90</v>
      </c>
      <c r="AT296" s="306" t="s">
        <v>81</v>
      </c>
      <c r="AU296" s="306" t="s">
        <v>207</v>
      </c>
      <c r="AY296" s="305" t="s">
        <v>197</v>
      </c>
      <c r="BK296" s="307">
        <f>SUM(BK297:BK299)</f>
        <v>0</v>
      </c>
    </row>
    <row r="297" s="2" customFormat="1" ht="21.75" customHeight="1">
      <c r="A297" s="43"/>
      <c r="B297" s="44"/>
      <c r="C297" s="211" t="s">
        <v>688</v>
      </c>
      <c r="D297" s="211" t="s">
        <v>201</v>
      </c>
      <c r="E297" s="212" t="s">
        <v>3618</v>
      </c>
      <c r="F297" s="213" t="s">
        <v>3619</v>
      </c>
      <c r="G297" s="214" t="s">
        <v>215</v>
      </c>
      <c r="H297" s="215">
        <v>113</v>
      </c>
      <c r="I297" s="216"/>
      <c r="J297" s="217">
        <f>ROUND(I297*H297,2)</f>
        <v>0</v>
      </c>
      <c r="K297" s="213" t="s">
        <v>35</v>
      </c>
      <c r="L297" s="49"/>
      <c r="M297" s="218" t="s">
        <v>35</v>
      </c>
      <c r="N297" s="219" t="s">
        <v>53</v>
      </c>
      <c r="O297" s="89"/>
      <c r="P297" s="220">
        <f>O297*H297</f>
        <v>0</v>
      </c>
      <c r="Q297" s="220">
        <v>0.021999999999999999</v>
      </c>
      <c r="R297" s="220">
        <f>Q297*H297</f>
        <v>2.4859999999999998</v>
      </c>
      <c r="S297" s="220">
        <v>0</v>
      </c>
      <c r="T297" s="221">
        <f>S297*H297</f>
        <v>0</v>
      </c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R297" s="222" t="s">
        <v>206</v>
      </c>
      <c r="AT297" s="222" t="s">
        <v>201</v>
      </c>
      <c r="AU297" s="222" t="s">
        <v>206</v>
      </c>
      <c r="AY297" s="21" t="s">
        <v>197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21" t="s">
        <v>90</v>
      </c>
      <c r="BK297" s="223">
        <f>ROUND(I297*H297,2)</f>
        <v>0</v>
      </c>
      <c r="BL297" s="21" t="s">
        <v>206</v>
      </c>
      <c r="BM297" s="222" t="s">
        <v>3620</v>
      </c>
    </row>
    <row r="298" s="2" customFormat="1">
      <c r="A298" s="43"/>
      <c r="B298" s="44"/>
      <c r="C298" s="45"/>
      <c r="D298" s="224" t="s">
        <v>209</v>
      </c>
      <c r="E298" s="45"/>
      <c r="F298" s="225" t="s">
        <v>3619</v>
      </c>
      <c r="G298" s="45"/>
      <c r="H298" s="45"/>
      <c r="I298" s="226"/>
      <c r="J298" s="45"/>
      <c r="K298" s="45"/>
      <c r="L298" s="49"/>
      <c r="M298" s="227"/>
      <c r="N298" s="228"/>
      <c r="O298" s="89"/>
      <c r="P298" s="89"/>
      <c r="Q298" s="89"/>
      <c r="R298" s="89"/>
      <c r="S298" s="89"/>
      <c r="T298" s="90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T298" s="21" t="s">
        <v>209</v>
      </c>
      <c r="AU298" s="21" t="s">
        <v>206</v>
      </c>
    </row>
    <row r="299" s="2" customFormat="1">
      <c r="A299" s="43"/>
      <c r="B299" s="44"/>
      <c r="C299" s="45"/>
      <c r="D299" s="224" t="s">
        <v>219</v>
      </c>
      <c r="E299" s="45"/>
      <c r="F299" s="231" t="s">
        <v>3621</v>
      </c>
      <c r="G299" s="45"/>
      <c r="H299" s="45"/>
      <c r="I299" s="226"/>
      <c r="J299" s="45"/>
      <c r="K299" s="45"/>
      <c r="L299" s="49"/>
      <c r="M299" s="227"/>
      <c r="N299" s="228"/>
      <c r="O299" s="89"/>
      <c r="P299" s="89"/>
      <c r="Q299" s="89"/>
      <c r="R299" s="89"/>
      <c r="S299" s="89"/>
      <c r="T299" s="90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T299" s="21" t="s">
        <v>219</v>
      </c>
      <c r="AU299" s="21" t="s">
        <v>206</v>
      </c>
    </row>
    <row r="300" s="17" customFormat="1" ht="20.88" customHeight="1">
      <c r="A300" s="17"/>
      <c r="B300" s="295"/>
      <c r="C300" s="296"/>
      <c r="D300" s="297" t="s">
        <v>81</v>
      </c>
      <c r="E300" s="297" t="s">
        <v>3622</v>
      </c>
      <c r="F300" s="297" t="s">
        <v>3623</v>
      </c>
      <c r="G300" s="296"/>
      <c r="H300" s="296"/>
      <c r="I300" s="298"/>
      <c r="J300" s="299">
        <f>BK300</f>
        <v>0</v>
      </c>
      <c r="K300" s="296"/>
      <c r="L300" s="300"/>
      <c r="M300" s="301"/>
      <c r="N300" s="302"/>
      <c r="O300" s="302"/>
      <c r="P300" s="303">
        <f>SUM(P301:P302)</f>
        <v>0</v>
      </c>
      <c r="Q300" s="302"/>
      <c r="R300" s="303">
        <f>SUM(R301:R302)</f>
        <v>0.122</v>
      </c>
      <c r="S300" s="302"/>
      <c r="T300" s="304">
        <f>SUM(T301:T302)</f>
        <v>0</v>
      </c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R300" s="305" t="s">
        <v>90</v>
      </c>
      <c r="AT300" s="306" t="s">
        <v>81</v>
      </c>
      <c r="AU300" s="306" t="s">
        <v>207</v>
      </c>
      <c r="AY300" s="305" t="s">
        <v>197</v>
      </c>
      <c r="BK300" s="307">
        <f>SUM(BK301:BK302)</f>
        <v>0</v>
      </c>
    </row>
    <row r="301" s="2" customFormat="1" ht="16.5" customHeight="1">
      <c r="A301" s="43"/>
      <c r="B301" s="44"/>
      <c r="C301" s="211" t="s">
        <v>693</v>
      </c>
      <c r="D301" s="211" t="s">
        <v>201</v>
      </c>
      <c r="E301" s="212" t="s">
        <v>3624</v>
      </c>
      <c r="F301" s="213" t="s">
        <v>3625</v>
      </c>
      <c r="G301" s="214" t="s">
        <v>409</v>
      </c>
      <c r="H301" s="215">
        <v>61</v>
      </c>
      <c r="I301" s="216"/>
      <c r="J301" s="217">
        <f>ROUND(I301*H301,2)</f>
        <v>0</v>
      </c>
      <c r="K301" s="213" t="s">
        <v>35</v>
      </c>
      <c r="L301" s="49"/>
      <c r="M301" s="218" t="s">
        <v>35</v>
      </c>
      <c r="N301" s="219" t="s">
        <v>53</v>
      </c>
      <c r="O301" s="89"/>
      <c r="P301" s="220">
        <f>O301*H301</f>
        <v>0</v>
      </c>
      <c r="Q301" s="220">
        <v>0.002</v>
      </c>
      <c r="R301" s="220">
        <f>Q301*H301</f>
        <v>0.122</v>
      </c>
      <c r="S301" s="220">
        <v>0</v>
      </c>
      <c r="T301" s="221">
        <f>S301*H301</f>
        <v>0</v>
      </c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R301" s="222" t="s">
        <v>206</v>
      </c>
      <c r="AT301" s="222" t="s">
        <v>201</v>
      </c>
      <c r="AU301" s="222" t="s">
        <v>206</v>
      </c>
      <c r="AY301" s="21" t="s">
        <v>197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21" t="s">
        <v>90</v>
      </c>
      <c r="BK301" s="223">
        <f>ROUND(I301*H301,2)</f>
        <v>0</v>
      </c>
      <c r="BL301" s="21" t="s">
        <v>206</v>
      </c>
      <c r="BM301" s="222" t="s">
        <v>3626</v>
      </c>
    </row>
    <row r="302" s="2" customFormat="1">
      <c r="A302" s="43"/>
      <c r="B302" s="44"/>
      <c r="C302" s="45"/>
      <c r="D302" s="224" t="s">
        <v>209</v>
      </c>
      <c r="E302" s="45"/>
      <c r="F302" s="225" t="s">
        <v>3625</v>
      </c>
      <c r="G302" s="45"/>
      <c r="H302" s="45"/>
      <c r="I302" s="226"/>
      <c r="J302" s="45"/>
      <c r="K302" s="45"/>
      <c r="L302" s="49"/>
      <c r="M302" s="291"/>
      <c r="N302" s="292"/>
      <c r="O302" s="293"/>
      <c r="P302" s="293"/>
      <c r="Q302" s="293"/>
      <c r="R302" s="293"/>
      <c r="S302" s="293"/>
      <c r="T302" s="294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T302" s="21" t="s">
        <v>209</v>
      </c>
      <c r="AU302" s="21" t="s">
        <v>206</v>
      </c>
    </row>
    <row r="303" s="2" customFormat="1" ht="6.96" customHeight="1">
      <c r="A303" s="43"/>
      <c r="B303" s="64"/>
      <c r="C303" s="65"/>
      <c r="D303" s="65"/>
      <c r="E303" s="65"/>
      <c r="F303" s="65"/>
      <c r="G303" s="65"/>
      <c r="H303" s="65"/>
      <c r="I303" s="65"/>
      <c r="J303" s="65"/>
      <c r="K303" s="65"/>
      <c r="L303" s="49"/>
      <c r="M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</row>
  </sheetData>
  <sheetProtection sheet="1" autoFilter="0" formatColumns="0" formatRows="0" objects="1" scenarios="1" spinCount="100000" saltValue="fUVTiUhTxy8rzeUGnOG4oLbYod7ke3/WmWr/Yp5EtCUF/tHodraOUbtJnUO1gyZuY4pzmDxsTd36EX2VgKc9PQ==" hashValue="SpdYaj4WTPHvZUjrwGWE5lagIU6nVWjmuQDE+yUHgyPMKXQNkkGUiPT4SyHeX+gHYprOVYPhiOo9700IGVvn1w==" algorithmName="SHA-512" password="CC35"/>
  <autoFilter ref="C105:K302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216" r:id="rId1" display="https://podminky.urs.cz/item/CS_URS_2024_02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140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92</v>
      </c>
    </row>
    <row r="4" s="1" customFormat="1" ht="24.96" customHeight="1">
      <c r="B4" s="24"/>
      <c r="D4" s="135" t="s">
        <v>141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Cheb, rekonstrukce ulice Kamenná</v>
      </c>
      <c r="F7" s="137"/>
      <c r="G7" s="137"/>
      <c r="H7" s="137"/>
      <c r="L7" s="24"/>
    </row>
    <row r="8" s="2" customFormat="1" ht="12" customHeight="1">
      <c r="A8" s="43"/>
      <c r="B8" s="49"/>
      <c r="C8" s="43"/>
      <c r="D8" s="137" t="s">
        <v>142</v>
      </c>
      <c r="E8" s="43"/>
      <c r="F8" s="43"/>
      <c r="G8" s="43"/>
      <c r="H8" s="43"/>
      <c r="I8" s="43"/>
      <c r="J8" s="43"/>
      <c r="K8" s="43"/>
      <c r="L8" s="13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40" t="s">
        <v>3627</v>
      </c>
      <c r="F9" s="43"/>
      <c r="G9" s="43"/>
      <c r="H9" s="43"/>
      <c r="I9" s="43"/>
      <c r="J9" s="43"/>
      <c r="K9" s="43"/>
      <c r="L9" s="13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3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37" t="s">
        <v>18</v>
      </c>
      <c r="E11" s="43"/>
      <c r="F11" s="141" t="s">
        <v>35</v>
      </c>
      <c r="G11" s="43"/>
      <c r="H11" s="43"/>
      <c r="I11" s="137" t="s">
        <v>20</v>
      </c>
      <c r="J11" s="141" t="s">
        <v>92</v>
      </c>
      <c r="K11" s="43"/>
      <c r="L11" s="13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37" t="s">
        <v>22</v>
      </c>
      <c r="E12" s="43"/>
      <c r="F12" s="141" t="s">
        <v>23</v>
      </c>
      <c r="G12" s="43"/>
      <c r="H12" s="43"/>
      <c r="I12" s="137" t="s">
        <v>24</v>
      </c>
      <c r="J12" s="142" t="str">
        <f>'Rekapitulace stavby'!AN8</f>
        <v>21. 10. 2024</v>
      </c>
      <c r="K12" s="43"/>
      <c r="L12" s="13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21.84" customHeight="1">
      <c r="A13" s="43"/>
      <c r="B13" s="49"/>
      <c r="C13" s="43"/>
      <c r="D13" s="43"/>
      <c r="E13" s="43"/>
      <c r="F13" s="43"/>
      <c r="G13" s="43"/>
      <c r="H13" s="43"/>
      <c r="I13" s="143" t="s">
        <v>28</v>
      </c>
      <c r="J13" s="144" t="s">
        <v>29</v>
      </c>
      <c r="K13" s="43"/>
      <c r="L13" s="13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37" t="s">
        <v>30</v>
      </c>
      <c r="E14" s="43"/>
      <c r="F14" s="43"/>
      <c r="G14" s="43"/>
      <c r="H14" s="43"/>
      <c r="I14" s="137" t="s">
        <v>31</v>
      </c>
      <c r="J14" s="141" t="s">
        <v>32</v>
      </c>
      <c r="K14" s="43"/>
      <c r="L14" s="13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41" t="s">
        <v>33</v>
      </c>
      <c r="F15" s="43"/>
      <c r="G15" s="43"/>
      <c r="H15" s="43"/>
      <c r="I15" s="137" t="s">
        <v>34</v>
      </c>
      <c r="J15" s="141" t="s">
        <v>35</v>
      </c>
      <c r="K15" s="43"/>
      <c r="L15" s="13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3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37" t="s">
        <v>36</v>
      </c>
      <c r="E17" s="43"/>
      <c r="F17" s="43"/>
      <c r="G17" s="43"/>
      <c r="H17" s="43"/>
      <c r="I17" s="137" t="s">
        <v>31</v>
      </c>
      <c r="J17" s="37" t="str">
        <f>'Rekapitulace stavby'!AN13</f>
        <v>Vyplň údaj</v>
      </c>
      <c r="K17" s="43"/>
      <c r="L17" s="1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41"/>
      <c r="G18" s="141"/>
      <c r="H18" s="141"/>
      <c r="I18" s="137" t="s">
        <v>34</v>
      </c>
      <c r="J18" s="37" t="str">
        <f>'Rekapitulace stavby'!AN14</f>
        <v>Vyplň údaj</v>
      </c>
      <c r="K18" s="43"/>
      <c r="L18" s="13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3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37" t="s">
        <v>38</v>
      </c>
      <c r="E20" s="43"/>
      <c r="F20" s="43"/>
      <c r="G20" s="43"/>
      <c r="H20" s="43"/>
      <c r="I20" s="137" t="s">
        <v>31</v>
      </c>
      <c r="J20" s="141" t="s">
        <v>39</v>
      </c>
      <c r="K20" s="43"/>
      <c r="L20" s="13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41" t="s">
        <v>40</v>
      </c>
      <c r="F21" s="43"/>
      <c r="G21" s="43"/>
      <c r="H21" s="43"/>
      <c r="I21" s="137" t="s">
        <v>34</v>
      </c>
      <c r="J21" s="141" t="s">
        <v>41</v>
      </c>
      <c r="K21" s="43"/>
      <c r="L21" s="13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3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37" t="s">
        <v>43</v>
      </c>
      <c r="E23" s="43"/>
      <c r="F23" s="43"/>
      <c r="G23" s="43"/>
      <c r="H23" s="43"/>
      <c r="I23" s="137" t="s">
        <v>31</v>
      </c>
      <c r="J23" s="141" t="s">
        <v>44</v>
      </c>
      <c r="K23" s="43"/>
      <c r="L23" s="13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41" t="s">
        <v>45</v>
      </c>
      <c r="F24" s="43"/>
      <c r="G24" s="43"/>
      <c r="H24" s="43"/>
      <c r="I24" s="137" t="s">
        <v>34</v>
      </c>
      <c r="J24" s="141" t="s">
        <v>35</v>
      </c>
      <c r="K24" s="43"/>
      <c r="L24" s="13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3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37" t="s">
        <v>46</v>
      </c>
      <c r="E26" s="43"/>
      <c r="F26" s="43"/>
      <c r="G26" s="43"/>
      <c r="H26" s="43"/>
      <c r="I26" s="43"/>
      <c r="J26" s="43"/>
      <c r="K26" s="43"/>
      <c r="L26" s="13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71.25" customHeight="1">
      <c r="A27" s="145"/>
      <c r="B27" s="146"/>
      <c r="C27" s="145"/>
      <c r="D27" s="145"/>
      <c r="E27" s="147" t="s">
        <v>47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3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49"/>
      <c r="E29" s="149"/>
      <c r="F29" s="149"/>
      <c r="G29" s="149"/>
      <c r="H29" s="149"/>
      <c r="I29" s="149"/>
      <c r="J29" s="149"/>
      <c r="K29" s="149"/>
      <c r="L29" s="13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0" t="s">
        <v>48</v>
      </c>
      <c r="E30" s="43"/>
      <c r="F30" s="43"/>
      <c r="G30" s="43"/>
      <c r="H30" s="43"/>
      <c r="I30" s="43"/>
      <c r="J30" s="151">
        <f>ROUND(J85, 2)</f>
        <v>0</v>
      </c>
      <c r="K30" s="43"/>
      <c r="L30" s="13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49"/>
      <c r="E31" s="149"/>
      <c r="F31" s="149"/>
      <c r="G31" s="149"/>
      <c r="H31" s="149"/>
      <c r="I31" s="149"/>
      <c r="J31" s="149"/>
      <c r="K31" s="149"/>
      <c r="L31" s="13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2" t="s">
        <v>50</v>
      </c>
      <c r="G32" s="43"/>
      <c r="H32" s="43"/>
      <c r="I32" s="152" t="s">
        <v>49</v>
      </c>
      <c r="J32" s="152" t="s">
        <v>51</v>
      </c>
      <c r="K32" s="43"/>
      <c r="L32" s="13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53" t="s">
        <v>52</v>
      </c>
      <c r="E33" s="137" t="s">
        <v>53</v>
      </c>
      <c r="F33" s="154">
        <f>ROUND((SUM(BE85:BE205)),  2)</f>
        <v>0</v>
      </c>
      <c r="G33" s="43"/>
      <c r="H33" s="43"/>
      <c r="I33" s="155">
        <v>0.20999999999999999</v>
      </c>
      <c r="J33" s="154">
        <f>ROUND(((SUM(BE85:BE205))*I33),  2)</f>
        <v>0</v>
      </c>
      <c r="K33" s="43"/>
      <c r="L33" s="13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37" t="s">
        <v>54</v>
      </c>
      <c r="F34" s="154">
        <f>ROUND((SUM(BF85:BF205)),  2)</f>
        <v>0</v>
      </c>
      <c r="G34" s="43"/>
      <c r="H34" s="43"/>
      <c r="I34" s="155">
        <v>0.12</v>
      </c>
      <c r="J34" s="154">
        <f>ROUND(((SUM(BF85:BF205))*I34),  2)</f>
        <v>0</v>
      </c>
      <c r="K34" s="43"/>
      <c r="L34" s="13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37" t="s">
        <v>55</v>
      </c>
      <c r="F35" s="154">
        <f>ROUND((SUM(BG85:BG205)),  2)</f>
        <v>0</v>
      </c>
      <c r="G35" s="43"/>
      <c r="H35" s="43"/>
      <c r="I35" s="155">
        <v>0.20999999999999999</v>
      </c>
      <c r="J35" s="154">
        <f>0</f>
        <v>0</v>
      </c>
      <c r="K35" s="43"/>
      <c r="L35" s="13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37" t="s">
        <v>56</v>
      </c>
      <c r="F36" s="154">
        <f>ROUND((SUM(BH85:BH205)),  2)</f>
        <v>0</v>
      </c>
      <c r="G36" s="43"/>
      <c r="H36" s="43"/>
      <c r="I36" s="155">
        <v>0.12</v>
      </c>
      <c r="J36" s="154">
        <f>0</f>
        <v>0</v>
      </c>
      <c r="K36" s="43"/>
      <c r="L36" s="13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37" t="s">
        <v>57</v>
      </c>
      <c r="F37" s="154">
        <f>ROUND((SUM(BI85:BI205)),  2)</f>
        <v>0</v>
      </c>
      <c r="G37" s="43"/>
      <c r="H37" s="43"/>
      <c r="I37" s="155">
        <v>0</v>
      </c>
      <c r="J37" s="154">
        <f>0</f>
        <v>0</v>
      </c>
      <c r="K37" s="43"/>
      <c r="L37" s="13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3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56"/>
      <c r="D39" s="157" t="s">
        <v>58</v>
      </c>
      <c r="E39" s="158"/>
      <c r="F39" s="158"/>
      <c r="G39" s="159" t="s">
        <v>59</v>
      </c>
      <c r="H39" s="160" t="s">
        <v>60</v>
      </c>
      <c r="I39" s="158"/>
      <c r="J39" s="161">
        <f>SUM(J30:J37)</f>
        <v>0</v>
      </c>
      <c r="K39" s="162"/>
      <c r="L39" s="13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146</v>
      </c>
      <c r="D45" s="45"/>
      <c r="E45" s="45"/>
      <c r="F45" s="45"/>
      <c r="G45" s="45"/>
      <c r="H45" s="45"/>
      <c r="I45" s="45"/>
      <c r="J45" s="45"/>
      <c r="K45" s="45"/>
      <c r="L45" s="13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3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3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16.5" customHeight="1">
      <c r="A48" s="43"/>
      <c r="B48" s="44"/>
      <c r="C48" s="45"/>
      <c r="D48" s="45"/>
      <c r="E48" s="167" t="str">
        <f>E7</f>
        <v>Cheb, rekonstrukce ulice Kamenná</v>
      </c>
      <c r="F48" s="36"/>
      <c r="G48" s="36"/>
      <c r="H48" s="36"/>
      <c r="I48" s="45"/>
      <c r="J48" s="45"/>
      <c r="K48" s="45"/>
      <c r="L48" s="13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142</v>
      </c>
      <c r="D49" s="45"/>
      <c r="E49" s="45"/>
      <c r="F49" s="45"/>
      <c r="G49" s="45"/>
      <c r="H49" s="45"/>
      <c r="I49" s="45"/>
      <c r="J49" s="45"/>
      <c r="K49" s="45"/>
      <c r="L49" s="13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VRN - Vedlejší a ostatní rozpočtové náklady</v>
      </c>
      <c r="F50" s="45"/>
      <c r="G50" s="45"/>
      <c r="H50" s="45"/>
      <c r="I50" s="45"/>
      <c r="J50" s="45"/>
      <c r="K50" s="45"/>
      <c r="L50" s="13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3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Cheb</v>
      </c>
      <c r="G52" s="45"/>
      <c r="H52" s="45"/>
      <c r="I52" s="36" t="s">
        <v>24</v>
      </c>
      <c r="J52" s="77" t="str">
        <f>IF(J12="","",J12)</f>
        <v>21. 10. 2024</v>
      </c>
      <c r="K52" s="45"/>
      <c r="L52" s="13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3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40.05" customHeight="1">
      <c r="A54" s="43"/>
      <c r="B54" s="44"/>
      <c r="C54" s="36" t="s">
        <v>30</v>
      </c>
      <c r="D54" s="45"/>
      <c r="E54" s="45"/>
      <c r="F54" s="31" t="str">
        <f>E15</f>
        <v>Město Cheb</v>
      </c>
      <c r="G54" s="45"/>
      <c r="H54" s="45"/>
      <c r="I54" s="36" t="s">
        <v>38</v>
      </c>
      <c r="J54" s="41" t="str">
        <f>E21</f>
        <v>Dopravní stavby a venkovní architektura s.r.o.</v>
      </c>
      <c r="K54" s="45"/>
      <c r="L54" s="13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40.05" customHeight="1">
      <c r="A55" s="43"/>
      <c r="B55" s="44"/>
      <c r="C55" s="36" t="s">
        <v>36</v>
      </c>
      <c r="D55" s="45"/>
      <c r="E55" s="45"/>
      <c r="F55" s="31" t="str">
        <f>IF(E18="","",E18)</f>
        <v>Vyplň údaj</v>
      </c>
      <c r="G55" s="45"/>
      <c r="H55" s="45"/>
      <c r="I55" s="36" t="s">
        <v>43</v>
      </c>
      <c r="J55" s="41" t="str">
        <f>E24</f>
        <v>DSVA - Ing. J. Ševčík, J. Turza, J. Heřmanová</v>
      </c>
      <c r="K55" s="45"/>
      <c r="L55" s="13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3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68" t="s">
        <v>147</v>
      </c>
      <c r="D57" s="169"/>
      <c r="E57" s="169"/>
      <c r="F57" s="169"/>
      <c r="G57" s="169"/>
      <c r="H57" s="169"/>
      <c r="I57" s="169"/>
      <c r="J57" s="170" t="s">
        <v>148</v>
      </c>
      <c r="K57" s="169"/>
      <c r="L57" s="13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3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1" t="s">
        <v>80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3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149</v>
      </c>
    </row>
    <row r="60" s="9" customFormat="1" ht="24.96" customHeight="1">
      <c r="A60" s="9"/>
      <c r="B60" s="172"/>
      <c r="C60" s="173"/>
      <c r="D60" s="174" t="s">
        <v>3628</v>
      </c>
      <c r="E60" s="175"/>
      <c r="F60" s="175"/>
      <c r="G60" s="175"/>
      <c r="H60" s="175"/>
      <c r="I60" s="175"/>
      <c r="J60" s="176">
        <f>J86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3629</v>
      </c>
      <c r="E61" s="181"/>
      <c r="F61" s="181"/>
      <c r="G61" s="181"/>
      <c r="H61" s="181"/>
      <c r="I61" s="181"/>
      <c r="J61" s="182">
        <f>J87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3630</v>
      </c>
      <c r="E62" s="181"/>
      <c r="F62" s="181"/>
      <c r="G62" s="181"/>
      <c r="H62" s="181"/>
      <c r="I62" s="181"/>
      <c r="J62" s="182">
        <f>J127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3631</v>
      </c>
      <c r="E63" s="181"/>
      <c r="F63" s="181"/>
      <c r="G63" s="181"/>
      <c r="H63" s="181"/>
      <c r="I63" s="181"/>
      <c r="J63" s="182">
        <f>J148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3632</v>
      </c>
      <c r="E64" s="181"/>
      <c r="F64" s="181"/>
      <c r="G64" s="181"/>
      <c r="H64" s="181"/>
      <c r="I64" s="181"/>
      <c r="J64" s="182">
        <f>J161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3633</v>
      </c>
      <c r="E65" s="181"/>
      <c r="F65" s="181"/>
      <c r="G65" s="181"/>
      <c r="H65" s="181"/>
      <c r="I65" s="181"/>
      <c r="J65" s="182">
        <f>J174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3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3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182</v>
      </c>
      <c r="D72" s="45"/>
      <c r="E72" s="45"/>
      <c r="F72" s="45"/>
      <c r="G72" s="45"/>
      <c r="H72" s="45"/>
      <c r="I72" s="45"/>
      <c r="J72" s="45"/>
      <c r="K72" s="45"/>
      <c r="L72" s="13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3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3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16.5" customHeight="1">
      <c r="A75" s="43"/>
      <c r="B75" s="44"/>
      <c r="C75" s="45"/>
      <c r="D75" s="45"/>
      <c r="E75" s="167" t="str">
        <f>E7</f>
        <v>Cheb, rekonstrukce ulice Kamenná</v>
      </c>
      <c r="F75" s="36"/>
      <c r="G75" s="36"/>
      <c r="H75" s="36"/>
      <c r="I75" s="45"/>
      <c r="J75" s="45"/>
      <c r="K75" s="45"/>
      <c r="L75" s="13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142</v>
      </c>
      <c r="D76" s="45"/>
      <c r="E76" s="45"/>
      <c r="F76" s="45"/>
      <c r="G76" s="45"/>
      <c r="H76" s="45"/>
      <c r="I76" s="45"/>
      <c r="J76" s="45"/>
      <c r="K76" s="45"/>
      <c r="L76" s="13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VRN - Vedlejší a ostatní rozpočtové náklady</v>
      </c>
      <c r="F77" s="45"/>
      <c r="G77" s="45"/>
      <c r="H77" s="45"/>
      <c r="I77" s="45"/>
      <c r="J77" s="45"/>
      <c r="K77" s="45"/>
      <c r="L77" s="13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3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>Cheb</v>
      </c>
      <c r="G79" s="45"/>
      <c r="H79" s="45"/>
      <c r="I79" s="36" t="s">
        <v>24</v>
      </c>
      <c r="J79" s="77" t="str">
        <f>IF(J12="","",J12)</f>
        <v>21. 10. 2024</v>
      </c>
      <c r="K79" s="45"/>
      <c r="L79" s="13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3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40.05" customHeight="1">
      <c r="A81" s="43"/>
      <c r="B81" s="44"/>
      <c r="C81" s="36" t="s">
        <v>30</v>
      </c>
      <c r="D81" s="45"/>
      <c r="E81" s="45"/>
      <c r="F81" s="31" t="str">
        <f>E15</f>
        <v>Město Cheb</v>
      </c>
      <c r="G81" s="45"/>
      <c r="H81" s="45"/>
      <c r="I81" s="36" t="s">
        <v>38</v>
      </c>
      <c r="J81" s="41" t="str">
        <f>E21</f>
        <v>Dopravní stavby a venkovní architektura s.r.o.</v>
      </c>
      <c r="K81" s="45"/>
      <c r="L81" s="13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40.05" customHeight="1">
      <c r="A82" s="43"/>
      <c r="B82" s="44"/>
      <c r="C82" s="36" t="s">
        <v>36</v>
      </c>
      <c r="D82" s="45"/>
      <c r="E82" s="45"/>
      <c r="F82" s="31" t="str">
        <f>IF(E18="","",E18)</f>
        <v>Vyplň údaj</v>
      </c>
      <c r="G82" s="45"/>
      <c r="H82" s="45"/>
      <c r="I82" s="36" t="s">
        <v>43</v>
      </c>
      <c r="J82" s="41" t="str">
        <f>E24</f>
        <v>DSVA - Ing. J. Ševčík, J. Turza, J. Heřmanová</v>
      </c>
      <c r="K82" s="45"/>
      <c r="L82" s="13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3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84"/>
      <c r="B84" s="185"/>
      <c r="C84" s="186" t="s">
        <v>183</v>
      </c>
      <c r="D84" s="187" t="s">
        <v>67</v>
      </c>
      <c r="E84" s="187" t="s">
        <v>63</v>
      </c>
      <c r="F84" s="187" t="s">
        <v>64</v>
      </c>
      <c r="G84" s="187" t="s">
        <v>184</v>
      </c>
      <c r="H84" s="187" t="s">
        <v>185</v>
      </c>
      <c r="I84" s="187" t="s">
        <v>186</v>
      </c>
      <c r="J84" s="187" t="s">
        <v>148</v>
      </c>
      <c r="K84" s="188" t="s">
        <v>187</v>
      </c>
      <c r="L84" s="189"/>
      <c r="M84" s="97" t="s">
        <v>35</v>
      </c>
      <c r="N84" s="98" t="s">
        <v>52</v>
      </c>
      <c r="O84" s="98" t="s">
        <v>188</v>
      </c>
      <c r="P84" s="98" t="s">
        <v>189</v>
      </c>
      <c r="Q84" s="98" t="s">
        <v>190</v>
      </c>
      <c r="R84" s="98" t="s">
        <v>191</v>
      </c>
      <c r="S84" s="98" t="s">
        <v>192</v>
      </c>
      <c r="T84" s="99" t="s">
        <v>193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3"/>
      <c r="B85" s="44"/>
      <c r="C85" s="104" t="s">
        <v>194</v>
      </c>
      <c r="D85" s="45"/>
      <c r="E85" s="45"/>
      <c r="F85" s="45"/>
      <c r="G85" s="45"/>
      <c r="H85" s="45"/>
      <c r="I85" s="45"/>
      <c r="J85" s="190">
        <f>BK85</f>
        <v>0</v>
      </c>
      <c r="K85" s="45"/>
      <c r="L85" s="49"/>
      <c r="M85" s="100"/>
      <c r="N85" s="191"/>
      <c r="O85" s="101"/>
      <c r="P85" s="192">
        <f>P86</f>
        <v>0</v>
      </c>
      <c r="Q85" s="101"/>
      <c r="R85" s="192">
        <f>R86</f>
        <v>0</v>
      </c>
      <c r="S85" s="101"/>
      <c r="T85" s="193">
        <f>T86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81</v>
      </c>
      <c r="AU85" s="21" t="s">
        <v>149</v>
      </c>
      <c r="BK85" s="194">
        <f>BK86</f>
        <v>0</v>
      </c>
    </row>
    <row r="86" s="12" customFormat="1" ht="25.92" customHeight="1">
      <c r="A86" s="12"/>
      <c r="B86" s="195"/>
      <c r="C86" s="196"/>
      <c r="D86" s="197" t="s">
        <v>81</v>
      </c>
      <c r="E86" s="198" t="s">
        <v>137</v>
      </c>
      <c r="F86" s="198" t="s">
        <v>3634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P87+P127+P148+P161+P174</f>
        <v>0</v>
      </c>
      <c r="Q86" s="203"/>
      <c r="R86" s="204">
        <f>R87+R127+R148+R161+R174</f>
        <v>0</v>
      </c>
      <c r="S86" s="203"/>
      <c r="T86" s="205">
        <f>T87+T127+T148+T161+T174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6" t="s">
        <v>234</v>
      </c>
      <c r="AT86" s="207" t="s">
        <v>81</v>
      </c>
      <c r="AU86" s="207" t="s">
        <v>82</v>
      </c>
      <c r="AY86" s="206" t="s">
        <v>197</v>
      </c>
      <c r="BK86" s="208">
        <f>BK87+BK127+BK148+BK161+BK174</f>
        <v>0</v>
      </c>
    </row>
    <row r="87" s="12" customFormat="1" ht="22.8" customHeight="1">
      <c r="A87" s="12"/>
      <c r="B87" s="195"/>
      <c r="C87" s="196"/>
      <c r="D87" s="197" t="s">
        <v>81</v>
      </c>
      <c r="E87" s="209" t="s">
        <v>3635</v>
      </c>
      <c r="F87" s="209" t="s">
        <v>788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SUM(P88:P126)</f>
        <v>0</v>
      </c>
      <c r="Q87" s="203"/>
      <c r="R87" s="204">
        <f>SUM(R88:R126)</f>
        <v>0</v>
      </c>
      <c r="S87" s="203"/>
      <c r="T87" s="205">
        <f>SUM(T88:T126)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6" t="s">
        <v>234</v>
      </c>
      <c r="AT87" s="207" t="s">
        <v>81</v>
      </c>
      <c r="AU87" s="207" t="s">
        <v>90</v>
      </c>
      <c r="AY87" s="206" t="s">
        <v>197</v>
      </c>
      <c r="BK87" s="208">
        <f>SUM(BK88:BK126)</f>
        <v>0</v>
      </c>
    </row>
    <row r="88" s="2" customFormat="1" ht="16.5" customHeight="1">
      <c r="A88" s="43"/>
      <c r="B88" s="44"/>
      <c r="C88" s="211" t="s">
        <v>90</v>
      </c>
      <c r="D88" s="211" t="s">
        <v>201</v>
      </c>
      <c r="E88" s="212" t="s">
        <v>3636</v>
      </c>
      <c r="F88" s="213" t="s">
        <v>3637</v>
      </c>
      <c r="G88" s="214" t="s">
        <v>2495</v>
      </c>
      <c r="H88" s="215">
        <v>1</v>
      </c>
      <c r="I88" s="216"/>
      <c r="J88" s="217">
        <f>ROUND(I88*H88,2)</f>
        <v>0</v>
      </c>
      <c r="K88" s="213" t="s">
        <v>205</v>
      </c>
      <c r="L88" s="49"/>
      <c r="M88" s="218" t="s">
        <v>35</v>
      </c>
      <c r="N88" s="219" t="s">
        <v>53</v>
      </c>
      <c r="O88" s="89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2" t="s">
        <v>792</v>
      </c>
      <c r="AT88" s="222" t="s">
        <v>201</v>
      </c>
      <c r="AU88" s="222" t="s">
        <v>92</v>
      </c>
      <c r="AY88" s="21" t="s">
        <v>197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1" t="s">
        <v>90</v>
      </c>
      <c r="BK88" s="223">
        <f>ROUND(I88*H88,2)</f>
        <v>0</v>
      </c>
      <c r="BL88" s="21" t="s">
        <v>792</v>
      </c>
      <c r="BM88" s="222" t="s">
        <v>3638</v>
      </c>
    </row>
    <row r="89" s="2" customFormat="1">
      <c r="A89" s="43"/>
      <c r="B89" s="44"/>
      <c r="C89" s="45"/>
      <c r="D89" s="224" t="s">
        <v>209</v>
      </c>
      <c r="E89" s="45"/>
      <c r="F89" s="225" t="s">
        <v>3637</v>
      </c>
      <c r="G89" s="45"/>
      <c r="H89" s="45"/>
      <c r="I89" s="226"/>
      <c r="J89" s="45"/>
      <c r="K89" s="45"/>
      <c r="L89" s="49"/>
      <c r="M89" s="227"/>
      <c r="N89" s="228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209</v>
      </c>
      <c r="AU89" s="21" t="s">
        <v>92</v>
      </c>
    </row>
    <row r="90" s="2" customFormat="1">
      <c r="A90" s="43"/>
      <c r="B90" s="44"/>
      <c r="C90" s="45"/>
      <c r="D90" s="229" t="s">
        <v>211</v>
      </c>
      <c r="E90" s="45"/>
      <c r="F90" s="230" t="s">
        <v>3639</v>
      </c>
      <c r="G90" s="45"/>
      <c r="H90" s="45"/>
      <c r="I90" s="226"/>
      <c r="J90" s="45"/>
      <c r="K90" s="45"/>
      <c r="L90" s="49"/>
      <c r="M90" s="227"/>
      <c r="N90" s="228"/>
      <c r="O90" s="89"/>
      <c r="P90" s="89"/>
      <c r="Q90" s="89"/>
      <c r="R90" s="89"/>
      <c r="S90" s="89"/>
      <c r="T90" s="90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T90" s="21" t="s">
        <v>211</v>
      </c>
      <c r="AU90" s="21" t="s">
        <v>92</v>
      </c>
    </row>
    <row r="91" s="2" customFormat="1">
      <c r="A91" s="43"/>
      <c r="B91" s="44"/>
      <c r="C91" s="45"/>
      <c r="D91" s="224" t="s">
        <v>219</v>
      </c>
      <c r="E91" s="45"/>
      <c r="F91" s="231" t="s">
        <v>3640</v>
      </c>
      <c r="G91" s="45"/>
      <c r="H91" s="45"/>
      <c r="I91" s="226"/>
      <c r="J91" s="45"/>
      <c r="K91" s="45"/>
      <c r="L91" s="49"/>
      <c r="M91" s="227"/>
      <c r="N91" s="228"/>
      <c r="O91" s="89"/>
      <c r="P91" s="89"/>
      <c r="Q91" s="89"/>
      <c r="R91" s="89"/>
      <c r="S91" s="89"/>
      <c r="T91" s="90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T91" s="21" t="s">
        <v>219</v>
      </c>
      <c r="AU91" s="21" t="s">
        <v>92</v>
      </c>
    </row>
    <row r="92" s="2" customFormat="1" ht="16.5" customHeight="1">
      <c r="A92" s="43"/>
      <c r="B92" s="44"/>
      <c r="C92" s="211" t="s">
        <v>92</v>
      </c>
      <c r="D92" s="211" t="s">
        <v>201</v>
      </c>
      <c r="E92" s="212" t="s">
        <v>3641</v>
      </c>
      <c r="F92" s="213" t="s">
        <v>3642</v>
      </c>
      <c r="G92" s="214" t="s">
        <v>215</v>
      </c>
      <c r="H92" s="215">
        <v>25</v>
      </c>
      <c r="I92" s="216"/>
      <c r="J92" s="217">
        <f>ROUND(I92*H92,2)</f>
        <v>0</v>
      </c>
      <c r="K92" s="213" t="s">
        <v>3643</v>
      </c>
      <c r="L92" s="49"/>
      <c r="M92" s="218" t="s">
        <v>35</v>
      </c>
      <c r="N92" s="219" t="s">
        <v>53</v>
      </c>
      <c r="O92" s="89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R92" s="222" t="s">
        <v>792</v>
      </c>
      <c r="AT92" s="222" t="s">
        <v>201</v>
      </c>
      <c r="AU92" s="222" t="s">
        <v>92</v>
      </c>
      <c r="AY92" s="21" t="s">
        <v>197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1" t="s">
        <v>90</v>
      </c>
      <c r="BK92" s="223">
        <f>ROUND(I92*H92,2)</f>
        <v>0</v>
      </c>
      <c r="BL92" s="21" t="s">
        <v>792</v>
      </c>
      <c r="BM92" s="222" t="s">
        <v>3644</v>
      </c>
    </row>
    <row r="93" s="2" customFormat="1">
      <c r="A93" s="43"/>
      <c r="B93" s="44"/>
      <c r="C93" s="45"/>
      <c r="D93" s="224" t="s">
        <v>209</v>
      </c>
      <c r="E93" s="45"/>
      <c r="F93" s="225" t="s">
        <v>3642</v>
      </c>
      <c r="G93" s="45"/>
      <c r="H93" s="45"/>
      <c r="I93" s="226"/>
      <c r="J93" s="45"/>
      <c r="K93" s="45"/>
      <c r="L93" s="49"/>
      <c r="M93" s="227"/>
      <c r="N93" s="228"/>
      <c r="O93" s="89"/>
      <c r="P93" s="89"/>
      <c r="Q93" s="89"/>
      <c r="R93" s="89"/>
      <c r="S93" s="89"/>
      <c r="T93" s="90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T93" s="21" t="s">
        <v>209</v>
      </c>
      <c r="AU93" s="21" t="s">
        <v>92</v>
      </c>
    </row>
    <row r="94" s="2" customFormat="1">
      <c r="A94" s="43"/>
      <c r="B94" s="44"/>
      <c r="C94" s="45"/>
      <c r="D94" s="224" t="s">
        <v>219</v>
      </c>
      <c r="E94" s="45"/>
      <c r="F94" s="231" t="s">
        <v>3645</v>
      </c>
      <c r="G94" s="45"/>
      <c r="H94" s="45"/>
      <c r="I94" s="226"/>
      <c r="J94" s="45"/>
      <c r="K94" s="45"/>
      <c r="L94" s="49"/>
      <c r="M94" s="227"/>
      <c r="N94" s="228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219</v>
      </c>
      <c r="AU94" s="21" t="s">
        <v>92</v>
      </c>
    </row>
    <row r="95" s="2" customFormat="1" ht="16.5" customHeight="1">
      <c r="A95" s="43"/>
      <c r="B95" s="44"/>
      <c r="C95" s="211" t="s">
        <v>207</v>
      </c>
      <c r="D95" s="211" t="s">
        <v>201</v>
      </c>
      <c r="E95" s="212" t="s">
        <v>3646</v>
      </c>
      <c r="F95" s="213" t="s">
        <v>3647</v>
      </c>
      <c r="G95" s="214" t="s">
        <v>2495</v>
      </c>
      <c r="H95" s="215">
        <v>1</v>
      </c>
      <c r="I95" s="216"/>
      <c r="J95" s="217">
        <f>ROUND(I95*H95,2)</f>
        <v>0</v>
      </c>
      <c r="K95" s="213" t="s">
        <v>205</v>
      </c>
      <c r="L95" s="49"/>
      <c r="M95" s="218" t="s">
        <v>35</v>
      </c>
      <c r="N95" s="219" t="s">
        <v>53</v>
      </c>
      <c r="O95" s="89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2" t="s">
        <v>792</v>
      </c>
      <c r="AT95" s="222" t="s">
        <v>201</v>
      </c>
      <c r="AU95" s="222" t="s">
        <v>92</v>
      </c>
      <c r="AY95" s="21" t="s">
        <v>197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1" t="s">
        <v>90</v>
      </c>
      <c r="BK95" s="223">
        <f>ROUND(I95*H95,2)</f>
        <v>0</v>
      </c>
      <c r="BL95" s="21" t="s">
        <v>792</v>
      </c>
      <c r="BM95" s="222" t="s">
        <v>3648</v>
      </c>
    </row>
    <row r="96" s="2" customFormat="1">
      <c r="A96" s="43"/>
      <c r="B96" s="44"/>
      <c r="C96" s="45"/>
      <c r="D96" s="224" t="s">
        <v>209</v>
      </c>
      <c r="E96" s="45"/>
      <c r="F96" s="225" t="s">
        <v>3647</v>
      </c>
      <c r="G96" s="45"/>
      <c r="H96" s="45"/>
      <c r="I96" s="226"/>
      <c r="J96" s="45"/>
      <c r="K96" s="45"/>
      <c r="L96" s="49"/>
      <c r="M96" s="227"/>
      <c r="N96" s="228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209</v>
      </c>
      <c r="AU96" s="21" t="s">
        <v>92</v>
      </c>
    </row>
    <row r="97" s="2" customFormat="1">
      <c r="A97" s="43"/>
      <c r="B97" s="44"/>
      <c r="C97" s="45"/>
      <c r="D97" s="229" t="s">
        <v>211</v>
      </c>
      <c r="E97" s="45"/>
      <c r="F97" s="230" t="s">
        <v>3649</v>
      </c>
      <c r="G97" s="45"/>
      <c r="H97" s="45"/>
      <c r="I97" s="226"/>
      <c r="J97" s="45"/>
      <c r="K97" s="45"/>
      <c r="L97" s="49"/>
      <c r="M97" s="227"/>
      <c r="N97" s="228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211</v>
      </c>
      <c r="AU97" s="21" t="s">
        <v>92</v>
      </c>
    </row>
    <row r="98" s="2" customFormat="1">
      <c r="A98" s="43"/>
      <c r="B98" s="44"/>
      <c r="C98" s="45"/>
      <c r="D98" s="224" t="s">
        <v>219</v>
      </c>
      <c r="E98" s="45"/>
      <c r="F98" s="231" t="s">
        <v>3650</v>
      </c>
      <c r="G98" s="45"/>
      <c r="H98" s="45"/>
      <c r="I98" s="226"/>
      <c r="J98" s="45"/>
      <c r="K98" s="45"/>
      <c r="L98" s="49"/>
      <c r="M98" s="227"/>
      <c r="N98" s="228"/>
      <c r="O98" s="89"/>
      <c r="P98" s="89"/>
      <c r="Q98" s="89"/>
      <c r="R98" s="89"/>
      <c r="S98" s="89"/>
      <c r="T98" s="90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219</v>
      </c>
      <c r="AU98" s="21" t="s">
        <v>92</v>
      </c>
    </row>
    <row r="99" s="2" customFormat="1" ht="16.5" customHeight="1">
      <c r="A99" s="43"/>
      <c r="B99" s="44"/>
      <c r="C99" s="211" t="s">
        <v>206</v>
      </c>
      <c r="D99" s="211" t="s">
        <v>201</v>
      </c>
      <c r="E99" s="212" t="s">
        <v>3651</v>
      </c>
      <c r="F99" s="213" t="s">
        <v>3652</v>
      </c>
      <c r="G99" s="214" t="s">
        <v>2495</v>
      </c>
      <c r="H99" s="215">
        <v>1</v>
      </c>
      <c r="I99" s="216"/>
      <c r="J99" s="217">
        <f>ROUND(I99*H99,2)</f>
        <v>0</v>
      </c>
      <c r="K99" s="213" t="s">
        <v>205</v>
      </c>
      <c r="L99" s="49"/>
      <c r="M99" s="218" t="s">
        <v>35</v>
      </c>
      <c r="N99" s="219" t="s">
        <v>53</v>
      </c>
      <c r="O99" s="89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2" t="s">
        <v>792</v>
      </c>
      <c r="AT99" s="222" t="s">
        <v>201</v>
      </c>
      <c r="AU99" s="222" t="s">
        <v>92</v>
      </c>
      <c r="AY99" s="21" t="s">
        <v>197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1" t="s">
        <v>90</v>
      </c>
      <c r="BK99" s="223">
        <f>ROUND(I99*H99,2)</f>
        <v>0</v>
      </c>
      <c r="BL99" s="21" t="s">
        <v>792</v>
      </c>
      <c r="BM99" s="222" t="s">
        <v>3653</v>
      </c>
    </row>
    <row r="100" s="2" customFormat="1">
      <c r="A100" s="43"/>
      <c r="B100" s="44"/>
      <c r="C100" s="45"/>
      <c r="D100" s="224" t="s">
        <v>209</v>
      </c>
      <c r="E100" s="45"/>
      <c r="F100" s="225" t="s">
        <v>3652</v>
      </c>
      <c r="G100" s="45"/>
      <c r="H100" s="45"/>
      <c r="I100" s="226"/>
      <c r="J100" s="45"/>
      <c r="K100" s="45"/>
      <c r="L100" s="49"/>
      <c r="M100" s="227"/>
      <c r="N100" s="228"/>
      <c r="O100" s="89"/>
      <c r="P100" s="89"/>
      <c r="Q100" s="89"/>
      <c r="R100" s="89"/>
      <c r="S100" s="89"/>
      <c r="T100" s="90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209</v>
      </c>
      <c r="AU100" s="21" t="s">
        <v>92</v>
      </c>
    </row>
    <row r="101" s="2" customFormat="1">
      <c r="A101" s="43"/>
      <c r="B101" s="44"/>
      <c r="C101" s="45"/>
      <c r="D101" s="229" t="s">
        <v>211</v>
      </c>
      <c r="E101" s="45"/>
      <c r="F101" s="230" t="s">
        <v>3654</v>
      </c>
      <c r="G101" s="45"/>
      <c r="H101" s="45"/>
      <c r="I101" s="226"/>
      <c r="J101" s="45"/>
      <c r="K101" s="45"/>
      <c r="L101" s="49"/>
      <c r="M101" s="227"/>
      <c r="N101" s="228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211</v>
      </c>
      <c r="AU101" s="21" t="s">
        <v>92</v>
      </c>
    </row>
    <row r="102" s="2" customFormat="1">
      <c r="A102" s="43"/>
      <c r="B102" s="44"/>
      <c r="C102" s="45"/>
      <c r="D102" s="224" t="s">
        <v>219</v>
      </c>
      <c r="E102" s="45"/>
      <c r="F102" s="231" t="s">
        <v>3655</v>
      </c>
      <c r="G102" s="45"/>
      <c r="H102" s="45"/>
      <c r="I102" s="226"/>
      <c r="J102" s="45"/>
      <c r="K102" s="45"/>
      <c r="L102" s="49"/>
      <c r="M102" s="227"/>
      <c r="N102" s="228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219</v>
      </c>
      <c r="AU102" s="21" t="s">
        <v>92</v>
      </c>
    </row>
    <row r="103" s="2" customFormat="1" ht="16.5" customHeight="1">
      <c r="A103" s="43"/>
      <c r="B103" s="44"/>
      <c r="C103" s="211" t="s">
        <v>234</v>
      </c>
      <c r="D103" s="211" t="s">
        <v>201</v>
      </c>
      <c r="E103" s="212" t="s">
        <v>3656</v>
      </c>
      <c r="F103" s="213" t="s">
        <v>3657</v>
      </c>
      <c r="G103" s="214" t="s">
        <v>2495</v>
      </c>
      <c r="H103" s="215">
        <v>1</v>
      </c>
      <c r="I103" s="216"/>
      <c r="J103" s="217">
        <f>ROUND(I103*H103,2)</f>
        <v>0</v>
      </c>
      <c r="K103" s="213" t="s">
        <v>205</v>
      </c>
      <c r="L103" s="49"/>
      <c r="M103" s="218" t="s">
        <v>35</v>
      </c>
      <c r="N103" s="219" t="s">
        <v>53</v>
      </c>
      <c r="O103" s="89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2" t="s">
        <v>792</v>
      </c>
      <c r="AT103" s="222" t="s">
        <v>201</v>
      </c>
      <c r="AU103" s="222" t="s">
        <v>92</v>
      </c>
      <c r="AY103" s="21" t="s">
        <v>197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1" t="s">
        <v>90</v>
      </c>
      <c r="BK103" s="223">
        <f>ROUND(I103*H103,2)</f>
        <v>0</v>
      </c>
      <c r="BL103" s="21" t="s">
        <v>792</v>
      </c>
      <c r="BM103" s="222" t="s">
        <v>3658</v>
      </c>
    </row>
    <row r="104" s="2" customFormat="1">
      <c r="A104" s="43"/>
      <c r="B104" s="44"/>
      <c r="C104" s="45"/>
      <c r="D104" s="224" t="s">
        <v>209</v>
      </c>
      <c r="E104" s="45"/>
      <c r="F104" s="225" t="s">
        <v>3657</v>
      </c>
      <c r="G104" s="45"/>
      <c r="H104" s="45"/>
      <c r="I104" s="226"/>
      <c r="J104" s="45"/>
      <c r="K104" s="45"/>
      <c r="L104" s="49"/>
      <c r="M104" s="227"/>
      <c r="N104" s="228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209</v>
      </c>
      <c r="AU104" s="21" t="s">
        <v>92</v>
      </c>
    </row>
    <row r="105" s="2" customFormat="1">
      <c r="A105" s="43"/>
      <c r="B105" s="44"/>
      <c r="C105" s="45"/>
      <c r="D105" s="229" t="s">
        <v>211</v>
      </c>
      <c r="E105" s="45"/>
      <c r="F105" s="230" t="s">
        <v>3659</v>
      </c>
      <c r="G105" s="45"/>
      <c r="H105" s="45"/>
      <c r="I105" s="226"/>
      <c r="J105" s="45"/>
      <c r="K105" s="45"/>
      <c r="L105" s="49"/>
      <c r="M105" s="227"/>
      <c r="N105" s="228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211</v>
      </c>
      <c r="AU105" s="21" t="s">
        <v>92</v>
      </c>
    </row>
    <row r="106" s="2" customFormat="1">
      <c r="A106" s="43"/>
      <c r="B106" s="44"/>
      <c r="C106" s="45"/>
      <c r="D106" s="224" t="s">
        <v>219</v>
      </c>
      <c r="E106" s="45"/>
      <c r="F106" s="231" t="s">
        <v>3660</v>
      </c>
      <c r="G106" s="45"/>
      <c r="H106" s="45"/>
      <c r="I106" s="226"/>
      <c r="J106" s="45"/>
      <c r="K106" s="45"/>
      <c r="L106" s="49"/>
      <c r="M106" s="227"/>
      <c r="N106" s="228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219</v>
      </c>
      <c r="AU106" s="21" t="s">
        <v>92</v>
      </c>
    </row>
    <row r="107" s="2" customFormat="1" ht="16.5" customHeight="1">
      <c r="A107" s="43"/>
      <c r="B107" s="44"/>
      <c r="C107" s="211" t="s">
        <v>241</v>
      </c>
      <c r="D107" s="211" t="s">
        <v>201</v>
      </c>
      <c r="E107" s="212" t="s">
        <v>3661</v>
      </c>
      <c r="F107" s="213" t="s">
        <v>3662</v>
      </c>
      <c r="G107" s="214" t="s">
        <v>2495</v>
      </c>
      <c r="H107" s="215">
        <v>1</v>
      </c>
      <c r="I107" s="216"/>
      <c r="J107" s="217">
        <f>ROUND(I107*H107,2)</f>
        <v>0</v>
      </c>
      <c r="K107" s="213" t="s">
        <v>205</v>
      </c>
      <c r="L107" s="49"/>
      <c r="M107" s="218" t="s">
        <v>35</v>
      </c>
      <c r="N107" s="219" t="s">
        <v>53</v>
      </c>
      <c r="O107" s="89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2" t="s">
        <v>792</v>
      </c>
      <c r="AT107" s="222" t="s">
        <v>201</v>
      </c>
      <c r="AU107" s="222" t="s">
        <v>92</v>
      </c>
      <c r="AY107" s="21" t="s">
        <v>197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1" t="s">
        <v>90</v>
      </c>
      <c r="BK107" s="223">
        <f>ROUND(I107*H107,2)</f>
        <v>0</v>
      </c>
      <c r="BL107" s="21" t="s">
        <v>792</v>
      </c>
      <c r="BM107" s="222" t="s">
        <v>3663</v>
      </c>
    </row>
    <row r="108" s="2" customFormat="1">
      <c r="A108" s="43"/>
      <c r="B108" s="44"/>
      <c r="C108" s="45"/>
      <c r="D108" s="224" t="s">
        <v>209</v>
      </c>
      <c r="E108" s="45"/>
      <c r="F108" s="225" t="s">
        <v>3662</v>
      </c>
      <c r="G108" s="45"/>
      <c r="H108" s="45"/>
      <c r="I108" s="226"/>
      <c r="J108" s="45"/>
      <c r="K108" s="45"/>
      <c r="L108" s="49"/>
      <c r="M108" s="227"/>
      <c r="N108" s="228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209</v>
      </c>
      <c r="AU108" s="21" t="s">
        <v>92</v>
      </c>
    </row>
    <row r="109" s="2" customFormat="1">
      <c r="A109" s="43"/>
      <c r="B109" s="44"/>
      <c r="C109" s="45"/>
      <c r="D109" s="229" t="s">
        <v>211</v>
      </c>
      <c r="E109" s="45"/>
      <c r="F109" s="230" t="s">
        <v>3664</v>
      </c>
      <c r="G109" s="45"/>
      <c r="H109" s="45"/>
      <c r="I109" s="226"/>
      <c r="J109" s="45"/>
      <c r="K109" s="45"/>
      <c r="L109" s="49"/>
      <c r="M109" s="227"/>
      <c r="N109" s="228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211</v>
      </c>
      <c r="AU109" s="21" t="s">
        <v>92</v>
      </c>
    </row>
    <row r="110" s="2" customFormat="1">
      <c r="A110" s="43"/>
      <c r="B110" s="44"/>
      <c r="C110" s="45"/>
      <c r="D110" s="224" t="s">
        <v>219</v>
      </c>
      <c r="E110" s="45"/>
      <c r="F110" s="231" t="s">
        <v>3665</v>
      </c>
      <c r="G110" s="45"/>
      <c r="H110" s="45"/>
      <c r="I110" s="226"/>
      <c r="J110" s="45"/>
      <c r="K110" s="45"/>
      <c r="L110" s="49"/>
      <c r="M110" s="227"/>
      <c r="N110" s="228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219</v>
      </c>
      <c r="AU110" s="21" t="s">
        <v>92</v>
      </c>
    </row>
    <row r="111" s="2" customFormat="1" ht="16.5" customHeight="1">
      <c r="A111" s="43"/>
      <c r="B111" s="44"/>
      <c r="C111" s="211" t="s">
        <v>247</v>
      </c>
      <c r="D111" s="211" t="s">
        <v>201</v>
      </c>
      <c r="E111" s="212" t="s">
        <v>3666</v>
      </c>
      <c r="F111" s="213" t="s">
        <v>3667</v>
      </c>
      <c r="G111" s="214" t="s">
        <v>2495</v>
      </c>
      <c r="H111" s="215">
        <v>1</v>
      </c>
      <c r="I111" s="216"/>
      <c r="J111" s="217">
        <f>ROUND(I111*H111,2)</f>
        <v>0</v>
      </c>
      <c r="K111" s="213" t="s">
        <v>205</v>
      </c>
      <c r="L111" s="49"/>
      <c r="M111" s="218" t="s">
        <v>35</v>
      </c>
      <c r="N111" s="219" t="s">
        <v>53</v>
      </c>
      <c r="O111" s="89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2" t="s">
        <v>792</v>
      </c>
      <c r="AT111" s="222" t="s">
        <v>201</v>
      </c>
      <c r="AU111" s="222" t="s">
        <v>92</v>
      </c>
      <c r="AY111" s="21" t="s">
        <v>197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1" t="s">
        <v>90</v>
      </c>
      <c r="BK111" s="223">
        <f>ROUND(I111*H111,2)</f>
        <v>0</v>
      </c>
      <c r="BL111" s="21" t="s">
        <v>792</v>
      </c>
      <c r="BM111" s="222" t="s">
        <v>3668</v>
      </c>
    </row>
    <row r="112" s="2" customFormat="1">
      <c r="A112" s="43"/>
      <c r="B112" s="44"/>
      <c r="C112" s="45"/>
      <c r="D112" s="224" t="s">
        <v>209</v>
      </c>
      <c r="E112" s="45"/>
      <c r="F112" s="225" t="s">
        <v>3667</v>
      </c>
      <c r="G112" s="45"/>
      <c r="H112" s="45"/>
      <c r="I112" s="226"/>
      <c r="J112" s="45"/>
      <c r="K112" s="45"/>
      <c r="L112" s="49"/>
      <c r="M112" s="227"/>
      <c r="N112" s="228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209</v>
      </c>
      <c r="AU112" s="21" t="s">
        <v>92</v>
      </c>
    </row>
    <row r="113" s="2" customFormat="1">
      <c r="A113" s="43"/>
      <c r="B113" s="44"/>
      <c r="C113" s="45"/>
      <c r="D113" s="229" t="s">
        <v>211</v>
      </c>
      <c r="E113" s="45"/>
      <c r="F113" s="230" t="s">
        <v>3669</v>
      </c>
      <c r="G113" s="45"/>
      <c r="H113" s="45"/>
      <c r="I113" s="226"/>
      <c r="J113" s="45"/>
      <c r="K113" s="45"/>
      <c r="L113" s="49"/>
      <c r="M113" s="227"/>
      <c r="N113" s="228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211</v>
      </c>
      <c r="AU113" s="21" t="s">
        <v>92</v>
      </c>
    </row>
    <row r="114" s="2" customFormat="1">
      <c r="A114" s="43"/>
      <c r="B114" s="44"/>
      <c r="C114" s="45"/>
      <c r="D114" s="224" t="s">
        <v>219</v>
      </c>
      <c r="E114" s="45"/>
      <c r="F114" s="231" t="s">
        <v>3670</v>
      </c>
      <c r="G114" s="45"/>
      <c r="H114" s="45"/>
      <c r="I114" s="226"/>
      <c r="J114" s="45"/>
      <c r="K114" s="45"/>
      <c r="L114" s="49"/>
      <c r="M114" s="227"/>
      <c r="N114" s="228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219</v>
      </c>
      <c r="AU114" s="21" t="s">
        <v>92</v>
      </c>
    </row>
    <row r="115" s="2" customFormat="1" ht="16.5" customHeight="1">
      <c r="A115" s="43"/>
      <c r="B115" s="44"/>
      <c r="C115" s="211" t="s">
        <v>253</v>
      </c>
      <c r="D115" s="211" t="s">
        <v>201</v>
      </c>
      <c r="E115" s="212" t="s">
        <v>3671</v>
      </c>
      <c r="F115" s="213" t="s">
        <v>3672</v>
      </c>
      <c r="G115" s="214" t="s">
        <v>2495</v>
      </c>
      <c r="H115" s="215">
        <v>1</v>
      </c>
      <c r="I115" s="216"/>
      <c r="J115" s="217">
        <f>ROUND(I115*H115,2)</f>
        <v>0</v>
      </c>
      <c r="K115" s="213" t="s">
        <v>205</v>
      </c>
      <c r="L115" s="49"/>
      <c r="M115" s="218" t="s">
        <v>35</v>
      </c>
      <c r="N115" s="219" t="s">
        <v>53</v>
      </c>
      <c r="O115" s="89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2" t="s">
        <v>3673</v>
      </c>
      <c r="AT115" s="222" t="s">
        <v>201</v>
      </c>
      <c r="AU115" s="222" t="s">
        <v>92</v>
      </c>
      <c r="AY115" s="21" t="s">
        <v>197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1" t="s">
        <v>90</v>
      </c>
      <c r="BK115" s="223">
        <f>ROUND(I115*H115,2)</f>
        <v>0</v>
      </c>
      <c r="BL115" s="21" t="s">
        <v>3673</v>
      </c>
      <c r="BM115" s="222" t="s">
        <v>3674</v>
      </c>
    </row>
    <row r="116" s="2" customFormat="1">
      <c r="A116" s="43"/>
      <c r="B116" s="44"/>
      <c r="C116" s="45"/>
      <c r="D116" s="224" t="s">
        <v>209</v>
      </c>
      <c r="E116" s="45"/>
      <c r="F116" s="225" t="s">
        <v>3675</v>
      </c>
      <c r="G116" s="45"/>
      <c r="H116" s="45"/>
      <c r="I116" s="226"/>
      <c r="J116" s="45"/>
      <c r="K116" s="45"/>
      <c r="L116" s="49"/>
      <c r="M116" s="227"/>
      <c r="N116" s="228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209</v>
      </c>
      <c r="AU116" s="21" t="s">
        <v>92</v>
      </c>
    </row>
    <row r="117" s="2" customFormat="1">
      <c r="A117" s="43"/>
      <c r="B117" s="44"/>
      <c r="C117" s="45"/>
      <c r="D117" s="229" t="s">
        <v>211</v>
      </c>
      <c r="E117" s="45"/>
      <c r="F117" s="230" t="s">
        <v>3676</v>
      </c>
      <c r="G117" s="45"/>
      <c r="H117" s="45"/>
      <c r="I117" s="226"/>
      <c r="J117" s="45"/>
      <c r="K117" s="45"/>
      <c r="L117" s="49"/>
      <c r="M117" s="227"/>
      <c r="N117" s="228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211</v>
      </c>
      <c r="AU117" s="21" t="s">
        <v>92</v>
      </c>
    </row>
    <row r="118" s="2" customFormat="1">
      <c r="A118" s="43"/>
      <c r="B118" s="44"/>
      <c r="C118" s="45"/>
      <c r="D118" s="224" t="s">
        <v>219</v>
      </c>
      <c r="E118" s="45"/>
      <c r="F118" s="231" t="s">
        <v>3677</v>
      </c>
      <c r="G118" s="45"/>
      <c r="H118" s="45"/>
      <c r="I118" s="226"/>
      <c r="J118" s="45"/>
      <c r="K118" s="45"/>
      <c r="L118" s="49"/>
      <c r="M118" s="227"/>
      <c r="N118" s="228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219</v>
      </c>
      <c r="AU118" s="21" t="s">
        <v>92</v>
      </c>
    </row>
    <row r="119" s="2" customFormat="1" ht="21.75" customHeight="1">
      <c r="A119" s="43"/>
      <c r="B119" s="44"/>
      <c r="C119" s="211" t="s">
        <v>260</v>
      </c>
      <c r="D119" s="211" t="s">
        <v>201</v>
      </c>
      <c r="E119" s="212" t="s">
        <v>3678</v>
      </c>
      <c r="F119" s="213" t="s">
        <v>3679</v>
      </c>
      <c r="G119" s="214" t="s">
        <v>2495</v>
      </c>
      <c r="H119" s="215">
        <v>1</v>
      </c>
      <c r="I119" s="216"/>
      <c r="J119" s="217">
        <f>ROUND(I119*H119,2)</f>
        <v>0</v>
      </c>
      <c r="K119" s="213" t="s">
        <v>205</v>
      </c>
      <c r="L119" s="49"/>
      <c r="M119" s="218" t="s">
        <v>35</v>
      </c>
      <c r="N119" s="219" t="s">
        <v>53</v>
      </c>
      <c r="O119" s="89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2" t="s">
        <v>792</v>
      </c>
      <c r="AT119" s="222" t="s">
        <v>201</v>
      </c>
      <c r="AU119" s="222" t="s">
        <v>92</v>
      </c>
      <c r="AY119" s="21" t="s">
        <v>197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1" t="s">
        <v>90</v>
      </c>
      <c r="BK119" s="223">
        <f>ROUND(I119*H119,2)</f>
        <v>0</v>
      </c>
      <c r="BL119" s="21" t="s">
        <v>792</v>
      </c>
      <c r="BM119" s="222" t="s">
        <v>3680</v>
      </c>
    </row>
    <row r="120" s="2" customFormat="1">
      <c r="A120" s="43"/>
      <c r="B120" s="44"/>
      <c r="C120" s="45"/>
      <c r="D120" s="224" t="s">
        <v>209</v>
      </c>
      <c r="E120" s="45"/>
      <c r="F120" s="225" t="s">
        <v>3679</v>
      </c>
      <c r="G120" s="45"/>
      <c r="H120" s="45"/>
      <c r="I120" s="226"/>
      <c r="J120" s="45"/>
      <c r="K120" s="45"/>
      <c r="L120" s="49"/>
      <c r="M120" s="227"/>
      <c r="N120" s="228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209</v>
      </c>
      <c r="AU120" s="21" t="s">
        <v>92</v>
      </c>
    </row>
    <row r="121" s="2" customFormat="1">
      <c r="A121" s="43"/>
      <c r="B121" s="44"/>
      <c r="C121" s="45"/>
      <c r="D121" s="229" t="s">
        <v>211</v>
      </c>
      <c r="E121" s="45"/>
      <c r="F121" s="230" t="s">
        <v>3681</v>
      </c>
      <c r="G121" s="45"/>
      <c r="H121" s="45"/>
      <c r="I121" s="226"/>
      <c r="J121" s="45"/>
      <c r="K121" s="45"/>
      <c r="L121" s="49"/>
      <c r="M121" s="227"/>
      <c r="N121" s="228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211</v>
      </c>
      <c r="AU121" s="21" t="s">
        <v>92</v>
      </c>
    </row>
    <row r="122" s="2" customFormat="1">
      <c r="A122" s="43"/>
      <c r="B122" s="44"/>
      <c r="C122" s="45"/>
      <c r="D122" s="224" t="s">
        <v>219</v>
      </c>
      <c r="E122" s="45"/>
      <c r="F122" s="231" t="s">
        <v>3682</v>
      </c>
      <c r="G122" s="45"/>
      <c r="H122" s="45"/>
      <c r="I122" s="226"/>
      <c r="J122" s="45"/>
      <c r="K122" s="45"/>
      <c r="L122" s="49"/>
      <c r="M122" s="227"/>
      <c r="N122" s="228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219</v>
      </c>
      <c r="AU122" s="21" t="s">
        <v>92</v>
      </c>
    </row>
    <row r="123" s="2" customFormat="1" ht="16.5" customHeight="1">
      <c r="A123" s="43"/>
      <c r="B123" s="44"/>
      <c r="C123" s="211" t="s">
        <v>266</v>
      </c>
      <c r="D123" s="211" t="s">
        <v>201</v>
      </c>
      <c r="E123" s="212" t="s">
        <v>3683</v>
      </c>
      <c r="F123" s="213" t="s">
        <v>3684</v>
      </c>
      <c r="G123" s="214" t="s">
        <v>2495</v>
      </c>
      <c r="H123" s="215">
        <v>1</v>
      </c>
      <c r="I123" s="216"/>
      <c r="J123" s="217">
        <f>ROUND(I123*H123,2)</f>
        <v>0</v>
      </c>
      <c r="K123" s="213" t="s">
        <v>205</v>
      </c>
      <c r="L123" s="49"/>
      <c r="M123" s="218" t="s">
        <v>35</v>
      </c>
      <c r="N123" s="219" t="s">
        <v>53</v>
      </c>
      <c r="O123" s="89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2" t="s">
        <v>792</v>
      </c>
      <c r="AT123" s="222" t="s">
        <v>201</v>
      </c>
      <c r="AU123" s="222" t="s">
        <v>92</v>
      </c>
      <c r="AY123" s="21" t="s">
        <v>197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1" t="s">
        <v>90</v>
      </c>
      <c r="BK123" s="223">
        <f>ROUND(I123*H123,2)</f>
        <v>0</v>
      </c>
      <c r="BL123" s="21" t="s">
        <v>792</v>
      </c>
      <c r="BM123" s="222" t="s">
        <v>3685</v>
      </c>
    </row>
    <row r="124" s="2" customFormat="1">
      <c r="A124" s="43"/>
      <c r="B124" s="44"/>
      <c r="C124" s="45"/>
      <c r="D124" s="224" t="s">
        <v>209</v>
      </c>
      <c r="E124" s="45"/>
      <c r="F124" s="225" t="s">
        <v>3684</v>
      </c>
      <c r="G124" s="45"/>
      <c r="H124" s="45"/>
      <c r="I124" s="226"/>
      <c r="J124" s="45"/>
      <c r="K124" s="45"/>
      <c r="L124" s="49"/>
      <c r="M124" s="227"/>
      <c r="N124" s="228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209</v>
      </c>
      <c r="AU124" s="21" t="s">
        <v>92</v>
      </c>
    </row>
    <row r="125" s="2" customFormat="1">
      <c r="A125" s="43"/>
      <c r="B125" s="44"/>
      <c r="C125" s="45"/>
      <c r="D125" s="229" t="s">
        <v>211</v>
      </c>
      <c r="E125" s="45"/>
      <c r="F125" s="230" t="s">
        <v>3686</v>
      </c>
      <c r="G125" s="45"/>
      <c r="H125" s="45"/>
      <c r="I125" s="226"/>
      <c r="J125" s="45"/>
      <c r="K125" s="45"/>
      <c r="L125" s="49"/>
      <c r="M125" s="227"/>
      <c r="N125" s="228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211</v>
      </c>
      <c r="AU125" s="21" t="s">
        <v>92</v>
      </c>
    </row>
    <row r="126" s="2" customFormat="1">
      <c r="A126" s="43"/>
      <c r="B126" s="44"/>
      <c r="C126" s="45"/>
      <c r="D126" s="224" t="s">
        <v>219</v>
      </c>
      <c r="E126" s="45"/>
      <c r="F126" s="231" t="s">
        <v>3687</v>
      </c>
      <c r="G126" s="45"/>
      <c r="H126" s="45"/>
      <c r="I126" s="226"/>
      <c r="J126" s="45"/>
      <c r="K126" s="45"/>
      <c r="L126" s="49"/>
      <c r="M126" s="227"/>
      <c r="N126" s="228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219</v>
      </c>
      <c r="AU126" s="21" t="s">
        <v>92</v>
      </c>
    </row>
    <row r="127" s="12" customFormat="1" ht="22.8" customHeight="1">
      <c r="A127" s="12"/>
      <c r="B127" s="195"/>
      <c r="C127" s="196"/>
      <c r="D127" s="197" t="s">
        <v>81</v>
      </c>
      <c r="E127" s="209" t="s">
        <v>3688</v>
      </c>
      <c r="F127" s="209" t="s">
        <v>3689</v>
      </c>
      <c r="G127" s="196"/>
      <c r="H127" s="196"/>
      <c r="I127" s="199"/>
      <c r="J127" s="210">
        <f>BK127</f>
        <v>0</v>
      </c>
      <c r="K127" s="196"/>
      <c r="L127" s="201"/>
      <c r="M127" s="202"/>
      <c r="N127" s="203"/>
      <c r="O127" s="203"/>
      <c r="P127" s="204">
        <f>SUM(P128:P147)</f>
        <v>0</v>
      </c>
      <c r="Q127" s="203"/>
      <c r="R127" s="204">
        <f>SUM(R128:R147)</f>
        <v>0</v>
      </c>
      <c r="S127" s="203"/>
      <c r="T127" s="205">
        <f>SUM(T128:T147)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6" t="s">
        <v>234</v>
      </c>
      <c r="AT127" s="207" t="s">
        <v>81</v>
      </c>
      <c r="AU127" s="207" t="s">
        <v>90</v>
      </c>
      <c r="AY127" s="206" t="s">
        <v>197</v>
      </c>
      <c r="BK127" s="208">
        <f>SUM(BK128:BK147)</f>
        <v>0</v>
      </c>
    </row>
    <row r="128" s="2" customFormat="1" ht="16.5" customHeight="1">
      <c r="A128" s="43"/>
      <c r="B128" s="44"/>
      <c r="C128" s="211" t="s">
        <v>274</v>
      </c>
      <c r="D128" s="211" t="s">
        <v>201</v>
      </c>
      <c r="E128" s="212" t="s">
        <v>3690</v>
      </c>
      <c r="F128" s="213" t="s">
        <v>3691</v>
      </c>
      <c r="G128" s="214" t="s">
        <v>2495</v>
      </c>
      <c r="H128" s="215">
        <v>1</v>
      </c>
      <c r="I128" s="216"/>
      <c r="J128" s="217">
        <f>ROUND(I128*H128,2)</f>
        <v>0</v>
      </c>
      <c r="K128" s="213" t="s">
        <v>205</v>
      </c>
      <c r="L128" s="49"/>
      <c r="M128" s="218" t="s">
        <v>35</v>
      </c>
      <c r="N128" s="219" t="s">
        <v>53</v>
      </c>
      <c r="O128" s="89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2" t="s">
        <v>792</v>
      </c>
      <c r="AT128" s="222" t="s">
        <v>201</v>
      </c>
      <c r="AU128" s="222" t="s">
        <v>92</v>
      </c>
      <c r="AY128" s="21" t="s">
        <v>197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1" t="s">
        <v>90</v>
      </c>
      <c r="BK128" s="223">
        <f>ROUND(I128*H128,2)</f>
        <v>0</v>
      </c>
      <c r="BL128" s="21" t="s">
        <v>792</v>
      </c>
      <c r="BM128" s="222" t="s">
        <v>3692</v>
      </c>
    </row>
    <row r="129" s="2" customFormat="1">
      <c r="A129" s="43"/>
      <c r="B129" s="44"/>
      <c r="C129" s="45"/>
      <c r="D129" s="224" t="s">
        <v>209</v>
      </c>
      <c r="E129" s="45"/>
      <c r="F129" s="225" t="s">
        <v>3693</v>
      </c>
      <c r="G129" s="45"/>
      <c r="H129" s="45"/>
      <c r="I129" s="226"/>
      <c r="J129" s="45"/>
      <c r="K129" s="45"/>
      <c r="L129" s="49"/>
      <c r="M129" s="227"/>
      <c r="N129" s="228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T129" s="21" t="s">
        <v>209</v>
      </c>
      <c r="AU129" s="21" t="s">
        <v>92</v>
      </c>
    </row>
    <row r="130" s="2" customFormat="1">
      <c r="A130" s="43"/>
      <c r="B130" s="44"/>
      <c r="C130" s="45"/>
      <c r="D130" s="229" t="s">
        <v>211</v>
      </c>
      <c r="E130" s="45"/>
      <c r="F130" s="230" t="s">
        <v>3694</v>
      </c>
      <c r="G130" s="45"/>
      <c r="H130" s="45"/>
      <c r="I130" s="226"/>
      <c r="J130" s="45"/>
      <c r="K130" s="45"/>
      <c r="L130" s="49"/>
      <c r="M130" s="227"/>
      <c r="N130" s="228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211</v>
      </c>
      <c r="AU130" s="21" t="s">
        <v>92</v>
      </c>
    </row>
    <row r="131" s="2" customFormat="1">
      <c r="A131" s="43"/>
      <c r="B131" s="44"/>
      <c r="C131" s="45"/>
      <c r="D131" s="224" t="s">
        <v>219</v>
      </c>
      <c r="E131" s="45"/>
      <c r="F131" s="231" t="s">
        <v>3695</v>
      </c>
      <c r="G131" s="45"/>
      <c r="H131" s="45"/>
      <c r="I131" s="226"/>
      <c r="J131" s="45"/>
      <c r="K131" s="45"/>
      <c r="L131" s="49"/>
      <c r="M131" s="227"/>
      <c r="N131" s="228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219</v>
      </c>
      <c r="AU131" s="21" t="s">
        <v>92</v>
      </c>
    </row>
    <row r="132" s="2" customFormat="1" ht="16.5" customHeight="1">
      <c r="A132" s="43"/>
      <c r="B132" s="44"/>
      <c r="C132" s="211" t="s">
        <v>8</v>
      </c>
      <c r="D132" s="211" t="s">
        <v>201</v>
      </c>
      <c r="E132" s="212" t="s">
        <v>3696</v>
      </c>
      <c r="F132" s="213" t="s">
        <v>3697</v>
      </c>
      <c r="G132" s="214" t="s">
        <v>2495</v>
      </c>
      <c r="H132" s="215">
        <v>1</v>
      </c>
      <c r="I132" s="216"/>
      <c r="J132" s="217">
        <f>ROUND(I132*H132,2)</f>
        <v>0</v>
      </c>
      <c r="K132" s="213" t="s">
        <v>205</v>
      </c>
      <c r="L132" s="49"/>
      <c r="M132" s="218" t="s">
        <v>35</v>
      </c>
      <c r="N132" s="219" t="s">
        <v>53</v>
      </c>
      <c r="O132" s="89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2" t="s">
        <v>792</v>
      </c>
      <c r="AT132" s="222" t="s">
        <v>201</v>
      </c>
      <c r="AU132" s="222" t="s">
        <v>92</v>
      </c>
      <c r="AY132" s="21" t="s">
        <v>197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1" t="s">
        <v>90</v>
      </c>
      <c r="BK132" s="223">
        <f>ROUND(I132*H132,2)</f>
        <v>0</v>
      </c>
      <c r="BL132" s="21" t="s">
        <v>792</v>
      </c>
      <c r="BM132" s="222" t="s">
        <v>3698</v>
      </c>
    </row>
    <row r="133" s="2" customFormat="1">
      <c r="A133" s="43"/>
      <c r="B133" s="44"/>
      <c r="C133" s="45"/>
      <c r="D133" s="224" t="s">
        <v>209</v>
      </c>
      <c r="E133" s="45"/>
      <c r="F133" s="225" t="s">
        <v>3699</v>
      </c>
      <c r="G133" s="45"/>
      <c r="H133" s="45"/>
      <c r="I133" s="226"/>
      <c r="J133" s="45"/>
      <c r="K133" s="45"/>
      <c r="L133" s="49"/>
      <c r="M133" s="227"/>
      <c r="N133" s="228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T133" s="21" t="s">
        <v>209</v>
      </c>
      <c r="AU133" s="21" t="s">
        <v>92</v>
      </c>
    </row>
    <row r="134" s="2" customFormat="1">
      <c r="A134" s="43"/>
      <c r="B134" s="44"/>
      <c r="C134" s="45"/>
      <c r="D134" s="229" t="s">
        <v>211</v>
      </c>
      <c r="E134" s="45"/>
      <c r="F134" s="230" t="s">
        <v>3700</v>
      </c>
      <c r="G134" s="45"/>
      <c r="H134" s="45"/>
      <c r="I134" s="226"/>
      <c r="J134" s="45"/>
      <c r="K134" s="45"/>
      <c r="L134" s="49"/>
      <c r="M134" s="227"/>
      <c r="N134" s="228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211</v>
      </c>
      <c r="AU134" s="21" t="s">
        <v>92</v>
      </c>
    </row>
    <row r="135" s="2" customFormat="1">
      <c r="A135" s="43"/>
      <c r="B135" s="44"/>
      <c r="C135" s="45"/>
      <c r="D135" s="224" t="s">
        <v>219</v>
      </c>
      <c r="E135" s="45"/>
      <c r="F135" s="231" t="s">
        <v>3701</v>
      </c>
      <c r="G135" s="45"/>
      <c r="H135" s="45"/>
      <c r="I135" s="226"/>
      <c r="J135" s="45"/>
      <c r="K135" s="45"/>
      <c r="L135" s="49"/>
      <c r="M135" s="227"/>
      <c r="N135" s="228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219</v>
      </c>
      <c r="AU135" s="21" t="s">
        <v>92</v>
      </c>
    </row>
    <row r="136" s="2" customFormat="1" ht="21.75" customHeight="1">
      <c r="A136" s="43"/>
      <c r="B136" s="44"/>
      <c r="C136" s="211" t="s">
        <v>286</v>
      </c>
      <c r="D136" s="211" t="s">
        <v>201</v>
      </c>
      <c r="E136" s="212" t="s">
        <v>3702</v>
      </c>
      <c r="F136" s="213" t="s">
        <v>3703</v>
      </c>
      <c r="G136" s="214" t="s">
        <v>2495</v>
      </c>
      <c r="H136" s="215">
        <v>1</v>
      </c>
      <c r="I136" s="216"/>
      <c r="J136" s="217">
        <f>ROUND(I136*H136,2)</f>
        <v>0</v>
      </c>
      <c r="K136" s="213" t="s">
        <v>205</v>
      </c>
      <c r="L136" s="49"/>
      <c r="M136" s="218" t="s">
        <v>35</v>
      </c>
      <c r="N136" s="219" t="s">
        <v>53</v>
      </c>
      <c r="O136" s="89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2" t="s">
        <v>792</v>
      </c>
      <c r="AT136" s="222" t="s">
        <v>201</v>
      </c>
      <c r="AU136" s="222" t="s">
        <v>92</v>
      </c>
      <c r="AY136" s="21" t="s">
        <v>197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1" t="s">
        <v>90</v>
      </c>
      <c r="BK136" s="223">
        <f>ROUND(I136*H136,2)</f>
        <v>0</v>
      </c>
      <c r="BL136" s="21" t="s">
        <v>792</v>
      </c>
      <c r="BM136" s="222" t="s">
        <v>3704</v>
      </c>
    </row>
    <row r="137" s="2" customFormat="1">
      <c r="A137" s="43"/>
      <c r="B137" s="44"/>
      <c r="C137" s="45"/>
      <c r="D137" s="224" t="s">
        <v>209</v>
      </c>
      <c r="E137" s="45"/>
      <c r="F137" s="225" t="s">
        <v>3705</v>
      </c>
      <c r="G137" s="45"/>
      <c r="H137" s="45"/>
      <c r="I137" s="226"/>
      <c r="J137" s="45"/>
      <c r="K137" s="45"/>
      <c r="L137" s="49"/>
      <c r="M137" s="227"/>
      <c r="N137" s="228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209</v>
      </c>
      <c r="AU137" s="21" t="s">
        <v>92</v>
      </c>
    </row>
    <row r="138" s="2" customFormat="1">
      <c r="A138" s="43"/>
      <c r="B138" s="44"/>
      <c r="C138" s="45"/>
      <c r="D138" s="229" t="s">
        <v>211</v>
      </c>
      <c r="E138" s="45"/>
      <c r="F138" s="230" t="s">
        <v>3706</v>
      </c>
      <c r="G138" s="45"/>
      <c r="H138" s="45"/>
      <c r="I138" s="226"/>
      <c r="J138" s="45"/>
      <c r="K138" s="45"/>
      <c r="L138" s="49"/>
      <c r="M138" s="227"/>
      <c r="N138" s="228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211</v>
      </c>
      <c r="AU138" s="21" t="s">
        <v>92</v>
      </c>
    </row>
    <row r="139" s="2" customFormat="1">
      <c r="A139" s="43"/>
      <c r="B139" s="44"/>
      <c r="C139" s="45"/>
      <c r="D139" s="224" t="s">
        <v>219</v>
      </c>
      <c r="E139" s="45"/>
      <c r="F139" s="231" t="s">
        <v>3707</v>
      </c>
      <c r="G139" s="45"/>
      <c r="H139" s="45"/>
      <c r="I139" s="226"/>
      <c r="J139" s="45"/>
      <c r="K139" s="45"/>
      <c r="L139" s="49"/>
      <c r="M139" s="227"/>
      <c r="N139" s="228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219</v>
      </c>
      <c r="AU139" s="21" t="s">
        <v>92</v>
      </c>
    </row>
    <row r="140" s="2" customFormat="1" ht="16.5" customHeight="1">
      <c r="A140" s="43"/>
      <c r="B140" s="44"/>
      <c r="C140" s="211" t="s">
        <v>292</v>
      </c>
      <c r="D140" s="211" t="s">
        <v>201</v>
      </c>
      <c r="E140" s="212" t="s">
        <v>3708</v>
      </c>
      <c r="F140" s="213" t="s">
        <v>3709</v>
      </c>
      <c r="G140" s="214" t="s">
        <v>215</v>
      </c>
      <c r="H140" s="215">
        <v>3</v>
      </c>
      <c r="I140" s="216"/>
      <c r="J140" s="217">
        <f>ROUND(I140*H140,2)</f>
        <v>0</v>
      </c>
      <c r="K140" s="213" t="s">
        <v>205</v>
      </c>
      <c r="L140" s="49"/>
      <c r="M140" s="218" t="s">
        <v>35</v>
      </c>
      <c r="N140" s="219" t="s">
        <v>53</v>
      </c>
      <c r="O140" s="89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2" t="s">
        <v>792</v>
      </c>
      <c r="AT140" s="222" t="s">
        <v>201</v>
      </c>
      <c r="AU140" s="222" t="s">
        <v>92</v>
      </c>
      <c r="AY140" s="21" t="s">
        <v>197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1" t="s">
        <v>90</v>
      </c>
      <c r="BK140" s="223">
        <f>ROUND(I140*H140,2)</f>
        <v>0</v>
      </c>
      <c r="BL140" s="21" t="s">
        <v>792</v>
      </c>
      <c r="BM140" s="222" t="s">
        <v>3710</v>
      </c>
    </row>
    <row r="141" s="2" customFormat="1">
      <c r="A141" s="43"/>
      <c r="B141" s="44"/>
      <c r="C141" s="45"/>
      <c r="D141" s="224" t="s">
        <v>209</v>
      </c>
      <c r="E141" s="45"/>
      <c r="F141" s="225" t="s">
        <v>3709</v>
      </c>
      <c r="G141" s="45"/>
      <c r="H141" s="45"/>
      <c r="I141" s="226"/>
      <c r="J141" s="45"/>
      <c r="K141" s="45"/>
      <c r="L141" s="49"/>
      <c r="M141" s="227"/>
      <c r="N141" s="228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209</v>
      </c>
      <c r="AU141" s="21" t="s">
        <v>92</v>
      </c>
    </row>
    <row r="142" s="2" customFormat="1">
      <c r="A142" s="43"/>
      <c r="B142" s="44"/>
      <c r="C142" s="45"/>
      <c r="D142" s="229" t="s">
        <v>211</v>
      </c>
      <c r="E142" s="45"/>
      <c r="F142" s="230" t="s">
        <v>3711</v>
      </c>
      <c r="G142" s="45"/>
      <c r="H142" s="45"/>
      <c r="I142" s="226"/>
      <c r="J142" s="45"/>
      <c r="K142" s="45"/>
      <c r="L142" s="49"/>
      <c r="M142" s="227"/>
      <c r="N142" s="228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211</v>
      </c>
      <c r="AU142" s="21" t="s">
        <v>92</v>
      </c>
    </row>
    <row r="143" s="2" customFormat="1">
      <c r="A143" s="43"/>
      <c r="B143" s="44"/>
      <c r="C143" s="45"/>
      <c r="D143" s="224" t="s">
        <v>219</v>
      </c>
      <c r="E143" s="45"/>
      <c r="F143" s="231" t="s">
        <v>3712</v>
      </c>
      <c r="G143" s="45"/>
      <c r="H143" s="45"/>
      <c r="I143" s="226"/>
      <c r="J143" s="45"/>
      <c r="K143" s="45"/>
      <c r="L143" s="49"/>
      <c r="M143" s="227"/>
      <c r="N143" s="228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219</v>
      </c>
      <c r="AU143" s="21" t="s">
        <v>92</v>
      </c>
    </row>
    <row r="144" s="2" customFormat="1" ht="16.5" customHeight="1">
      <c r="A144" s="43"/>
      <c r="B144" s="44"/>
      <c r="C144" s="211" t="s">
        <v>298</v>
      </c>
      <c r="D144" s="211" t="s">
        <v>201</v>
      </c>
      <c r="E144" s="212" t="s">
        <v>3713</v>
      </c>
      <c r="F144" s="213" t="s">
        <v>3714</v>
      </c>
      <c r="G144" s="214" t="s">
        <v>2495</v>
      </c>
      <c r="H144" s="215">
        <v>1</v>
      </c>
      <c r="I144" s="216"/>
      <c r="J144" s="217">
        <f>ROUND(I144*H144,2)</f>
        <v>0</v>
      </c>
      <c r="K144" s="213" t="s">
        <v>205</v>
      </c>
      <c r="L144" s="49"/>
      <c r="M144" s="218" t="s">
        <v>35</v>
      </c>
      <c r="N144" s="219" t="s">
        <v>53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2" t="s">
        <v>792</v>
      </c>
      <c r="AT144" s="222" t="s">
        <v>201</v>
      </c>
      <c r="AU144" s="222" t="s">
        <v>92</v>
      </c>
      <c r="AY144" s="21" t="s">
        <v>197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1" t="s">
        <v>90</v>
      </c>
      <c r="BK144" s="223">
        <f>ROUND(I144*H144,2)</f>
        <v>0</v>
      </c>
      <c r="BL144" s="21" t="s">
        <v>792</v>
      </c>
      <c r="BM144" s="222" t="s">
        <v>3715</v>
      </c>
    </row>
    <row r="145" s="2" customFormat="1">
      <c r="A145" s="43"/>
      <c r="B145" s="44"/>
      <c r="C145" s="45"/>
      <c r="D145" s="224" t="s">
        <v>209</v>
      </c>
      <c r="E145" s="45"/>
      <c r="F145" s="225" t="s">
        <v>3714</v>
      </c>
      <c r="G145" s="45"/>
      <c r="H145" s="45"/>
      <c r="I145" s="226"/>
      <c r="J145" s="45"/>
      <c r="K145" s="45"/>
      <c r="L145" s="49"/>
      <c r="M145" s="227"/>
      <c r="N145" s="228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209</v>
      </c>
      <c r="AU145" s="21" t="s">
        <v>92</v>
      </c>
    </row>
    <row r="146" s="2" customFormat="1">
      <c r="A146" s="43"/>
      <c r="B146" s="44"/>
      <c r="C146" s="45"/>
      <c r="D146" s="229" t="s">
        <v>211</v>
      </c>
      <c r="E146" s="45"/>
      <c r="F146" s="230" t="s">
        <v>3716</v>
      </c>
      <c r="G146" s="45"/>
      <c r="H146" s="45"/>
      <c r="I146" s="226"/>
      <c r="J146" s="45"/>
      <c r="K146" s="45"/>
      <c r="L146" s="49"/>
      <c r="M146" s="227"/>
      <c r="N146" s="228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211</v>
      </c>
      <c r="AU146" s="21" t="s">
        <v>92</v>
      </c>
    </row>
    <row r="147" s="2" customFormat="1">
      <c r="A147" s="43"/>
      <c r="B147" s="44"/>
      <c r="C147" s="45"/>
      <c r="D147" s="224" t="s">
        <v>219</v>
      </c>
      <c r="E147" s="45"/>
      <c r="F147" s="231" t="s">
        <v>3717</v>
      </c>
      <c r="G147" s="45"/>
      <c r="H147" s="45"/>
      <c r="I147" s="226"/>
      <c r="J147" s="45"/>
      <c r="K147" s="45"/>
      <c r="L147" s="49"/>
      <c r="M147" s="227"/>
      <c r="N147" s="228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219</v>
      </c>
      <c r="AU147" s="21" t="s">
        <v>92</v>
      </c>
    </row>
    <row r="148" s="12" customFormat="1" ht="22.8" customHeight="1">
      <c r="A148" s="12"/>
      <c r="B148" s="195"/>
      <c r="C148" s="196"/>
      <c r="D148" s="197" t="s">
        <v>81</v>
      </c>
      <c r="E148" s="209" t="s">
        <v>3718</v>
      </c>
      <c r="F148" s="209" t="s">
        <v>3719</v>
      </c>
      <c r="G148" s="196"/>
      <c r="H148" s="196"/>
      <c r="I148" s="199"/>
      <c r="J148" s="210">
        <f>BK148</f>
        <v>0</v>
      </c>
      <c r="K148" s="196"/>
      <c r="L148" s="201"/>
      <c r="M148" s="202"/>
      <c r="N148" s="203"/>
      <c r="O148" s="203"/>
      <c r="P148" s="204">
        <f>SUM(P149:P160)</f>
        <v>0</v>
      </c>
      <c r="Q148" s="203"/>
      <c r="R148" s="204">
        <f>SUM(R149:R160)</f>
        <v>0</v>
      </c>
      <c r="S148" s="203"/>
      <c r="T148" s="205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6" t="s">
        <v>234</v>
      </c>
      <c r="AT148" s="207" t="s">
        <v>81</v>
      </c>
      <c r="AU148" s="207" t="s">
        <v>90</v>
      </c>
      <c r="AY148" s="206" t="s">
        <v>197</v>
      </c>
      <c r="BK148" s="208">
        <f>SUM(BK149:BK160)</f>
        <v>0</v>
      </c>
    </row>
    <row r="149" s="2" customFormat="1" ht="16.5" customHeight="1">
      <c r="A149" s="43"/>
      <c r="B149" s="44"/>
      <c r="C149" s="211" t="s">
        <v>304</v>
      </c>
      <c r="D149" s="211" t="s">
        <v>201</v>
      </c>
      <c r="E149" s="212" t="s">
        <v>3720</v>
      </c>
      <c r="F149" s="213" t="s">
        <v>3721</v>
      </c>
      <c r="G149" s="214" t="s">
        <v>2495</v>
      </c>
      <c r="H149" s="215">
        <v>1</v>
      </c>
      <c r="I149" s="216"/>
      <c r="J149" s="217">
        <f>ROUND(I149*H149,2)</f>
        <v>0</v>
      </c>
      <c r="K149" s="213" t="s">
        <v>205</v>
      </c>
      <c r="L149" s="49"/>
      <c r="M149" s="218" t="s">
        <v>35</v>
      </c>
      <c r="N149" s="219" t="s">
        <v>53</v>
      </c>
      <c r="O149" s="89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2" t="s">
        <v>792</v>
      </c>
      <c r="AT149" s="222" t="s">
        <v>201</v>
      </c>
      <c r="AU149" s="222" t="s">
        <v>92</v>
      </c>
      <c r="AY149" s="21" t="s">
        <v>197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1" t="s">
        <v>90</v>
      </c>
      <c r="BK149" s="223">
        <f>ROUND(I149*H149,2)</f>
        <v>0</v>
      </c>
      <c r="BL149" s="21" t="s">
        <v>792</v>
      </c>
      <c r="BM149" s="222" t="s">
        <v>3722</v>
      </c>
    </row>
    <row r="150" s="2" customFormat="1">
      <c r="A150" s="43"/>
      <c r="B150" s="44"/>
      <c r="C150" s="45"/>
      <c r="D150" s="224" t="s">
        <v>209</v>
      </c>
      <c r="E150" s="45"/>
      <c r="F150" s="225" t="s">
        <v>3721</v>
      </c>
      <c r="G150" s="45"/>
      <c r="H150" s="45"/>
      <c r="I150" s="226"/>
      <c r="J150" s="45"/>
      <c r="K150" s="45"/>
      <c r="L150" s="49"/>
      <c r="M150" s="227"/>
      <c r="N150" s="228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209</v>
      </c>
      <c r="AU150" s="21" t="s">
        <v>92</v>
      </c>
    </row>
    <row r="151" s="2" customFormat="1">
      <c r="A151" s="43"/>
      <c r="B151" s="44"/>
      <c r="C151" s="45"/>
      <c r="D151" s="229" t="s">
        <v>211</v>
      </c>
      <c r="E151" s="45"/>
      <c r="F151" s="230" t="s">
        <v>3723</v>
      </c>
      <c r="G151" s="45"/>
      <c r="H151" s="45"/>
      <c r="I151" s="226"/>
      <c r="J151" s="45"/>
      <c r="K151" s="45"/>
      <c r="L151" s="49"/>
      <c r="M151" s="227"/>
      <c r="N151" s="228"/>
      <c r="O151" s="89"/>
      <c r="P151" s="89"/>
      <c r="Q151" s="89"/>
      <c r="R151" s="89"/>
      <c r="S151" s="89"/>
      <c r="T151" s="90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T151" s="21" t="s">
        <v>211</v>
      </c>
      <c r="AU151" s="21" t="s">
        <v>92</v>
      </c>
    </row>
    <row r="152" s="2" customFormat="1">
      <c r="A152" s="43"/>
      <c r="B152" s="44"/>
      <c r="C152" s="45"/>
      <c r="D152" s="224" t="s">
        <v>219</v>
      </c>
      <c r="E152" s="45"/>
      <c r="F152" s="231" t="s">
        <v>3724</v>
      </c>
      <c r="G152" s="45"/>
      <c r="H152" s="45"/>
      <c r="I152" s="226"/>
      <c r="J152" s="45"/>
      <c r="K152" s="45"/>
      <c r="L152" s="49"/>
      <c r="M152" s="227"/>
      <c r="N152" s="228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219</v>
      </c>
      <c r="AU152" s="21" t="s">
        <v>92</v>
      </c>
    </row>
    <row r="153" s="2" customFormat="1" ht="16.5" customHeight="1">
      <c r="A153" s="43"/>
      <c r="B153" s="44"/>
      <c r="C153" s="211" t="s">
        <v>311</v>
      </c>
      <c r="D153" s="211" t="s">
        <v>201</v>
      </c>
      <c r="E153" s="212" t="s">
        <v>3725</v>
      </c>
      <c r="F153" s="213" t="s">
        <v>3726</v>
      </c>
      <c r="G153" s="214" t="s">
        <v>2495</v>
      </c>
      <c r="H153" s="215">
        <v>1</v>
      </c>
      <c r="I153" s="216"/>
      <c r="J153" s="217">
        <f>ROUND(I153*H153,2)</f>
        <v>0</v>
      </c>
      <c r="K153" s="213" t="s">
        <v>205</v>
      </c>
      <c r="L153" s="49"/>
      <c r="M153" s="218" t="s">
        <v>35</v>
      </c>
      <c r="N153" s="219" t="s">
        <v>53</v>
      </c>
      <c r="O153" s="89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2" t="s">
        <v>206</v>
      </c>
      <c r="AT153" s="222" t="s">
        <v>201</v>
      </c>
      <c r="AU153" s="222" t="s">
        <v>92</v>
      </c>
      <c r="AY153" s="21" t="s">
        <v>197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1" t="s">
        <v>90</v>
      </c>
      <c r="BK153" s="223">
        <f>ROUND(I153*H153,2)</f>
        <v>0</v>
      </c>
      <c r="BL153" s="21" t="s">
        <v>206</v>
      </c>
      <c r="BM153" s="222" t="s">
        <v>3727</v>
      </c>
    </row>
    <row r="154" s="2" customFormat="1">
      <c r="A154" s="43"/>
      <c r="B154" s="44"/>
      <c r="C154" s="45"/>
      <c r="D154" s="224" t="s">
        <v>209</v>
      </c>
      <c r="E154" s="45"/>
      <c r="F154" s="225" t="s">
        <v>3726</v>
      </c>
      <c r="G154" s="45"/>
      <c r="H154" s="45"/>
      <c r="I154" s="226"/>
      <c r="J154" s="45"/>
      <c r="K154" s="45"/>
      <c r="L154" s="49"/>
      <c r="M154" s="227"/>
      <c r="N154" s="228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209</v>
      </c>
      <c r="AU154" s="21" t="s">
        <v>92</v>
      </c>
    </row>
    <row r="155" s="2" customFormat="1">
      <c r="A155" s="43"/>
      <c r="B155" s="44"/>
      <c r="C155" s="45"/>
      <c r="D155" s="229" t="s">
        <v>211</v>
      </c>
      <c r="E155" s="45"/>
      <c r="F155" s="230" t="s">
        <v>3728</v>
      </c>
      <c r="G155" s="45"/>
      <c r="H155" s="45"/>
      <c r="I155" s="226"/>
      <c r="J155" s="45"/>
      <c r="K155" s="45"/>
      <c r="L155" s="49"/>
      <c r="M155" s="227"/>
      <c r="N155" s="228"/>
      <c r="O155" s="89"/>
      <c r="P155" s="89"/>
      <c r="Q155" s="89"/>
      <c r="R155" s="89"/>
      <c r="S155" s="89"/>
      <c r="T155" s="90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T155" s="21" t="s">
        <v>211</v>
      </c>
      <c r="AU155" s="21" t="s">
        <v>92</v>
      </c>
    </row>
    <row r="156" s="2" customFormat="1">
      <c r="A156" s="43"/>
      <c r="B156" s="44"/>
      <c r="C156" s="45"/>
      <c r="D156" s="224" t="s">
        <v>219</v>
      </c>
      <c r="E156" s="45"/>
      <c r="F156" s="231" t="s">
        <v>3729</v>
      </c>
      <c r="G156" s="45"/>
      <c r="H156" s="45"/>
      <c r="I156" s="226"/>
      <c r="J156" s="45"/>
      <c r="K156" s="45"/>
      <c r="L156" s="49"/>
      <c r="M156" s="227"/>
      <c r="N156" s="228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219</v>
      </c>
      <c r="AU156" s="21" t="s">
        <v>92</v>
      </c>
    </row>
    <row r="157" s="2" customFormat="1" ht="16.5" customHeight="1">
      <c r="A157" s="43"/>
      <c r="B157" s="44"/>
      <c r="C157" s="211" t="s">
        <v>317</v>
      </c>
      <c r="D157" s="211" t="s">
        <v>201</v>
      </c>
      <c r="E157" s="212" t="s">
        <v>3730</v>
      </c>
      <c r="F157" s="213" t="s">
        <v>3731</v>
      </c>
      <c r="G157" s="214" t="s">
        <v>2495</v>
      </c>
      <c r="H157" s="215">
        <v>1</v>
      </c>
      <c r="I157" s="216"/>
      <c r="J157" s="217">
        <f>ROUND(I157*H157,2)</f>
        <v>0</v>
      </c>
      <c r="K157" s="213" t="s">
        <v>205</v>
      </c>
      <c r="L157" s="49"/>
      <c r="M157" s="218" t="s">
        <v>35</v>
      </c>
      <c r="N157" s="219" t="s">
        <v>53</v>
      </c>
      <c r="O157" s="89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2" t="s">
        <v>792</v>
      </c>
      <c r="AT157" s="222" t="s">
        <v>201</v>
      </c>
      <c r="AU157" s="222" t="s">
        <v>92</v>
      </c>
      <c r="AY157" s="21" t="s">
        <v>197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21" t="s">
        <v>90</v>
      </c>
      <c r="BK157" s="223">
        <f>ROUND(I157*H157,2)</f>
        <v>0</v>
      </c>
      <c r="BL157" s="21" t="s">
        <v>792</v>
      </c>
      <c r="BM157" s="222" t="s">
        <v>3732</v>
      </c>
    </row>
    <row r="158" s="2" customFormat="1">
      <c r="A158" s="43"/>
      <c r="B158" s="44"/>
      <c r="C158" s="45"/>
      <c r="D158" s="224" t="s">
        <v>209</v>
      </c>
      <c r="E158" s="45"/>
      <c r="F158" s="225" t="s">
        <v>3733</v>
      </c>
      <c r="G158" s="45"/>
      <c r="H158" s="45"/>
      <c r="I158" s="226"/>
      <c r="J158" s="45"/>
      <c r="K158" s="45"/>
      <c r="L158" s="49"/>
      <c r="M158" s="227"/>
      <c r="N158" s="228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209</v>
      </c>
      <c r="AU158" s="21" t="s">
        <v>92</v>
      </c>
    </row>
    <row r="159" s="2" customFormat="1">
      <c r="A159" s="43"/>
      <c r="B159" s="44"/>
      <c r="C159" s="45"/>
      <c r="D159" s="229" t="s">
        <v>211</v>
      </c>
      <c r="E159" s="45"/>
      <c r="F159" s="230" t="s">
        <v>3734</v>
      </c>
      <c r="G159" s="45"/>
      <c r="H159" s="45"/>
      <c r="I159" s="226"/>
      <c r="J159" s="45"/>
      <c r="K159" s="45"/>
      <c r="L159" s="49"/>
      <c r="M159" s="227"/>
      <c r="N159" s="228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211</v>
      </c>
      <c r="AU159" s="21" t="s">
        <v>92</v>
      </c>
    </row>
    <row r="160" s="2" customFormat="1">
      <c r="A160" s="43"/>
      <c r="B160" s="44"/>
      <c r="C160" s="45"/>
      <c r="D160" s="224" t="s">
        <v>219</v>
      </c>
      <c r="E160" s="45"/>
      <c r="F160" s="231" t="s">
        <v>3735</v>
      </c>
      <c r="G160" s="45"/>
      <c r="H160" s="45"/>
      <c r="I160" s="226"/>
      <c r="J160" s="45"/>
      <c r="K160" s="45"/>
      <c r="L160" s="49"/>
      <c r="M160" s="227"/>
      <c r="N160" s="228"/>
      <c r="O160" s="89"/>
      <c r="P160" s="89"/>
      <c r="Q160" s="89"/>
      <c r="R160" s="89"/>
      <c r="S160" s="89"/>
      <c r="T160" s="90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T160" s="21" t="s">
        <v>219</v>
      </c>
      <c r="AU160" s="21" t="s">
        <v>92</v>
      </c>
    </row>
    <row r="161" s="12" customFormat="1" ht="22.8" customHeight="1">
      <c r="A161" s="12"/>
      <c r="B161" s="195"/>
      <c r="C161" s="196"/>
      <c r="D161" s="197" t="s">
        <v>81</v>
      </c>
      <c r="E161" s="209" t="s">
        <v>3736</v>
      </c>
      <c r="F161" s="209" t="s">
        <v>3737</v>
      </c>
      <c r="G161" s="196"/>
      <c r="H161" s="196"/>
      <c r="I161" s="199"/>
      <c r="J161" s="210">
        <f>BK161</f>
        <v>0</v>
      </c>
      <c r="K161" s="196"/>
      <c r="L161" s="201"/>
      <c r="M161" s="202"/>
      <c r="N161" s="203"/>
      <c r="O161" s="203"/>
      <c r="P161" s="204">
        <f>SUM(P162:P173)</f>
        <v>0</v>
      </c>
      <c r="Q161" s="203"/>
      <c r="R161" s="204">
        <f>SUM(R162:R173)</f>
        <v>0</v>
      </c>
      <c r="S161" s="203"/>
      <c r="T161" s="205">
        <f>SUM(T162:T173)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6" t="s">
        <v>234</v>
      </c>
      <c r="AT161" s="207" t="s">
        <v>81</v>
      </c>
      <c r="AU161" s="207" t="s">
        <v>90</v>
      </c>
      <c r="AY161" s="206" t="s">
        <v>197</v>
      </c>
      <c r="BK161" s="208">
        <f>SUM(BK162:BK173)</f>
        <v>0</v>
      </c>
    </row>
    <row r="162" s="2" customFormat="1" ht="24.15" customHeight="1">
      <c r="A162" s="43"/>
      <c r="B162" s="44"/>
      <c r="C162" s="211" t="s">
        <v>327</v>
      </c>
      <c r="D162" s="211" t="s">
        <v>201</v>
      </c>
      <c r="E162" s="212" t="s">
        <v>3738</v>
      </c>
      <c r="F162" s="213" t="s">
        <v>3739</v>
      </c>
      <c r="G162" s="214" t="s">
        <v>2495</v>
      </c>
      <c r="H162" s="215">
        <v>1</v>
      </c>
      <c r="I162" s="216"/>
      <c r="J162" s="217">
        <f>ROUND(I162*H162,2)</f>
        <v>0</v>
      </c>
      <c r="K162" s="213" t="s">
        <v>205</v>
      </c>
      <c r="L162" s="49"/>
      <c r="M162" s="218" t="s">
        <v>35</v>
      </c>
      <c r="N162" s="219" t="s">
        <v>53</v>
      </c>
      <c r="O162" s="89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2" t="s">
        <v>792</v>
      </c>
      <c r="AT162" s="222" t="s">
        <v>201</v>
      </c>
      <c r="AU162" s="222" t="s">
        <v>92</v>
      </c>
      <c r="AY162" s="21" t="s">
        <v>197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1" t="s">
        <v>90</v>
      </c>
      <c r="BK162" s="223">
        <f>ROUND(I162*H162,2)</f>
        <v>0</v>
      </c>
      <c r="BL162" s="21" t="s">
        <v>792</v>
      </c>
      <c r="BM162" s="222" t="s">
        <v>3740</v>
      </c>
    </row>
    <row r="163" s="2" customFormat="1">
      <c r="A163" s="43"/>
      <c r="B163" s="44"/>
      <c r="C163" s="45"/>
      <c r="D163" s="224" t="s">
        <v>209</v>
      </c>
      <c r="E163" s="45"/>
      <c r="F163" s="225" t="s">
        <v>3739</v>
      </c>
      <c r="G163" s="45"/>
      <c r="H163" s="45"/>
      <c r="I163" s="226"/>
      <c r="J163" s="45"/>
      <c r="K163" s="45"/>
      <c r="L163" s="49"/>
      <c r="M163" s="227"/>
      <c r="N163" s="228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209</v>
      </c>
      <c r="AU163" s="21" t="s">
        <v>92</v>
      </c>
    </row>
    <row r="164" s="2" customFormat="1">
      <c r="A164" s="43"/>
      <c r="B164" s="44"/>
      <c r="C164" s="45"/>
      <c r="D164" s="229" t="s">
        <v>211</v>
      </c>
      <c r="E164" s="45"/>
      <c r="F164" s="230" t="s">
        <v>3741</v>
      </c>
      <c r="G164" s="45"/>
      <c r="H164" s="45"/>
      <c r="I164" s="226"/>
      <c r="J164" s="45"/>
      <c r="K164" s="45"/>
      <c r="L164" s="49"/>
      <c r="M164" s="227"/>
      <c r="N164" s="228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211</v>
      </c>
      <c r="AU164" s="21" t="s">
        <v>92</v>
      </c>
    </row>
    <row r="165" s="2" customFormat="1">
      <c r="A165" s="43"/>
      <c r="B165" s="44"/>
      <c r="C165" s="45"/>
      <c r="D165" s="224" t="s">
        <v>219</v>
      </c>
      <c r="E165" s="45"/>
      <c r="F165" s="231" t="s">
        <v>3742</v>
      </c>
      <c r="G165" s="45"/>
      <c r="H165" s="45"/>
      <c r="I165" s="226"/>
      <c r="J165" s="45"/>
      <c r="K165" s="45"/>
      <c r="L165" s="49"/>
      <c r="M165" s="227"/>
      <c r="N165" s="228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219</v>
      </c>
      <c r="AU165" s="21" t="s">
        <v>92</v>
      </c>
    </row>
    <row r="166" s="2" customFormat="1" ht="16.5" customHeight="1">
      <c r="A166" s="43"/>
      <c r="B166" s="44"/>
      <c r="C166" s="211" t="s">
        <v>333</v>
      </c>
      <c r="D166" s="211" t="s">
        <v>201</v>
      </c>
      <c r="E166" s="212" t="s">
        <v>3743</v>
      </c>
      <c r="F166" s="213" t="s">
        <v>3744</v>
      </c>
      <c r="G166" s="214" t="s">
        <v>2495</v>
      </c>
      <c r="H166" s="215">
        <v>1</v>
      </c>
      <c r="I166" s="216"/>
      <c r="J166" s="217">
        <f>ROUND(I166*H166,2)</f>
        <v>0</v>
      </c>
      <c r="K166" s="213" t="s">
        <v>205</v>
      </c>
      <c r="L166" s="49"/>
      <c r="M166" s="218" t="s">
        <v>35</v>
      </c>
      <c r="N166" s="219" t="s">
        <v>53</v>
      </c>
      <c r="O166" s="89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2" t="s">
        <v>792</v>
      </c>
      <c r="AT166" s="222" t="s">
        <v>201</v>
      </c>
      <c r="AU166" s="222" t="s">
        <v>92</v>
      </c>
      <c r="AY166" s="21" t="s">
        <v>197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1" t="s">
        <v>90</v>
      </c>
      <c r="BK166" s="223">
        <f>ROUND(I166*H166,2)</f>
        <v>0</v>
      </c>
      <c r="BL166" s="21" t="s">
        <v>792</v>
      </c>
      <c r="BM166" s="222" t="s">
        <v>3745</v>
      </c>
    </row>
    <row r="167" s="2" customFormat="1">
      <c r="A167" s="43"/>
      <c r="B167" s="44"/>
      <c r="C167" s="45"/>
      <c r="D167" s="224" t="s">
        <v>209</v>
      </c>
      <c r="E167" s="45"/>
      <c r="F167" s="225" t="s">
        <v>3746</v>
      </c>
      <c r="G167" s="45"/>
      <c r="H167" s="45"/>
      <c r="I167" s="226"/>
      <c r="J167" s="45"/>
      <c r="K167" s="45"/>
      <c r="L167" s="49"/>
      <c r="M167" s="227"/>
      <c r="N167" s="228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209</v>
      </c>
      <c r="AU167" s="21" t="s">
        <v>92</v>
      </c>
    </row>
    <row r="168" s="2" customFormat="1">
      <c r="A168" s="43"/>
      <c r="B168" s="44"/>
      <c r="C168" s="45"/>
      <c r="D168" s="229" t="s">
        <v>211</v>
      </c>
      <c r="E168" s="45"/>
      <c r="F168" s="230" t="s">
        <v>3747</v>
      </c>
      <c r="G168" s="45"/>
      <c r="H168" s="45"/>
      <c r="I168" s="226"/>
      <c r="J168" s="45"/>
      <c r="K168" s="45"/>
      <c r="L168" s="49"/>
      <c r="M168" s="227"/>
      <c r="N168" s="228"/>
      <c r="O168" s="89"/>
      <c r="P168" s="89"/>
      <c r="Q168" s="89"/>
      <c r="R168" s="89"/>
      <c r="S168" s="89"/>
      <c r="T168" s="90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T168" s="21" t="s">
        <v>211</v>
      </c>
      <c r="AU168" s="21" t="s">
        <v>92</v>
      </c>
    </row>
    <row r="169" s="2" customFormat="1">
      <c r="A169" s="43"/>
      <c r="B169" s="44"/>
      <c r="C169" s="45"/>
      <c r="D169" s="224" t="s">
        <v>219</v>
      </c>
      <c r="E169" s="45"/>
      <c r="F169" s="231" t="s">
        <v>3748</v>
      </c>
      <c r="G169" s="45"/>
      <c r="H169" s="45"/>
      <c r="I169" s="226"/>
      <c r="J169" s="45"/>
      <c r="K169" s="45"/>
      <c r="L169" s="49"/>
      <c r="M169" s="227"/>
      <c r="N169" s="228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219</v>
      </c>
      <c r="AU169" s="21" t="s">
        <v>92</v>
      </c>
    </row>
    <row r="170" s="2" customFormat="1" ht="16.5" customHeight="1">
      <c r="A170" s="43"/>
      <c r="B170" s="44"/>
      <c r="C170" s="211" t="s">
        <v>7</v>
      </c>
      <c r="D170" s="211" t="s">
        <v>201</v>
      </c>
      <c r="E170" s="212" t="s">
        <v>3749</v>
      </c>
      <c r="F170" s="213" t="s">
        <v>3750</v>
      </c>
      <c r="G170" s="214" t="s">
        <v>2495</v>
      </c>
      <c r="H170" s="215">
        <v>1</v>
      </c>
      <c r="I170" s="216"/>
      <c r="J170" s="217">
        <f>ROUND(I170*H170,2)</f>
        <v>0</v>
      </c>
      <c r="K170" s="213" t="s">
        <v>205</v>
      </c>
      <c r="L170" s="49"/>
      <c r="M170" s="218" t="s">
        <v>35</v>
      </c>
      <c r="N170" s="219" t="s">
        <v>53</v>
      </c>
      <c r="O170" s="89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2" t="s">
        <v>792</v>
      </c>
      <c r="AT170" s="222" t="s">
        <v>201</v>
      </c>
      <c r="AU170" s="222" t="s">
        <v>92</v>
      </c>
      <c r="AY170" s="21" t="s">
        <v>197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1" t="s">
        <v>90</v>
      </c>
      <c r="BK170" s="223">
        <f>ROUND(I170*H170,2)</f>
        <v>0</v>
      </c>
      <c r="BL170" s="21" t="s">
        <v>792</v>
      </c>
      <c r="BM170" s="222" t="s">
        <v>3751</v>
      </c>
    </row>
    <row r="171" s="2" customFormat="1">
      <c r="A171" s="43"/>
      <c r="B171" s="44"/>
      <c r="C171" s="45"/>
      <c r="D171" s="224" t="s">
        <v>209</v>
      </c>
      <c r="E171" s="45"/>
      <c r="F171" s="225" t="s">
        <v>3750</v>
      </c>
      <c r="G171" s="45"/>
      <c r="H171" s="45"/>
      <c r="I171" s="226"/>
      <c r="J171" s="45"/>
      <c r="K171" s="45"/>
      <c r="L171" s="49"/>
      <c r="M171" s="227"/>
      <c r="N171" s="228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209</v>
      </c>
      <c r="AU171" s="21" t="s">
        <v>92</v>
      </c>
    </row>
    <row r="172" s="2" customFormat="1">
      <c r="A172" s="43"/>
      <c r="B172" s="44"/>
      <c r="C172" s="45"/>
      <c r="D172" s="229" t="s">
        <v>211</v>
      </c>
      <c r="E172" s="45"/>
      <c r="F172" s="230" t="s">
        <v>3752</v>
      </c>
      <c r="G172" s="45"/>
      <c r="H172" s="45"/>
      <c r="I172" s="226"/>
      <c r="J172" s="45"/>
      <c r="K172" s="45"/>
      <c r="L172" s="49"/>
      <c r="M172" s="227"/>
      <c r="N172" s="228"/>
      <c r="O172" s="89"/>
      <c r="P172" s="89"/>
      <c r="Q172" s="89"/>
      <c r="R172" s="89"/>
      <c r="S172" s="89"/>
      <c r="T172" s="90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T172" s="21" t="s">
        <v>211</v>
      </c>
      <c r="AU172" s="21" t="s">
        <v>92</v>
      </c>
    </row>
    <row r="173" s="2" customFormat="1">
      <c r="A173" s="43"/>
      <c r="B173" s="44"/>
      <c r="C173" s="45"/>
      <c r="D173" s="224" t="s">
        <v>219</v>
      </c>
      <c r="E173" s="45"/>
      <c r="F173" s="231" t="s">
        <v>3753</v>
      </c>
      <c r="G173" s="45"/>
      <c r="H173" s="45"/>
      <c r="I173" s="226"/>
      <c r="J173" s="45"/>
      <c r="K173" s="45"/>
      <c r="L173" s="49"/>
      <c r="M173" s="227"/>
      <c r="N173" s="228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219</v>
      </c>
      <c r="AU173" s="21" t="s">
        <v>92</v>
      </c>
    </row>
    <row r="174" s="12" customFormat="1" ht="22.8" customHeight="1">
      <c r="A174" s="12"/>
      <c r="B174" s="195"/>
      <c r="C174" s="196"/>
      <c r="D174" s="197" t="s">
        <v>81</v>
      </c>
      <c r="E174" s="209" t="s">
        <v>3754</v>
      </c>
      <c r="F174" s="209" t="s">
        <v>3755</v>
      </c>
      <c r="G174" s="196"/>
      <c r="H174" s="196"/>
      <c r="I174" s="199"/>
      <c r="J174" s="210">
        <f>BK174</f>
        <v>0</v>
      </c>
      <c r="K174" s="196"/>
      <c r="L174" s="201"/>
      <c r="M174" s="202"/>
      <c r="N174" s="203"/>
      <c r="O174" s="203"/>
      <c r="P174" s="204">
        <f>SUM(P175:P205)</f>
        <v>0</v>
      </c>
      <c r="Q174" s="203"/>
      <c r="R174" s="204">
        <f>SUM(R175:R205)</f>
        <v>0</v>
      </c>
      <c r="S174" s="203"/>
      <c r="T174" s="205">
        <f>SUM(T175:T205)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6" t="s">
        <v>234</v>
      </c>
      <c r="AT174" s="207" t="s">
        <v>81</v>
      </c>
      <c r="AU174" s="207" t="s">
        <v>90</v>
      </c>
      <c r="AY174" s="206" t="s">
        <v>197</v>
      </c>
      <c r="BK174" s="208">
        <f>SUM(BK175:BK205)</f>
        <v>0</v>
      </c>
    </row>
    <row r="175" s="2" customFormat="1" ht="16.5" customHeight="1">
      <c r="A175" s="43"/>
      <c r="B175" s="44"/>
      <c r="C175" s="211" t="s">
        <v>346</v>
      </c>
      <c r="D175" s="211" t="s">
        <v>201</v>
      </c>
      <c r="E175" s="212" t="s">
        <v>3756</v>
      </c>
      <c r="F175" s="213" t="s">
        <v>3757</v>
      </c>
      <c r="G175" s="214" t="s">
        <v>3356</v>
      </c>
      <c r="H175" s="215">
        <v>1</v>
      </c>
      <c r="I175" s="216"/>
      <c r="J175" s="217">
        <f>ROUND(I175*H175,2)</f>
        <v>0</v>
      </c>
      <c r="K175" s="213" t="s">
        <v>3758</v>
      </c>
      <c r="L175" s="49"/>
      <c r="M175" s="218" t="s">
        <v>35</v>
      </c>
      <c r="N175" s="219" t="s">
        <v>53</v>
      </c>
      <c r="O175" s="89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2" t="s">
        <v>792</v>
      </c>
      <c r="AT175" s="222" t="s">
        <v>201</v>
      </c>
      <c r="AU175" s="222" t="s">
        <v>92</v>
      </c>
      <c r="AY175" s="21" t="s">
        <v>197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21" t="s">
        <v>90</v>
      </c>
      <c r="BK175" s="223">
        <f>ROUND(I175*H175,2)</f>
        <v>0</v>
      </c>
      <c r="BL175" s="21" t="s">
        <v>792</v>
      </c>
      <c r="BM175" s="222" t="s">
        <v>3759</v>
      </c>
    </row>
    <row r="176" s="2" customFormat="1">
      <c r="A176" s="43"/>
      <c r="B176" s="44"/>
      <c r="C176" s="45"/>
      <c r="D176" s="224" t="s">
        <v>209</v>
      </c>
      <c r="E176" s="45"/>
      <c r="F176" s="225" t="s">
        <v>3757</v>
      </c>
      <c r="G176" s="45"/>
      <c r="H176" s="45"/>
      <c r="I176" s="226"/>
      <c r="J176" s="45"/>
      <c r="K176" s="45"/>
      <c r="L176" s="49"/>
      <c r="M176" s="227"/>
      <c r="N176" s="228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209</v>
      </c>
      <c r="AU176" s="21" t="s">
        <v>92</v>
      </c>
    </row>
    <row r="177" s="2" customFormat="1">
      <c r="A177" s="43"/>
      <c r="B177" s="44"/>
      <c r="C177" s="45"/>
      <c r="D177" s="229" t="s">
        <v>211</v>
      </c>
      <c r="E177" s="45"/>
      <c r="F177" s="230" t="s">
        <v>3760</v>
      </c>
      <c r="G177" s="45"/>
      <c r="H177" s="45"/>
      <c r="I177" s="226"/>
      <c r="J177" s="45"/>
      <c r="K177" s="45"/>
      <c r="L177" s="49"/>
      <c r="M177" s="227"/>
      <c r="N177" s="228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211</v>
      </c>
      <c r="AU177" s="21" t="s">
        <v>92</v>
      </c>
    </row>
    <row r="178" s="2" customFormat="1">
      <c r="A178" s="43"/>
      <c r="B178" s="44"/>
      <c r="C178" s="45"/>
      <c r="D178" s="224" t="s">
        <v>219</v>
      </c>
      <c r="E178" s="45"/>
      <c r="F178" s="231" t="s">
        <v>3761</v>
      </c>
      <c r="G178" s="45"/>
      <c r="H178" s="45"/>
      <c r="I178" s="226"/>
      <c r="J178" s="45"/>
      <c r="K178" s="45"/>
      <c r="L178" s="49"/>
      <c r="M178" s="227"/>
      <c r="N178" s="228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219</v>
      </c>
      <c r="AU178" s="21" t="s">
        <v>92</v>
      </c>
    </row>
    <row r="179" s="2" customFormat="1" ht="16.5" customHeight="1">
      <c r="A179" s="43"/>
      <c r="B179" s="44"/>
      <c r="C179" s="211" t="s">
        <v>356</v>
      </c>
      <c r="D179" s="211" t="s">
        <v>201</v>
      </c>
      <c r="E179" s="212" t="s">
        <v>3762</v>
      </c>
      <c r="F179" s="213" t="s">
        <v>3763</v>
      </c>
      <c r="G179" s="214" t="s">
        <v>2495</v>
      </c>
      <c r="H179" s="215">
        <v>1</v>
      </c>
      <c r="I179" s="216"/>
      <c r="J179" s="217">
        <f>ROUND(I179*H179,2)</f>
        <v>0</v>
      </c>
      <c r="K179" s="213" t="s">
        <v>205</v>
      </c>
      <c r="L179" s="49"/>
      <c r="M179" s="218" t="s">
        <v>35</v>
      </c>
      <c r="N179" s="219" t="s">
        <v>53</v>
      </c>
      <c r="O179" s="89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2" t="s">
        <v>792</v>
      </c>
      <c r="AT179" s="222" t="s">
        <v>201</v>
      </c>
      <c r="AU179" s="222" t="s">
        <v>92</v>
      </c>
      <c r="AY179" s="21" t="s">
        <v>197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1" t="s">
        <v>90</v>
      </c>
      <c r="BK179" s="223">
        <f>ROUND(I179*H179,2)</f>
        <v>0</v>
      </c>
      <c r="BL179" s="21" t="s">
        <v>792</v>
      </c>
      <c r="BM179" s="222" t="s">
        <v>3764</v>
      </c>
    </row>
    <row r="180" s="2" customFormat="1">
      <c r="A180" s="43"/>
      <c r="B180" s="44"/>
      <c r="C180" s="45"/>
      <c r="D180" s="224" t="s">
        <v>209</v>
      </c>
      <c r="E180" s="45"/>
      <c r="F180" s="225" t="s">
        <v>3763</v>
      </c>
      <c r="G180" s="45"/>
      <c r="H180" s="45"/>
      <c r="I180" s="226"/>
      <c r="J180" s="45"/>
      <c r="K180" s="45"/>
      <c r="L180" s="49"/>
      <c r="M180" s="227"/>
      <c r="N180" s="228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209</v>
      </c>
      <c r="AU180" s="21" t="s">
        <v>92</v>
      </c>
    </row>
    <row r="181" s="2" customFormat="1">
      <c r="A181" s="43"/>
      <c r="B181" s="44"/>
      <c r="C181" s="45"/>
      <c r="D181" s="229" t="s">
        <v>211</v>
      </c>
      <c r="E181" s="45"/>
      <c r="F181" s="230" t="s">
        <v>3765</v>
      </c>
      <c r="G181" s="45"/>
      <c r="H181" s="45"/>
      <c r="I181" s="226"/>
      <c r="J181" s="45"/>
      <c r="K181" s="45"/>
      <c r="L181" s="49"/>
      <c r="M181" s="227"/>
      <c r="N181" s="228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211</v>
      </c>
      <c r="AU181" s="21" t="s">
        <v>92</v>
      </c>
    </row>
    <row r="182" s="2" customFormat="1">
      <c r="A182" s="43"/>
      <c r="B182" s="44"/>
      <c r="C182" s="45"/>
      <c r="D182" s="224" t="s">
        <v>219</v>
      </c>
      <c r="E182" s="45"/>
      <c r="F182" s="231" t="s">
        <v>3766</v>
      </c>
      <c r="G182" s="45"/>
      <c r="H182" s="45"/>
      <c r="I182" s="226"/>
      <c r="J182" s="45"/>
      <c r="K182" s="45"/>
      <c r="L182" s="49"/>
      <c r="M182" s="227"/>
      <c r="N182" s="228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219</v>
      </c>
      <c r="AU182" s="21" t="s">
        <v>92</v>
      </c>
    </row>
    <row r="183" s="2" customFormat="1" ht="16.5" customHeight="1">
      <c r="A183" s="43"/>
      <c r="B183" s="44"/>
      <c r="C183" s="211" t="s">
        <v>363</v>
      </c>
      <c r="D183" s="211" t="s">
        <v>201</v>
      </c>
      <c r="E183" s="212" t="s">
        <v>3767</v>
      </c>
      <c r="F183" s="213" t="s">
        <v>3768</v>
      </c>
      <c r="G183" s="214" t="s">
        <v>2495</v>
      </c>
      <c r="H183" s="215">
        <v>1</v>
      </c>
      <c r="I183" s="216"/>
      <c r="J183" s="217">
        <f>ROUND(I183*H183,2)</f>
        <v>0</v>
      </c>
      <c r="K183" s="213" t="s">
        <v>205</v>
      </c>
      <c r="L183" s="49"/>
      <c r="M183" s="218" t="s">
        <v>35</v>
      </c>
      <c r="N183" s="219" t="s">
        <v>53</v>
      </c>
      <c r="O183" s="89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2" t="s">
        <v>792</v>
      </c>
      <c r="AT183" s="222" t="s">
        <v>201</v>
      </c>
      <c r="AU183" s="222" t="s">
        <v>92</v>
      </c>
      <c r="AY183" s="21" t="s">
        <v>197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21" t="s">
        <v>90</v>
      </c>
      <c r="BK183" s="223">
        <f>ROUND(I183*H183,2)</f>
        <v>0</v>
      </c>
      <c r="BL183" s="21" t="s">
        <v>792</v>
      </c>
      <c r="BM183" s="222" t="s">
        <v>3769</v>
      </c>
    </row>
    <row r="184" s="2" customFormat="1">
      <c r="A184" s="43"/>
      <c r="B184" s="44"/>
      <c r="C184" s="45"/>
      <c r="D184" s="224" t="s">
        <v>209</v>
      </c>
      <c r="E184" s="45"/>
      <c r="F184" s="225" t="s">
        <v>3768</v>
      </c>
      <c r="G184" s="45"/>
      <c r="H184" s="45"/>
      <c r="I184" s="226"/>
      <c r="J184" s="45"/>
      <c r="K184" s="45"/>
      <c r="L184" s="49"/>
      <c r="M184" s="227"/>
      <c r="N184" s="228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209</v>
      </c>
      <c r="AU184" s="21" t="s">
        <v>92</v>
      </c>
    </row>
    <row r="185" s="2" customFormat="1">
      <c r="A185" s="43"/>
      <c r="B185" s="44"/>
      <c r="C185" s="45"/>
      <c r="D185" s="229" t="s">
        <v>211</v>
      </c>
      <c r="E185" s="45"/>
      <c r="F185" s="230" t="s">
        <v>3770</v>
      </c>
      <c r="G185" s="45"/>
      <c r="H185" s="45"/>
      <c r="I185" s="226"/>
      <c r="J185" s="45"/>
      <c r="K185" s="45"/>
      <c r="L185" s="49"/>
      <c r="M185" s="227"/>
      <c r="N185" s="228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211</v>
      </c>
      <c r="AU185" s="21" t="s">
        <v>92</v>
      </c>
    </row>
    <row r="186" s="2" customFormat="1">
      <c r="A186" s="43"/>
      <c r="B186" s="44"/>
      <c r="C186" s="45"/>
      <c r="D186" s="224" t="s">
        <v>219</v>
      </c>
      <c r="E186" s="45"/>
      <c r="F186" s="231" t="s">
        <v>3771</v>
      </c>
      <c r="G186" s="45"/>
      <c r="H186" s="45"/>
      <c r="I186" s="226"/>
      <c r="J186" s="45"/>
      <c r="K186" s="45"/>
      <c r="L186" s="49"/>
      <c r="M186" s="227"/>
      <c r="N186" s="228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219</v>
      </c>
      <c r="AU186" s="21" t="s">
        <v>92</v>
      </c>
    </row>
    <row r="187" s="2" customFormat="1" ht="16.5" customHeight="1">
      <c r="A187" s="43"/>
      <c r="B187" s="44"/>
      <c r="C187" s="211" t="s">
        <v>370</v>
      </c>
      <c r="D187" s="211" t="s">
        <v>201</v>
      </c>
      <c r="E187" s="212" t="s">
        <v>3772</v>
      </c>
      <c r="F187" s="213" t="s">
        <v>3773</v>
      </c>
      <c r="G187" s="214" t="s">
        <v>2495</v>
      </c>
      <c r="H187" s="215">
        <v>1</v>
      </c>
      <c r="I187" s="216"/>
      <c r="J187" s="217">
        <f>ROUND(I187*H187,2)</f>
        <v>0</v>
      </c>
      <c r="K187" s="213" t="s">
        <v>205</v>
      </c>
      <c r="L187" s="49"/>
      <c r="M187" s="218" t="s">
        <v>35</v>
      </c>
      <c r="N187" s="219" t="s">
        <v>53</v>
      </c>
      <c r="O187" s="89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2" t="s">
        <v>792</v>
      </c>
      <c r="AT187" s="222" t="s">
        <v>201</v>
      </c>
      <c r="AU187" s="222" t="s">
        <v>92</v>
      </c>
      <c r="AY187" s="21" t="s">
        <v>197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1" t="s">
        <v>90</v>
      </c>
      <c r="BK187" s="223">
        <f>ROUND(I187*H187,2)</f>
        <v>0</v>
      </c>
      <c r="BL187" s="21" t="s">
        <v>792</v>
      </c>
      <c r="BM187" s="222" t="s">
        <v>3774</v>
      </c>
    </row>
    <row r="188" s="2" customFormat="1">
      <c r="A188" s="43"/>
      <c r="B188" s="44"/>
      <c r="C188" s="45"/>
      <c r="D188" s="224" t="s">
        <v>209</v>
      </c>
      <c r="E188" s="45"/>
      <c r="F188" s="225" t="s">
        <v>3773</v>
      </c>
      <c r="G188" s="45"/>
      <c r="H188" s="45"/>
      <c r="I188" s="226"/>
      <c r="J188" s="45"/>
      <c r="K188" s="45"/>
      <c r="L188" s="49"/>
      <c r="M188" s="227"/>
      <c r="N188" s="228"/>
      <c r="O188" s="89"/>
      <c r="P188" s="89"/>
      <c r="Q188" s="89"/>
      <c r="R188" s="89"/>
      <c r="S188" s="89"/>
      <c r="T188" s="90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T188" s="21" t="s">
        <v>209</v>
      </c>
      <c r="AU188" s="21" t="s">
        <v>92</v>
      </c>
    </row>
    <row r="189" s="2" customFormat="1">
      <c r="A189" s="43"/>
      <c r="B189" s="44"/>
      <c r="C189" s="45"/>
      <c r="D189" s="229" t="s">
        <v>211</v>
      </c>
      <c r="E189" s="45"/>
      <c r="F189" s="230" t="s">
        <v>3775</v>
      </c>
      <c r="G189" s="45"/>
      <c r="H189" s="45"/>
      <c r="I189" s="226"/>
      <c r="J189" s="45"/>
      <c r="K189" s="45"/>
      <c r="L189" s="49"/>
      <c r="M189" s="227"/>
      <c r="N189" s="228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211</v>
      </c>
      <c r="AU189" s="21" t="s">
        <v>92</v>
      </c>
    </row>
    <row r="190" s="2" customFormat="1">
      <c r="A190" s="43"/>
      <c r="B190" s="44"/>
      <c r="C190" s="45"/>
      <c r="D190" s="224" t="s">
        <v>219</v>
      </c>
      <c r="E190" s="45"/>
      <c r="F190" s="231" t="s">
        <v>3776</v>
      </c>
      <c r="G190" s="45"/>
      <c r="H190" s="45"/>
      <c r="I190" s="226"/>
      <c r="J190" s="45"/>
      <c r="K190" s="45"/>
      <c r="L190" s="49"/>
      <c r="M190" s="227"/>
      <c r="N190" s="228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219</v>
      </c>
      <c r="AU190" s="21" t="s">
        <v>92</v>
      </c>
    </row>
    <row r="191" s="2" customFormat="1" ht="24.15" customHeight="1">
      <c r="A191" s="43"/>
      <c r="B191" s="44"/>
      <c r="C191" s="211" t="s">
        <v>378</v>
      </c>
      <c r="D191" s="211" t="s">
        <v>201</v>
      </c>
      <c r="E191" s="212" t="s">
        <v>3777</v>
      </c>
      <c r="F191" s="213" t="s">
        <v>3778</v>
      </c>
      <c r="G191" s="214" t="s">
        <v>2961</v>
      </c>
      <c r="H191" s="215">
        <v>30</v>
      </c>
      <c r="I191" s="216"/>
      <c r="J191" s="217">
        <f>ROUND(I191*H191,2)</f>
        <v>0</v>
      </c>
      <c r="K191" s="213" t="s">
        <v>205</v>
      </c>
      <c r="L191" s="49"/>
      <c r="M191" s="218" t="s">
        <v>35</v>
      </c>
      <c r="N191" s="219" t="s">
        <v>53</v>
      </c>
      <c r="O191" s="89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2" t="s">
        <v>792</v>
      </c>
      <c r="AT191" s="222" t="s">
        <v>201</v>
      </c>
      <c r="AU191" s="222" t="s">
        <v>92</v>
      </c>
      <c r="AY191" s="21" t="s">
        <v>197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21" t="s">
        <v>90</v>
      </c>
      <c r="BK191" s="223">
        <f>ROUND(I191*H191,2)</f>
        <v>0</v>
      </c>
      <c r="BL191" s="21" t="s">
        <v>792</v>
      </c>
      <c r="BM191" s="222" t="s">
        <v>3779</v>
      </c>
    </row>
    <row r="192" s="2" customFormat="1">
      <c r="A192" s="43"/>
      <c r="B192" s="44"/>
      <c r="C192" s="45"/>
      <c r="D192" s="224" t="s">
        <v>209</v>
      </c>
      <c r="E192" s="45"/>
      <c r="F192" s="225" t="s">
        <v>3778</v>
      </c>
      <c r="G192" s="45"/>
      <c r="H192" s="45"/>
      <c r="I192" s="226"/>
      <c r="J192" s="45"/>
      <c r="K192" s="45"/>
      <c r="L192" s="49"/>
      <c r="M192" s="227"/>
      <c r="N192" s="228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T192" s="21" t="s">
        <v>209</v>
      </c>
      <c r="AU192" s="21" t="s">
        <v>92</v>
      </c>
    </row>
    <row r="193" s="2" customFormat="1">
      <c r="A193" s="43"/>
      <c r="B193" s="44"/>
      <c r="C193" s="45"/>
      <c r="D193" s="229" t="s">
        <v>211</v>
      </c>
      <c r="E193" s="45"/>
      <c r="F193" s="230" t="s">
        <v>3780</v>
      </c>
      <c r="G193" s="45"/>
      <c r="H193" s="45"/>
      <c r="I193" s="226"/>
      <c r="J193" s="45"/>
      <c r="K193" s="45"/>
      <c r="L193" s="49"/>
      <c r="M193" s="227"/>
      <c r="N193" s="228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211</v>
      </c>
      <c r="AU193" s="21" t="s">
        <v>92</v>
      </c>
    </row>
    <row r="194" s="2" customFormat="1">
      <c r="A194" s="43"/>
      <c r="B194" s="44"/>
      <c r="C194" s="45"/>
      <c r="D194" s="224" t="s">
        <v>219</v>
      </c>
      <c r="E194" s="45"/>
      <c r="F194" s="231" t="s">
        <v>3781</v>
      </c>
      <c r="G194" s="45"/>
      <c r="H194" s="45"/>
      <c r="I194" s="226"/>
      <c r="J194" s="45"/>
      <c r="K194" s="45"/>
      <c r="L194" s="49"/>
      <c r="M194" s="227"/>
      <c r="N194" s="228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219</v>
      </c>
      <c r="AU194" s="21" t="s">
        <v>92</v>
      </c>
    </row>
    <row r="195" s="2" customFormat="1" ht="21.75" customHeight="1">
      <c r="A195" s="43"/>
      <c r="B195" s="44"/>
      <c r="C195" s="211" t="s">
        <v>383</v>
      </c>
      <c r="D195" s="211" t="s">
        <v>201</v>
      </c>
      <c r="E195" s="212" t="s">
        <v>3782</v>
      </c>
      <c r="F195" s="213" t="s">
        <v>3783</v>
      </c>
      <c r="G195" s="214" t="s">
        <v>3389</v>
      </c>
      <c r="H195" s="215">
        <v>150</v>
      </c>
      <c r="I195" s="216"/>
      <c r="J195" s="217">
        <f>ROUND(I195*H195,2)</f>
        <v>0</v>
      </c>
      <c r="K195" s="213" t="s">
        <v>205</v>
      </c>
      <c r="L195" s="49"/>
      <c r="M195" s="218" t="s">
        <v>35</v>
      </c>
      <c r="N195" s="219" t="s">
        <v>53</v>
      </c>
      <c r="O195" s="89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2" t="s">
        <v>792</v>
      </c>
      <c r="AT195" s="222" t="s">
        <v>201</v>
      </c>
      <c r="AU195" s="222" t="s">
        <v>92</v>
      </c>
      <c r="AY195" s="21" t="s">
        <v>197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21" t="s">
        <v>90</v>
      </c>
      <c r="BK195" s="223">
        <f>ROUND(I195*H195,2)</f>
        <v>0</v>
      </c>
      <c r="BL195" s="21" t="s">
        <v>792</v>
      </c>
      <c r="BM195" s="222" t="s">
        <v>3784</v>
      </c>
    </row>
    <row r="196" s="2" customFormat="1">
      <c r="A196" s="43"/>
      <c r="B196" s="44"/>
      <c r="C196" s="45"/>
      <c r="D196" s="224" t="s">
        <v>209</v>
      </c>
      <c r="E196" s="45"/>
      <c r="F196" s="225" t="s">
        <v>3783</v>
      </c>
      <c r="G196" s="45"/>
      <c r="H196" s="45"/>
      <c r="I196" s="226"/>
      <c r="J196" s="45"/>
      <c r="K196" s="45"/>
      <c r="L196" s="49"/>
      <c r="M196" s="227"/>
      <c r="N196" s="228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209</v>
      </c>
      <c r="AU196" s="21" t="s">
        <v>92</v>
      </c>
    </row>
    <row r="197" s="2" customFormat="1">
      <c r="A197" s="43"/>
      <c r="B197" s="44"/>
      <c r="C197" s="45"/>
      <c r="D197" s="229" t="s">
        <v>211</v>
      </c>
      <c r="E197" s="45"/>
      <c r="F197" s="230" t="s">
        <v>3785</v>
      </c>
      <c r="G197" s="45"/>
      <c r="H197" s="45"/>
      <c r="I197" s="226"/>
      <c r="J197" s="45"/>
      <c r="K197" s="45"/>
      <c r="L197" s="49"/>
      <c r="M197" s="227"/>
      <c r="N197" s="228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T197" s="21" t="s">
        <v>211</v>
      </c>
      <c r="AU197" s="21" t="s">
        <v>92</v>
      </c>
    </row>
    <row r="198" s="2" customFormat="1">
      <c r="A198" s="43"/>
      <c r="B198" s="44"/>
      <c r="C198" s="45"/>
      <c r="D198" s="224" t="s">
        <v>219</v>
      </c>
      <c r="E198" s="45"/>
      <c r="F198" s="231" t="s">
        <v>3786</v>
      </c>
      <c r="G198" s="45"/>
      <c r="H198" s="45"/>
      <c r="I198" s="226"/>
      <c r="J198" s="45"/>
      <c r="K198" s="45"/>
      <c r="L198" s="49"/>
      <c r="M198" s="227"/>
      <c r="N198" s="228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T198" s="21" t="s">
        <v>219</v>
      </c>
      <c r="AU198" s="21" t="s">
        <v>92</v>
      </c>
    </row>
    <row r="199" s="2" customFormat="1" ht="16.5" customHeight="1">
      <c r="A199" s="43"/>
      <c r="B199" s="44"/>
      <c r="C199" s="211" t="s">
        <v>389</v>
      </c>
      <c r="D199" s="211" t="s">
        <v>201</v>
      </c>
      <c r="E199" s="212" t="s">
        <v>3787</v>
      </c>
      <c r="F199" s="213" t="s">
        <v>3788</v>
      </c>
      <c r="G199" s="214" t="s">
        <v>2495</v>
      </c>
      <c r="H199" s="215">
        <v>1</v>
      </c>
      <c r="I199" s="216"/>
      <c r="J199" s="217">
        <f>ROUND(I199*H199,2)</f>
        <v>0</v>
      </c>
      <c r="K199" s="213" t="s">
        <v>205</v>
      </c>
      <c r="L199" s="49"/>
      <c r="M199" s="218" t="s">
        <v>35</v>
      </c>
      <c r="N199" s="219" t="s">
        <v>53</v>
      </c>
      <c r="O199" s="89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2" t="s">
        <v>792</v>
      </c>
      <c r="AT199" s="222" t="s">
        <v>201</v>
      </c>
      <c r="AU199" s="222" t="s">
        <v>92</v>
      </c>
      <c r="AY199" s="21" t="s">
        <v>197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1" t="s">
        <v>90</v>
      </c>
      <c r="BK199" s="223">
        <f>ROUND(I199*H199,2)</f>
        <v>0</v>
      </c>
      <c r="BL199" s="21" t="s">
        <v>792</v>
      </c>
      <c r="BM199" s="222" t="s">
        <v>3789</v>
      </c>
    </row>
    <row r="200" s="2" customFormat="1">
      <c r="A200" s="43"/>
      <c r="B200" s="44"/>
      <c r="C200" s="45"/>
      <c r="D200" s="224" t="s">
        <v>209</v>
      </c>
      <c r="E200" s="45"/>
      <c r="F200" s="225" t="s">
        <v>3788</v>
      </c>
      <c r="G200" s="45"/>
      <c r="H200" s="45"/>
      <c r="I200" s="226"/>
      <c r="J200" s="45"/>
      <c r="K200" s="45"/>
      <c r="L200" s="49"/>
      <c r="M200" s="227"/>
      <c r="N200" s="228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209</v>
      </c>
      <c r="AU200" s="21" t="s">
        <v>92</v>
      </c>
    </row>
    <row r="201" s="2" customFormat="1">
      <c r="A201" s="43"/>
      <c r="B201" s="44"/>
      <c r="C201" s="45"/>
      <c r="D201" s="229" t="s">
        <v>211</v>
      </c>
      <c r="E201" s="45"/>
      <c r="F201" s="230" t="s">
        <v>3790</v>
      </c>
      <c r="G201" s="45"/>
      <c r="H201" s="45"/>
      <c r="I201" s="226"/>
      <c r="J201" s="45"/>
      <c r="K201" s="45"/>
      <c r="L201" s="49"/>
      <c r="M201" s="227"/>
      <c r="N201" s="228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211</v>
      </c>
      <c r="AU201" s="21" t="s">
        <v>92</v>
      </c>
    </row>
    <row r="202" s="2" customFormat="1">
      <c r="A202" s="43"/>
      <c r="B202" s="44"/>
      <c r="C202" s="45"/>
      <c r="D202" s="224" t="s">
        <v>219</v>
      </c>
      <c r="E202" s="45"/>
      <c r="F202" s="231" t="s">
        <v>3791</v>
      </c>
      <c r="G202" s="45"/>
      <c r="H202" s="45"/>
      <c r="I202" s="226"/>
      <c r="J202" s="45"/>
      <c r="K202" s="45"/>
      <c r="L202" s="49"/>
      <c r="M202" s="227"/>
      <c r="N202" s="228"/>
      <c r="O202" s="89"/>
      <c r="P202" s="89"/>
      <c r="Q202" s="89"/>
      <c r="R202" s="89"/>
      <c r="S202" s="89"/>
      <c r="T202" s="9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T202" s="21" t="s">
        <v>219</v>
      </c>
      <c r="AU202" s="21" t="s">
        <v>92</v>
      </c>
    </row>
    <row r="203" s="2" customFormat="1" ht="16.5" customHeight="1">
      <c r="A203" s="43"/>
      <c r="B203" s="44"/>
      <c r="C203" s="211" t="s">
        <v>399</v>
      </c>
      <c r="D203" s="211" t="s">
        <v>201</v>
      </c>
      <c r="E203" s="212" t="s">
        <v>3792</v>
      </c>
      <c r="F203" s="213" t="s">
        <v>3788</v>
      </c>
      <c r="G203" s="214" t="s">
        <v>409</v>
      </c>
      <c r="H203" s="215">
        <v>15</v>
      </c>
      <c r="I203" s="216"/>
      <c r="J203" s="217">
        <f>ROUND(I203*H203,2)</f>
        <v>0</v>
      </c>
      <c r="K203" s="213" t="s">
        <v>35</v>
      </c>
      <c r="L203" s="49"/>
      <c r="M203" s="218" t="s">
        <v>35</v>
      </c>
      <c r="N203" s="219" t="s">
        <v>53</v>
      </c>
      <c r="O203" s="89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2" t="s">
        <v>792</v>
      </c>
      <c r="AT203" s="222" t="s">
        <v>201</v>
      </c>
      <c r="AU203" s="222" t="s">
        <v>92</v>
      </c>
      <c r="AY203" s="21" t="s">
        <v>197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21" t="s">
        <v>90</v>
      </c>
      <c r="BK203" s="223">
        <f>ROUND(I203*H203,2)</f>
        <v>0</v>
      </c>
      <c r="BL203" s="21" t="s">
        <v>792</v>
      </c>
      <c r="BM203" s="222" t="s">
        <v>3793</v>
      </c>
    </row>
    <row r="204" s="2" customFormat="1">
      <c r="A204" s="43"/>
      <c r="B204" s="44"/>
      <c r="C204" s="45"/>
      <c r="D204" s="224" t="s">
        <v>209</v>
      </c>
      <c r="E204" s="45"/>
      <c r="F204" s="225" t="s">
        <v>3794</v>
      </c>
      <c r="G204" s="45"/>
      <c r="H204" s="45"/>
      <c r="I204" s="226"/>
      <c r="J204" s="45"/>
      <c r="K204" s="45"/>
      <c r="L204" s="49"/>
      <c r="M204" s="227"/>
      <c r="N204" s="228"/>
      <c r="O204" s="89"/>
      <c r="P204" s="89"/>
      <c r="Q204" s="89"/>
      <c r="R204" s="89"/>
      <c r="S204" s="89"/>
      <c r="T204" s="9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T204" s="21" t="s">
        <v>209</v>
      </c>
      <c r="AU204" s="21" t="s">
        <v>92</v>
      </c>
    </row>
    <row r="205" s="2" customFormat="1">
      <c r="A205" s="43"/>
      <c r="B205" s="44"/>
      <c r="C205" s="45"/>
      <c r="D205" s="224" t="s">
        <v>219</v>
      </c>
      <c r="E205" s="45"/>
      <c r="F205" s="231" t="s">
        <v>3795</v>
      </c>
      <c r="G205" s="45"/>
      <c r="H205" s="45"/>
      <c r="I205" s="226"/>
      <c r="J205" s="45"/>
      <c r="K205" s="45"/>
      <c r="L205" s="49"/>
      <c r="M205" s="291"/>
      <c r="N205" s="292"/>
      <c r="O205" s="293"/>
      <c r="P205" s="293"/>
      <c r="Q205" s="293"/>
      <c r="R205" s="293"/>
      <c r="S205" s="293"/>
      <c r="T205" s="294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219</v>
      </c>
      <c r="AU205" s="21" t="s">
        <v>92</v>
      </c>
    </row>
    <row r="206" s="2" customFormat="1" ht="6.96" customHeight="1">
      <c r="A206" s="43"/>
      <c r="B206" s="64"/>
      <c r="C206" s="65"/>
      <c r="D206" s="65"/>
      <c r="E206" s="65"/>
      <c r="F206" s="65"/>
      <c r="G206" s="65"/>
      <c r="H206" s="65"/>
      <c r="I206" s="65"/>
      <c r="J206" s="65"/>
      <c r="K206" s="65"/>
      <c r="L206" s="49"/>
      <c r="M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</row>
  </sheetData>
  <sheetProtection sheet="1" autoFilter="0" formatColumns="0" formatRows="0" objects="1" scenarios="1" spinCount="100000" saltValue="qATQZjdEniR7izk0GgJZurpTM+GAMy202l87zS0yPXkxXP9GlPejCN9aqF/9/z2l3OT73ZJY4sVqdT4xQnBfZg==" hashValue="T6hVazLPQlJKZhn7HSQjNaTmj3jkqjWxsmRPQmKuS0JcWLvqVDSsGlTMz5JjrxK/OjAgS6sI3iRMoRTFMPycWw==" algorithmName="SHA-512" password="CC35"/>
  <autoFilter ref="C84:K20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2/011002000.1"/>
    <hyperlink ref="F97" r:id="rId2" display="https://podminky.urs.cz/item/CS_URS_2024_02/011514000"/>
    <hyperlink ref="F101" r:id="rId3" display="https://podminky.urs.cz/item/CS_URS_2024_02/012103000"/>
    <hyperlink ref="F105" r:id="rId4" display="https://podminky.urs.cz/item/CS_URS_2024_02/012203000"/>
    <hyperlink ref="F109" r:id="rId5" display="https://podminky.urs.cz/item/CS_URS_2024_02/012303000"/>
    <hyperlink ref="F113" r:id="rId6" display="https://podminky.urs.cz/item/CS_URS_2024_02/012403000"/>
    <hyperlink ref="F117" r:id="rId7" display="https://podminky.urs.cz/item/CS_URS_2024_02/013244000.1"/>
    <hyperlink ref="F121" r:id="rId8" display="https://podminky.urs.cz/item/CS_URS_2024_02/013254000.1"/>
    <hyperlink ref="F125" r:id="rId9" display="https://podminky.urs.cz/item/CS_URS_2024_02/013294000"/>
    <hyperlink ref="F130" r:id="rId10" display="https://podminky.urs.cz/item/CS_URS_2024_02/032002000.1"/>
    <hyperlink ref="F134" r:id="rId11" display="https://podminky.urs.cz/item/CS_URS_2024_02/034303000.1"/>
    <hyperlink ref="F138" r:id="rId12" display="https://podminky.urs.cz/item/CS_URS_2024_02/034303000-1"/>
    <hyperlink ref="F142" r:id="rId13" display="https://podminky.urs.cz/item/CS_URS_2024_02/034503000.1"/>
    <hyperlink ref="F146" r:id="rId14" display="https://podminky.urs.cz/item/CS_URS_2024_02/039002000.1"/>
    <hyperlink ref="F151" r:id="rId15" display="https://podminky.urs.cz/item/CS_URS_2024_02/043103000"/>
    <hyperlink ref="F155" r:id="rId16" display="https://podminky.urs.cz/item/CS_URS_2024_02/043154000.1"/>
    <hyperlink ref="F159" r:id="rId17" display="https://podminky.urs.cz/item/CS_URS_2024_02/045303000.1"/>
    <hyperlink ref="F164" r:id="rId18" display="https://podminky.urs.cz/item/CS_URS_2024_02/060001000.1"/>
    <hyperlink ref="F168" r:id="rId19" display="https://podminky.urs.cz/item/CS_URS_2024_02/072103011"/>
    <hyperlink ref="F172" r:id="rId20" display="https://podminky.urs.cz/item/CS_URS_2024_02/075002000"/>
    <hyperlink ref="F177" r:id="rId21" display="https://podminky.urs.cz/item/CS_URS_2024_01/050001000"/>
    <hyperlink ref="F181" r:id="rId22" display="https://podminky.urs.cz/item/CS_URS_2024_02/091403000"/>
    <hyperlink ref="F185" r:id="rId23" display="https://podminky.urs.cz/item/CS_URS_2024_02/091704000"/>
    <hyperlink ref="F189" r:id="rId24" display="https://podminky.urs.cz/item/CS_URS_2024_02/093002000"/>
    <hyperlink ref="F193" r:id="rId25" display="https://podminky.urs.cz/item/CS_URS_2024_02/094002000"/>
    <hyperlink ref="F197" r:id="rId26" display="https://podminky.urs.cz/item/CS_URS_2024_02/094002000.1"/>
    <hyperlink ref="F201" r:id="rId27" display="https://podminky.urs.cz/item/CS_URS_2024_02/06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9" customWidth="1"/>
    <col min="2" max="2" width="1.667969" style="309" customWidth="1"/>
    <col min="3" max="4" width="5" style="309" customWidth="1"/>
    <col min="5" max="5" width="11.66016" style="309" customWidth="1"/>
    <col min="6" max="6" width="9.160156" style="309" customWidth="1"/>
    <col min="7" max="7" width="5" style="309" customWidth="1"/>
    <col min="8" max="8" width="77.83203" style="309" customWidth="1"/>
    <col min="9" max="10" width="20" style="309" customWidth="1"/>
    <col min="11" max="11" width="1.667969" style="309" customWidth="1"/>
  </cols>
  <sheetData>
    <row r="1" s="1" customFormat="1" ht="37.5" customHeight="1"/>
    <row r="2" s="1" customFormat="1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="18" customFormat="1" ht="45" customHeight="1">
      <c r="B3" s="313"/>
      <c r="C3" s="314" t="s">
        <v>3796</v>
      </c>
      <c r="D3" s="314"/>
      <c r="E3" s="314"/>
      <c r="F3" s="314"/>
      <c r="G3" s="314"/>
      <c r="H3" s="314"/>
      <c r="I3" s="314"/>
      <c r="J3" s="314"/>
      <c r="K3" s="315"/>
    </row>
    <row r="4" s="1" customFormat="1" ht="25.5" customHeight="1">
      <c r="B4" s="316"/>
      <c r="C4" s="317" t="s">
        <v>3797</v>
      </c>
      <c r="D4" s="317"/>
      <c r="E4" s="317"/>
      <c r="F4" s="317"/>
      <c r="G4" s="317"/>
      <c r="H4" s="317"/>
      <c r="I4" s="317"/>
      <c r="J4" s="317"/>
      <c r="K4" s="318"/>
    </row>
    <row r="5" s="1" customFormat="1" ht="5.25" customHeight="1">
      <c r="B5" s="316"/>
      <c r="C5" s="319"/>
      <c r="D5" s="319"/>
      <c r="E5" s="319"/>
      <c r="F5" s="319"/>
      <c r="G5" s="319"/>
      <c r="H5" s="319"/>
      <c r="I5" s="319"/>
      <c r="J5" s="319"/>
      <c r="K5" s="318"/>
    </row>
    <row r="6" s="1" customFormat="1" ht="15" customHeight="1">
      <c r="B6" s="316"/>
      <c r="C6" s="320" t="s">
        <v>3798</v>
      </c>
      <c r="D6" s="320"/>
      <c r="E6" s="320"/>
      <c r="F6" s="320"/>
      <c r="G6" s="320"/>
      <c r="H6" s="320"/>
      <c r="I6" s="320"/>
      <c r="J6" s="320"/>
      <c r="K6" s="318"/>
    </row>
    <row r="7" s="1" customFormat="1" ht="15" customHeight="1">
      <c r="B7" s="321"/>
      <c r="C7" s="320" t="s">
        <v>3799</v>
      </c>
      <c r="D7" s="320"/>
      <c r="E7" s="320"/>
      <c r="F7" s="320"/>
      <c r="G7" s="320"/>
      <c r="H7" s="320"/>
      <c r="I7" s="320"/>
      <c r="J7" s="320"/>
      <c r="K7" s="318"/>
    </row>
    <row r="8" s="1" customFormat="1" ht="12.75" customHeight="1">
      <c r="B8" s="321"/>
      <c r="C8" s="320"/>
      <c r="D8" s="320"/>
      <c r="E8" s="320"/>
      <c r="F8" s="320"/>
      <c r="G8" s="320"/>
      <c r="H8" s="320"/>
      <c r="I8" s="320"/>
      <c r="J8" s="320"/>
      <c r="K8" s="318"/>
    </row>
    <row r="9" s="1" customFormat="1" ht="15" customHeight="1">
      <c r="B9" s="321"/>
      <c r="C9" s="320" t="s">
        <v>3800</v>
      </c>
      <c r="D9" s="320"/>
      <c r="E9" s="320"/>
      <c r="F9" s="320"/>
      <c r="G9" s="320"/>
      <c r="H9" s="320"/>
      <c r="I9" s="320"/>
      <c r="J9" s="320"/>
      <c r="K9" s="318"/>
    </row>
    <row r="10" s="1" customFormat="1" ht="15" customHeight="1">
      <c r="B10" s="321"/>
      <c r="C10" s="320"/>
      <c r="D10" s="320" t="s">
        <v>3801</v>
      </c>
      <c r="E10" s="320"/>
      <c r="F10" s="320"/>
      <c r="G10" s="320"/>
      <c r="H10" s="320"/>
      <c r="I10" s="320"/>
      <c r="J10" s="320"/>
      <c r="K10" s="318"/>
    </row>
    <row r="11" s="1" customFormat="1" ht="15" customHeight="1">
      <c r="B11" s="321"/>
      <c r="C11" s="322"/>
      <c r="D11" s="320" t="s">
        <v>3802</v>
      </c>
      <c r="E11" s="320"/>
      <c r="F11" s="320"/>
      <c r="G11" s="320"/>
      <c r="H11" s="320"/>
      <c r="I11" s="320"/>
      <c r="J11" s="320"/>
      <c r="K11" s="318"/>
    </row>
    <row r="12" s="1" customFormat="1" ht="15" customHeight="1">
      <c r="B12" s="321"/>
      <c r="C12" s="322"/>
      <c r="D12" s="320"/>
      <c r="E12" s="320"/>
      <c r="F12" s="320"/>
      <c r="G12" s="320"/>
      <c r="H12" s="320"/>
      <c r="I12" s="320"/>
      <c r="J12" s="320"/>
      <c r="K12" s="318"/>
    </row>
    <row r="13" s="1" customFormat="1" ht="15" customHeight="1">
      <c r="B13" s="321"/>
      <c r="C13" s="322"/>
      <c r="D13" s="323" t="s">
        <v>3803</v>
      </c>
      <c r="E13" s="320"/>
      <c r="F13" s="320"/>
      <c r="G13" s="320"/>
      <c r="H13" s="320"/>
      <c r="I13" s="320"/>
      <c r="J13" s="320"/>
      <c r="K13" s="318"/>
    </row>
    <row r="14" s="1" customFormat="1" ht="12.75" customHeight="1">
      <c r="B14" s="321"/>
      <c r="C14" s="322"/>
      <c r="D14" s="322"/>
      <c r="E14" s="322"/>
      <c r="F14" s="322"/>
      <c r="G14" s="322"/>
      <c r="H14" s="322"/>
      <c r="I14" s="322"/>
      <c r="J14" s="322"/>
      <c r="K14" s="318"/>
    </row>
    <row r="15" s="1" customFormat="1" ht="15" customHeight="1">
      <c r="B15" s="321"/>
      <c r="C15" s="322"/>
      <c r="D15" s="320" t="s">
        <v>3804</v>
      </c>
      <c r="E15" s="320"/>
      <c r="F15" s="320"/>
      <c r="G15" s="320"/>
      <c r="H15" s="320"/>
      <c r="I15" s="320"/>
      <c r="J15" s="320"/>
      <c r="K15" s="318"/>
    </row>
    <row r="16" s="1" customFormat="1" ht="15" customHeight="1">
      <c r="B16" s="321"/>
      <c r="C16" s="322"/>
      <c r="D16" s="320" t="s">
        <v>3805</v>
      </c>
      <c r="E16" s="320"/>
      <c r="F16" s="320"/>
      <c r="G16" s="320"/>
      <c r="H16" s="320"/>
      <c r="I16" s="320"/>
      <c r="J16" s="320"/>
      <c r="K16" s="318"/>
    </row>
    <row r="17" s="1" customFormat="1" ht="15" customHeight="1">
      <c r="B17" s="321"/>
      <c r="C17" s="322"/>
      <c r="D17" s="320" t="s">
        <v>3806</v>
      </c>
      <c r="E17" s="320"/>
      <c r="F17" s="320"/>
      <c r="G17" s="320"/>
      <c r="H17" s="320"/>
      <c r="I17" s="320"/>
      <c r="J17" s="320"/>
      <c r="K17" s="318"/>
    </row>
    <row r="18" s="1" customFormat="1" ht="15" customHeight="1">
      <c r="B18" s="321"/>
      <c r="C18" s="322"/>
      <c r="D18" s="322"/>
      <c r="E18" s="324" t="s">
        <v>89</v>
      </c>
      <c r="F18" s="320" t="s">
        <v>3807</v>
      </c>
      <c r="G18" s="320"/>
      <c r="H18" s="320"/>
      <c r="I18" s="320"/>
      <c r="J18" s="320"/>
      <c r="K18" s="318"/>
    </row>
    <row r="19" s="1" customFormat="1" ht="15" customHeight="1">
      <c r="B19" s="321"/>
      <c r="C19" s="322"/>
      <c r="D19" s="322"/>
      <c r="E19" s="324" t="s">
        <v>3808</v>
      </c>
      <c r="F19" s="320" t="s">
        <v>3809</v>
      </c>
      <c r="G19" s="320"/>
      <c r="H19" s="320"/>
      <c r="I19" s="320"/>
      <c r="J19" s="320"/>
      <c r="K19" s="318"/>
    </row>
    <row r="20" s="1" customFormat="1" ht="15" customHeight="1">
      <c r="B20" s="321"/>
      <c r="C20" s="322"/>
      <c r="D20" s="322"/>
      <c r="E20" s="324" t="s">
        <v>3810</v>
      </c>
      <c r="F20" s="320" t="s">
        <v>3811</v>
      </c>
      <c r="G20" s="320"/>
      <c r="H20" s="320"/>
      <c r="I20" s="320"/>
      <c r="J20" s="320"/>
      <c r="K20" s="318"/>
    </row>
    <row r="21" s="1" customFormat="1" ht="15" customHeight="1">
      <c r="B21" s="321"/>
      <c r="C21" s="322"/>
      <c r="D21" s="322"/>
      <c r="E21" s="324" t="s">
        <v>139</v>
      </c>
      <c r="F21" s="320" t="s">
        <v>3812</v>
      </c>
      <c r="G21" s="320"/>
      <c r="H21" s="320"/>
      <c r="I21" s="320"/>
      <c r="J21" s="320"/>
      <c r="K21" s="318"/>
    </row>
    <row r="22" s="1" customFormat="1" ht="15" customHeight="1">
      <c r="B22" s="321"/>
      <c r="C22" s="322"/>
      <c r="D22" s="322"/>
      <c r="E22" s="324" t="s">
        <v>3813</v>
      </c>
      <c r="F22" s="320" t="s">
        <v>3814</v>
      </c>
      <c r="G22" s="320"/>
      <c r="H22" s="320"/>
      <c r="I22" s="320"/>
      <c r="J22" s="320"/>
      <c r="K22" s="318"/>
    </row>
    <row r="23" s="1" customFormat="1" ht="15" customHeight="1">
      <c r="B23" s="321"/>
      <c r="C23" s="322"/>
      <c r="D23" s="322"/>
      <c r="E23" s="324" t="s">
        <v>3815</v>
      </c>
      <c r="F23" s="320" t="s">
        <v>3816</v>
      </c>
      <c r="G23" s="320"/>
      <c r="H23" s="320"/>
      <c r="I23" s="320"/>
      <c r="J23" s="320"/>
      <c r="K23" s="318"/>
    </row>
    <row r="24" s="1" customFormat="1" ht="12.75" customHeight="1">
      <c r="B24" s="321"/>
      <c r="C24" s="322"/>
      <c r="D24" s="322"/>
      <c r="E24" s="322"/>
      <c r="F24" s="322"/>
      <c r="G24" s="322"/>
      <c r="H24" s="322"/>
      <c r="I24" s="322"/>
      <c r="J24" s="322"/>
      <c r="K24" s="318"/>
    </row>
    <row r="25" s="1" customFormat="1" ht="15" customHeight="1">
      <c r="B25" s="321"/>
      <c r="C25" s="320" t="s">
        <v>3817</v>
      </c>
      <c r="D25" s="320"/>
      <c r="E25" s="320"/>
      <c r="F25" s="320"/>
      <c r="G25" s="320"/>
      <c r="H25" s="320"/>
      <c r="I25" s="320"/>
      <c r="J25" s="320"/>
      <c r="K25" s="318"/>
    </row>
    <row r="26" s="1" customFormat="1" ht="15" customHeight="1">
      <c r="B26" s="321"/>
      <c r="C26" s="320" t="s">
        <v>3818</v>
      </c>
      <c r="D26" s="320"/>
      <c r="E26" s="320"/>
      <c r="F26" s="320"/>
      <c r="G26" s="320"/>
      <c r="H26" s="320"/>
      <c r="I26" s="320"/>
      <c r="J26" s="320"/>
      <c r="K26" s="318"/>
    </row>
    <row r="27" s="1" customFormat="1" ht="15" customHeight="1">
      <c r="B27" s="321"/>
      <c r="C27" s="320"/>
      <c r="D27" s="320" t="s">
        <v>3819</v>
      </c>
      <c r="E27" s="320"/>
      <c r="F27" s="320"/>
      <c r="G27" s="320"/>
      <c r="H27" s="320"/>
      <c r="I27" s="320"/>
      <c r="J27" s="320"/>
      <c r="K27" s="318"/>
    </row>
    <row r="28" s="1" customFormat="1" ht="15" customHeight="1">
      <c r="B28" s="321"/>
      <c r="C28" s="322"/>
      <c r="D28" s="320" t="s">
        <v>3820</v>
      </c>
      <c r="E28" s="320"/>
      <c r="F28" s="320"/>
      <c r="G28" s="320"/>
      <c r="H28" s="320"/>
      <c r="I28" s="320"/>
      <c r="J28" s="320"/>
      <c r="K28" s="318"/>
    </row>
    <row r="29" s="1" customFormat="1" ht="12.75" customHeight="1">
      <c r="B29" s="321"/>
      <c r="C29" s="322"/>
      <c r="D29" s="322"/>
      <c r="E29" s="322"/>
      <c r="F29" s="322"/>
      <c r="G29" s="322"/>
      <c r="H29" s="322"/>
      <c r="I29" s="322"/>
      <c r="J29" s="322"/>
      <c r="K29" s="318"/>
    </row>
    <row r="30" s="1" customFormat="1" ht="15" customHeight="1">
      <c r="B30" s="321"/>
      <c r="C30" s="322"/>
      <c r="D30" s="320" t="s">
        <v>3821</v>
      </c>
      <c r="E30" s="320"/>
      <c r="F30" s="320"/>
      <c r="G30" s="320"/>
      <c r="H30" s="320"/>
      <c r="I30" s="320"/>
      <c r="J30" s="320"/>
      <c r="K30" s="318"/>
    </row>
    <row r="31" s="1" customFormat="1" ht="15" customHeight="1">
      <c r="B31" s="321"/>
      <c r="C31" s="322"/>
      <c r="D31" s="320" t="s">
        <v>3822</v>
      </c>
      <c r="E31" s="320"/>
      <c r="F31" s="320"/>
      <c r="G31" s="320"/>
      <c r="H31" s="320"/>
      <c r="I31" s="320"/>
      <c r="J31" s="320"/>
      <c r="K31" s="318"/>
    </row>
    <row r="32" s="1" customFormat="1" ht="12.75" customHeight="1">
      <c r="B32" s="321"/>
      <c r="C32" s="322"/>
      <c r="D32" s="322"/>
      <c r="E32" s="322"/>
      <c r="F32" s="322"/>
      <c r="G32" s="322"/>
      <c r="H32" s="322"/>
      <c r="I32" s="322"/>
      <c r="J32" s="322"/>
      <c r="K32" s="318"/>
    </row>
    <row r="33" s="1" customFormat="1" ht="15" customHeight="1">
      <c r="B33" s="321"/>
      <c r="C33" s="322"/>
      <c r="D33" s="320" t="s">
        <v>3823</v>
      </c>
      <c r="E33" s="320"/>
      <c r="F33" s="320"/>
      <c r="G33" s="320"/>
      <c r="H33" s="320"/>
      <c r="I33" s="320"/>
      <c r="J33" s="320"/>
      <c r="K33" s="318"/>
    </row>
    <row r="34" s="1" customFormat="1" ht="15" customHeight="1">
      <c r="B34" s="321"/>
      <c r="C34" s="322"/>
      <c r="D34" s="320" t="s">
        <v>3824</v>
      </c>
      <c r="E34" s="320"/>
      <c r="F34" s="320"/>
      <c r="G34" s="320"/>
      <c r="H34" s="320"/>
      <c r="I34" s="320"/>
      <c r="J34" s="320"/>
      <c r="K34" s="318"/>
    </row>
    <row r="35" s="1" customFormat="1" ht="15" customHeight="1">
      <c r="B35" s="321"/>
      <c r="C35" s="322"/>
      <c r="D35" s="320" t="s">
        <v>3825</v>
      </c>
      <c r="E35" s="320"/>
      <c r="F35" s="320"/>
      <c r="G35" s="320"/>
      <c r="H35" s="320"/>
      <c r="I35" s="320"/>
      <c r="J35" s="320"/>
      <c r="K35" s="318"/>
    </row>
    <row r="36" s="1" customFormat="1" ht="15" customHeight="1">
      <c r="B36" s="321"/>
      <c r="C36" s="322"/>
      <c r="D36" s="320"/>
      <c r="E36" s="323" t="s">
        <v>183</v>
      </c>
      <c r="F36" s="320"/>
      <c r="G36" s="320" t="s">
        <v>3826</v>
      </c>
      <c r="H36" s="320"/>
      <c r="I36" s="320"/>
      <c r="J36" s="320"/>
      <c r="K36" s="318"/>
    </row>
    <row r="37" s="1" customFormat="1" ht="30.75" customHeight="1">
      <c r="B37" s="321"/>
      <c r="C37" s="322"/>
      <c r="D37" s="320"/>
      <c r="E37" s="323" t="s">
        <v>3827</v>
      </c>
      <c r="F37" s="320"/>
      <c r="G37" s="320" t="s">
        <v>3828</v>
      </c>
      <c r="H37" s="320"/>
      <c r="I37" s="320"/>
      <c r="J37" s="320"/>
      <c r="K37" s="318"/>
    </row>
    <row r="38" s="1" customFormat="1" ht="15" customHeight="1">
      <c r="B38" s="321"/>
      <c r="C38" s="322"/>
      <c r="D38" s="320"/>
      <c r="E38" s="323" t="s">
        <v>63</v>
      </c>
      <c r="F38" s="320"/>
      <c r="G38" s="320" t="s">
        <v>3829</v>
      </c>
      <c r="H38" s="320"/>
      <c r="I38" s="320"/>
      <c r="J38" s="320"/>
      <c r="K38" s="318"/>
    </row>
    <row r="39" s="1" customFormat="1" ht="15" customHeight="1">
      <c r="B39" s="321"/>
      <c r="C39" s="322"/>
      <c r="D39" s="320"/>
      <c r="E39" s="323" t="s">
        <v>64</v>
      </c>
      <c r="F39" s="320"/>
      <c r="G39" s="320" t="s">
        <v>3830</v>
      </c>
      <c r="H39" s="320"/>
      <c r="I39" s="320"/>
      <c r="J39" s="320"/>
      <c r="K39" s="318"/>
    </row>
    <row r="40" s="1" customFormat="1" ht="15" customHeight="1">
      <c r="B40" s="321"/>
      <c r="C40" s="322"/>
      <c r="D40" s="320"/>
      <c r="E40" s="323" t="s">
        <v>184</v>
      </c>
      <c r="F40" s="320"/>
      <c r="G40" s="320" t="s">
        <v>3831</v>
      </c>
      <c r="H40" s="320"/>
      <c r="I40" s="320"/>
      <c r="J40" s="320"/>
      <c r="K40" s="318"/>
    </row>
    <row r="41" s="1" customFormat="1" ht="15" customHeight="1">
      <c r="B41" s="321"/>
      <c r="C41" s="322"/>
      <c r="D41" s="320"/>
      <c r="E41" s="323" t="s">
        <v>185</v>
      </c>
      <c r="F41" s="320"/>
      <c r="G41" s="320" t="s">
        <v>3832</v>
      </c>
      <c r="H41" s="320"/>
      <c r="I41" s="320"/>
      <c r="J41" s="320"/>
      <c r="K41" s="318"/>
    </row>
    <row r="42" s="1" customFormat="1" ht="15" customHeight="1">
      <c r="B42" s="321"/>
      <c r="C42" s="322"/>
      <c r="D42" s="320"/>
      <c r="E42" s="323" t="s">
        <v>3833</v>
      </c>
      <c r="F42" s="320"/>
      <c r="G42" s="320" t="s">
        <v>3834</v>
      </c>
      <c r="H42" s="320"/>
      <c r="I42" s="320"/>
      <c r="J42" s="320"/>
      <c r="K42" s="318"/>
    </row>
    <row r="43" s="1" customFormat="1" ht="15" customHeight="1">
      <c r="B43" s="321"/>
      <c r="C43" s="322"/>
      <c r="D43" s="320"/>
      <c r="E43" s="323"/>
      <c r="F43" s="320"/>
      <c r="G43" s="320" t="s">
        <v>3835</v>
      </c>
      <c r="H43" s="320"/>
      <c r="I43" s="320"/>
      <c r="J43" s="320"/>
      <c r="K43" s="318"/>
    </row>
    <row r="44" s="1" customFormat="1" ht="15" customHeight="1">
      <c r="B44" s="321"/>
      <c r="C44" s="322"/>
      <c r="D44" s="320"/>
      <c r="E44" s="323" t="s">
        <v>3836</v>
      </c>
      <c r="F44" s="320"/>
      <c r="G44" s="320" t="s">
        <v>3837</v>
      </c>
      <c r="H44" s="320"/>
      <c r="I44" s="320"/>
      <c r="J44" s="320"/>
      <c r="K44" s="318"/>
    </row>
    <row r="45" s="1" customFormat="1" ht="15" customHeight="1">
      <c r="B45" s="321"/>
      <c r="C45" s="322"/>
      <c r="D45" s="320"/>
      <c r="E45" s="323" t="s">
        <v>187</v>
      </c>
      <c r="F45" s="320"/>
      <c r="G45" s="320" t="s">
        <v>3838</v>
      </c>
      <c r="H45" s="320"/>
      <c r="I45" s="320"/>
      <c r="J45" s="320"/>
      <c r="K45" s="318"/>
    </row>
    <row r="46" s="1" customFormat="1" ht="12.75" customHeight="1">
      <c r="B46" s="321"/>
      <c r="C46" s="322"/>
      <c r="D46" s="320"/>
      <c r="E46" s="320"/>
      <c r="F46" s="320"/>
      <c r="G46" s="320"/>
      <c r="H46" s="320"/>
      <c r="I46" s="320"/>
      <c r="J46" s="320"/>
      <c r="K46" s="318"/>
    </row>
    <row r="47" s="1" customFormat="1" ht="15" customHeight="1">
      <c r="B47" s="321"/>
      <c r="C47" s="322"/>
      <c r="D47" s="320" t="s">
        <v>3839</v>
      </c>
      <c r="E47" s="320"/>
      <c r="F47" s="320"/>
      <c r="G47" s="320"/>
      <c r="H47" s="320"/>
      <c r="I47" s="320"/>
      <c r="J47" s="320"/>
      <c r="K47" s="318"/>
    </row>
    <row r="48" s="1" customFormat="1" ht="15" customHeight="1">
      <c r="B48" s="321"/>
      <c r="C48" s="322"/>
      <c r="D48" s="322"/>
      <c r="E48" s="320" t="s">
        <v>3840</v>
      </c>
      <c r="F48" s="320"/>
      <c r="G48" s="320"/>
      <c r="H48" s="320"/>
      <c r="I48" s="320"/>
      <c r="J48" s="320"/>
      <c r="K48" s="318"/>
    </row>
    <row r="49" s="1" customFormat="1" ht="15" customHeight="1">
      <c r="B49" s="321"/>
      <c r="C49" s="322"/>
      <c r="D49" s="322"/>
      <c r="E49" s="320" t="s">
        <v>3841</v>
      </c>
      <c r="F49" s="320"/>
      <c r="G49" s="320"/>
      <c r="H49" s="320"/>
      <c r="I49" s="320"/>
      <c r="J49" s="320"/>
      <c r="K49" s="318"/>
    </row>
    <row r="50" s="1" customFormat="1" ht="15" customHeight="1">
      <c r="B50" s="321"/>
      <c r="C50" s="322"/>
      <c r="D50" s="322"/>
      <c r="E50" s="320" t="s">
        <v>3842</v>
      </c>
      <c r="F50" s="320"/>
      <c r="G50" s="320"/>
      <c r="H50" s="320"/>
      <c r="I50" s="320"/>
      <c r="J50" s="320"/>
      <c r="K50" s="318"/>
    </row>
    <row r="51" s="1" customFormat="1" ht="15" customHeight="1">
      <c r="B51" s="321"/>
      <c r="C51" s="322"/>
      <c r="D51" s="320" t="s">
        <v>3843</v>
      </c>
      <c r="E51" s="320"/>
      <c r="F51" s="320"/>
      <c r="G51" s="320"/>
      <c r="H51" s="320"/>
      <c r="I51" s="320"/>
      <c r="J51" s="320"/>
      <c r="K51" s="318"/>
    </row>
    <row r="52" s="1" customFormat="1" ht="25.5" customHeight="1">
      <c r="B52" s="316"/>
      <c r="C52" s="317" t="s">
        <v>3844</v>
      </c>
      <c r="D52" s="317"/>
      <c r="E52" s="317"/>
      <c r="F52" s="317"/>
      <c r="G52" s="317"/>
      <c r="H52" s="317"/>
      <c r="I52" s="317"/>
      <c r="J52" s="317"/>
      <c r="K52" s="318"/>
    </row>
    <row r="53" s="1" customFormat="1" ht="5.25" customHeight="1">
      <c r="B53" s="316"/>
      <c r="C53" s="319"/>
      <c r="D53" s="319"/>
      <c r="E53" s="319"/>
      <c r="F53" s="319"/>
      <c r="G53" s="319"/>
      <c r="H53" s="319"/>
      <c r="I53" s="319"/>
      <c r="J53" s="319"/>
      <c r="K53" s="318"/>
    </row>
    <row r="54" s="1" customFormat="1" ht="15" customHeight="1">
      <c r="B54" s="316"/>
      <c r="C54" s="320" t="s">
        <v>3845</v>
      </c>
      <c r="D54" s="320"/>
      <c r="E54" s="320"/>
      <c r="F54" s="320"/>
      <c r="G54" s="320"/>
      <c r="H54" s="320"/>
      <c r="I54" s="320"/>
      <c r="J54" s="320"/>
      <c r="K54" s="318"/>
    </row>
    <row r="55" s="1" customFormat="1" ht="15" customHeight="1">
      <c r="B55" s="316"/>
      <c r="C55" s="320" t="s">
        <v>3846</v>
      </c>
      <c r="D55" s="320"/>
      <c r="E55" s="320"/>
      <c r="F55" s="320"/>
      <c r="G55" s="320"/>
      <c r="H55" s="320"/>
      <c r="I55" s="320"/>
      <c r="J55" s="320"/>
      <c r="K55" s="318"/>
    </row>
    <row r="56" s="1" customFormat="1" ht="12.75" customHeight="1">
      <c r="B56" s="316"/>
      <c r="C56" s="320"/>
      <c r="D56" s="320"/>
      <c r="E56" s="320"/>
      <c r="F56" s="320"/>
      <c r="G56" s="320"/>
      <c r="H56" s="320"/>
      <c r="I56" s="320"/>
      <c r="J56" s="320"/>
      <c r="K56" s="318"/>
    </row>
    <row r="57" s="1" customFormat="1" ht="15" customHeight="1">
      <c r="B57" s="316"/>
      <c r="C57" s="320" t="s">
        <v>3847</v>
      </c>
      <c r="D57" s="320"/>
      <c r="E57" s="320"/>
      <c r="F57" s="320"/>
      <c r="G57" s="320"/>
      <c r="H57" s="320"/>
      <c r="I57" s="320"/>
      <c r="J57" s="320"/>
      <c r="K57" s="318"/>
    </row>
    <row r="58" s="1" customFormat="1" ht="15" customHeight="1">
      <c r="B58" s="316"/>
      <c r="C58" s="322"/>
      <c r="D58" s="320" t="s">
        <v>3848</v>
      </c>
      <c r="E58" s="320"/>
      <c r="F58" s="320"/>
      <c r="G58" s="320"/>
      <c r="H58" s="320"/>
      <c r="I58" s="320"/>
      <c r="J58" s="320"/>
      <c r="K58" s="318"/>
    </row>
    <row r="59" s="1" customFormat="1" ht="15" customHeight="1">
      <c r="B59" s="316"/>
      <c r="C59" s="322"/>
      <c r="D59" s="320" t="s">
        <v>3849</v>
      </c>
      <c r="E59" s="320"/>
      <c r="F59" s="320"/>
      <c r="G59" s="320"/>
      <c r="H59" s="320"/>
      <c r="I59" s="320"/>
      <c r="J59" s="320"/>
      <c r="K59" s="318"/>
    </row>
    <row r="60" s="1" customFormat="1" ht="15" customHeight="1">
      <c r="B60" s="316"/>
      <c r="C60" s="322"/>
      <c r="D60" s="320" t="s">
        <v>3850</v>
      </c>
      <c r="E60" s="320"/>
      <c r="F60" s="320"/>
      <c r="G60" s="320"/>
      <c r="H60" s="320"/>
      <c r="I60" s="320"/>
      <c r="J60" s="320"/>
      <c r="K60" s="318"/>
    </row>
    <row r="61" s="1" customFormat="1" ht="15" customHeight="1">
      <c r="B61" s="316"/>
      <c r="C61" s="322"/>
      <c r="D61" s="320" t="s">
        <v>3851</v>
      </c>
      <c r="E61" s="320"/>
      <c r="F61" s="320"/>
      <c r="G61" s="320"/>
      <c r="H61" s="320"/>
      <c r="I61" s="320"/>
      <c r="J61" s="320"/>
      <c r="K61" s="318"/>
    </row>
    <row r="62" s="1" customFormat="1" ht="15" customHeight="1">
      <c r="B62" s="316"/>
      <c r="C62" s="322"/>
      <c r="D62" s="325" t="s">
        <v>3852</v>
      </c>
      <c r="E62" s="325"/>
      <c r="F62" s="325"/>
      <c r="G62" s="325"/>
      <c r="H62" s="325"/>
      <c r="I62" s="325"/>
      <c r="J62" s="325"/>
      <c r="K62" s="318"/>
    </row>
    <row r="63" s="1" customFormat="1" ht="15" customHeight="1">
      <c r="B63" s="316"/>
      <c r="C63" s="322"/>
      <c r="D63" s="320" t="s">
        <v>3853</v>
      </c>
      <c r="E63" s="320"/>
      <c r="F63" s="320"/>
      <c r="G63" s="320"/>
      <c r="H63" s="320"/>
      <c r="I63" s="320"/>
      <c r="J63" s="320"/>
      <c r="K63" s="318"/>
    </row>
    <row r="64" s="1" customFormat="1" ht="12.75" customHeight="1">
      <c r="B64" s="316"/>
      <c r="C64" s="322"/>
      <c r="D64" s="322"/>
      <c r="E64" s="326"/>
      <c r="F64" s="322"/>
      <c r="G64" s="322"/>
      <c r="H64" s="322"/>
      <c r="I64" s="322"/>
      <c r="J64" s="322"/>
      <c r="K64" s="318"/>
    </row>
    <row r="65" s="1" customFormat="1" ht="15" customHeight="1">
      <c r="B65" s="316"/>
      <c r="C65" s="322"/>
      <c r="D65" s="320" t="s">
        <v>3854</v>
      </c>
      <c r="E65" s="320"/>
      <c r="F65" s="320"/>
      <c r="G65" s="320"/>
      <c r="H65" s="320"/>
      <c r="I65" s="320"/>
      <c r="J65" s="320"/>
      <c r="K65" s="318"/>
    </row>
    <row r="66" s="1" customFormat="1" ht="15" customHeight="1">
      <c r="B66" s="316"/>
      <c r="C66" s="322"/>
      <c r="D66" s="325" t="s">
        <v>3855</v>
      </c>
      <c r="E66" s="325"/>
      <c r="F66" s="325"/>
      <c r="G66" s="325"/>
      <c r="H66" s="325"/>
      <c r="I66" s="325"/>
      <c r="J66" s="325"/>
      <c r="K66" s="318"/>
    </row>
    <row r="67" s="1" customFormat="1" ht="15" customHeight="1">
      <c r="B67" s="316"/>
      <c r="C67" s="322"/>
      <c r="D67" s="320" t="s">
        <v>3856</v>
      </c>
      <c r="E67" s="320"/>
      <c r="F67" s="320"/>
      <c r="G67" s="320"/>
      <c r="H67" s="320"/>
      <c r="I67" s="320"/>
      <c r="J67" s="320"/>
      <c r="K67" s="318"/>
    </row>
    <row r="68" s="1" customFormat="1" ht="15" customHeight="1">
      <c r="B68" s="316"/>
      <c r="C68" s="322"/>
      <c r="D68" s="320" t="s">
        <v>3857</v>
      </c>
      <c r="E68" s="320"/>
      <c r="F68" s="320"/>
      <c r="G68" s="320"/>
      <c r="H68" s="320"/>
      <c r="I68" s="320"/>
      <c r="J68" s="320"/>
      <c r="K68" s="318"/>
    </row>
    <row r="69" s="1" customFormat="1" ht="15" customHeight="1">
      <c r="B69" s="316"/>
      <c r="C69" s="322"/>
      <c r="D69" s="320" t="s">
        <v>3858</v>
      </c>
      <c r="E69" s="320"/>
      <c r="F69" s="320"/>
      <c r="G69" s="320"/>
      <c r="H69" s="320"/>
      <c r="I69" s="320"/>
      <c r="J69" s="320"/>
      <c r="K69" s="318"/>
    </row>
    <row r="70" s="1" customFormat="1" ht="15" customHeight="1">
      <c r="B70" s="316"/>
      <c r="C70" s="322"/>
      <c r="D70" s="320" t="s">
        <v>3859</v>
      </c>
      <c r="E70" s="320"/>
      <c r="F70" s="320"/>
      <c r="G70" s="320"/>
      <c r="H70" s="320"/>
      <c r="I70" s="320"/>
      <c r="J70" s="320"/>
      <c r="K70" s="318"/>
    </row>
    <row r="71" s="1" customFormat="1" ht="12.75" customHeight="1">
      <c r="B71" s="327"/>
      <c r="C71" s="328"/>
      <c r="D71" s="328"/>
      <c r="E71" s="328"/>
      <c r="F71" s="328"/>
      <c r="G71" s="328"/>
      <c r="H71" s="328"/>
      <c r="I71" s="328"/>
      <c r="J71" s="328"/>
      <c r="K71" s="329"/>
    </row>
    <row r="72" s="1" customFormat="1" ht="18.75" customHeight="1">
      <c r="B72" s="330"/>
      <c r="C72" s="330"/>
      <c r="D72" s="330"/>
      <c r="E72" s="330"/>
      <c r="F72" s="330"/>
      <c r="G72" s="330"/>
      <c r="H72" s="330"/>
      <c r="I72" s="330"/>
      <c r="J72" s="330"/>
      <c r="K72" s="331"/>
    </row>
    <row r="73" s="1" customFormat="1" ht="18.75" customHeight="1">
      <c r="B73" s="331"/>
      <c r="C73" s="331"/>
      <c r="D73" s="331"/>
      <c r="E73" s="331"/>
      <c r="F73" s="331"/>
      <c r="G73" s="331"/>
      <c r="H73" s="331"/>
      <c r="I73" s="331"/>
      <c r="J73" s="331"/>
      <c r="K73" s="331"/>
    </row>
    <row r="74" s="1" customFormat="1" ht="7.5" customHeight="1">
      <c r="B74" s="332"/>
      <c r="C74" s="333"/>
      <c r="D74" s="333"/>
      <c r="E74" s="333"/>
      <c r="F74" s="333"/>
      <c r="G74" s="333"/>
      <c r="H74" s="333"/>
      <c r="I74" s="333"/>
      <c r="J74" s="333"/>
      <c r="K74" s="334"/>
    </row>
    <row r="75" s="1" customFormat="1" ht="45" customHeight="1">
      <c r="B75" s="335"/>
      <c r="C75" s="336" t="s">
        <v>3860</v>
      </c>
      <c r="D75" s="336"/>
      <c r="E75" s="336"/>
      <c r="F75" s="336"/>
      <c r="G75" s="336"/>
      <c r="H75" s="336"/>
      <c r="I75" s="336"/>
      <c r="J75" s="336"/>
      <c r="K75" s="337"/>
    </row>
    <row r="76" s="1" customFormat="1" ht="17.25" customHeight="1">
      <c r="B76" s="335"/>
      <c r="C76" s="338" t="s">
        <v>3861</v>
      </c>
      <c r="D76" s="338"/>
      <c r="E76" s="338"/>
      <c r="F76" s="338" t="s">
        <v>3862</v>
      </c>
      <c r="G76" s="339"/>
      <c r="H76" s="338" t="s">
        <v>64</v>
      </c>
      <c r="I76" s="338" t="s">
        <v>67</v>
      </c>
      <c r="J76" s="338" t="s">
        <v>3863</v>
      </c>
      <c r="K76" s="337"/>
    </row>
    <row r="77" s="1" customFormat="1" ht="17.25" customHeight="1">
      <c r="B77" s="335"/>
      <c r="C77" s="340" t="s">
        <v>3864</v>
      </c>
      <c r="D77" s="340"/>
      <c r="E77" s="340"/>
      <c r="F77" s="341" t="s">
        <v>3865</v>
      </c>
      <c r="G77" s="342"/>
      <c r="H77" s="340"/>
      <c r="I77" s="340"/>
      <c r="J77" s="340" t="s">
        <v>3866</v>
      </c>
      <c r="K77" s="337"/>
    </row>
    <row r="78" s="1" customFormat="1" ht="5.25" customHeight="1">
      <c r="B78" s="335"/>
      <c r="C78" s="343"/>
      <c r="D78" s="343"/>
      <c r="E78" s="343"/>
      <c r="F78" s="343"/>
      <c r="G78" s="344"/>
      <c r="H78" s="343"/>
      <c r="I78" s="343"/>
      <c r="J78" s="343"/>
      <c r="K78" s="337"/>
    </row>
    <row r="79" s="1" customFormat="1" ht="15" customHeight="1">
      <c r="B79" s="335"/>
      <c r="C79" s="323" t="s">
        <v>63</v>
      </c>
      <c r="D79" s="345"/>
      <c r="E79" s="345"/>
      <c r="F79" s="346" t="s">
        <v>3867</v>
      </c>
      <c r="G79" s="347"/>
      <c r="H79" s="323" t="s">
        <v>3868</v>
      </c>
      <c r="I79" s="323" t="s">
        <v>3869</v>
      </c>
      <c r="J79" s="323">
        <v>20</v>
      </c>
      <c r="K79" s="337"/>
    </row>
    <row r="80" s="1" customFormat="1" ht="15" customHeight="1">
      <c r="B80" s="335"/>
      <c r="C80" s="323" t="s">
        <v>3870</v>
      </c>
      <c r="D80" s="323"/>
      <c r="E80" s="323"/>
      <c r="F80" s="346" t="s">
        <v>3867</v>
      </c>
      <c r="G80" s="347"/>
      <c r="H80" s="323" t="s">
        <v>3871</v>
      </c>
      <c r="I80" s="323" t="s">
        <v>3869</v>
      </c>
      <c r="J80" s="323">
        <v>120</v>
      </c>
      <c r="K80" s="337"/>
    </row>
    <row r="81" s="1" customFormat="1" ht="15" customHeight="1">
      <c r="B81" s="348"/>
      <c r="C81" s="323" t="s">
        <v>3872</v>
      </c>
      <c r="D81" s="323"/>
      <c r="E81" s="323"/>
      <c r="F81" s="346" t="s">
        <v>3873</v>
      </c>
      <c r="G81" s="347"/>
      <c r="H81" s="323" t="s">
        <v>3874</v>
      </c>
      <c r="I81" s="323" t="s">
        <v>3869</v>
      </c>
      <c r="J81" s="323">
        <v>50</v>
      </c>
      <c r="K81" s="337"/>
    </row>
    <row r="82" s="1" customFormat="1" ht="15" customHeight="1">
      <c r="B82" s="348"/>
      <c r="C82" s="323" t="s">
        <v>3875</v>
      </c>
      <c r="D82" s="323"/>
      <c r="E82" s="323"/>
      <c r="F82" s="346" t="s">
        <v>3867</v>
      </c>
      <c r="G82" s="347"/>
      <c r="H82" s="323" t="s">
        <v>3876</v>
      </c>
      <c r="I82" s="323" t="s">
        <v>3877</v>
      </c>
      <c r="J82" s="323"/>
      <c r="K82" s="337"/>
    </row>
    <row r="83" s="1" customFormat="1" ht="15" customHeight="1">
      <c r="B83" s="348"/>
      <c r="C83" s="349" t="s">
        <v>3878</v>
      </c>
      <c r="D83" s="349"/>
      <c r="E83" s="349"/>
      <c r="F83" s="350" t="s">
        <v>3873</v>
      </c>
      <c r="G83" s="349"/>
      <c r="H83" s="349" t="s">
        <v>3879</v>
      </c>
      <c r="I83" s="349" t="s">
        <v>3869</v>
      </c>
      <c r="J83" s="349">
        <v>15</v>
      </c>
      <c r="K83" s="337"/>
    </row>
    <row r="84" s="1" customFormat="1" ht="15" customHeight="1">
      <c r="B84" s="348"/>
      <c r="C84" s="349" t="s">
        <v>3880</v>
      </c>
      <c r="D84" s="349"/>
      <c r="E84" s="349"/>
      <c r="F84" s="350" t="s">
        <v>3873</v>
      </c>
      <c r="G84" s="349"/>
      <c r="H84" s="349" t="s">
        <v>3881</v>
      </c>
      <c r="I84" s="349" t="s">
        <v>3869</v>
      </c>
      <c r="J84" s="349">
        <v>15</v>
      </c>
      <c r="K84" s="337"/>
    </row>
    <row r="85" s="1" customFormat="1" ht="15" customHeight="1">
      <c r="B85" s="348"/>
      <c r="C85" s="349" t="s">
        <v>3882</v>
      </c>
      <c r="D85" s="349"/>
      <c r="E85" s="349"/>
      <c r="F85" s="350" t="s">
        <v>3873</v>
      </c>
      <c r="G85" s="349"/>
      <c r="H85" s="349" t="s">
        <v>3883</v>
      </c>
      <c r="I85" s="349" t="s">
        <v>3869</v>
      </c>
      <c r="J85" s="349">
        <v>20</v>
      </c>
      <c r="K85" s="337"/>
    </row>
    <row r="86" s="1" customFormat="1" ht="15" customHeight="1">
      <c r="B86" s="348"/>
      <c r="C86" s="349" t="s">
        <v>3884</v>
      </c>
      <c r="D86" s="349"/>
      <c r="E86" s="349"/>
      <c r="F86" s="350" t="s">
        <v>3873</v>
      </c>
      <c r="G86" s="349"/>
      <c r="H86" s="349" t="s">
        <v>3885</v>
      </c>
      <c r="I86" s="349" t="s">
        <v>3869</v>
      </c>
      <c r="J86" s="349">
        <v>20</v>
      </c>
      <c r="K86" s="337"/>
    </row>
    <row r="87" s="1" customFormat="1" ht="15" customHeight="1">
      <c r="B87" s="348"/>
      <c r="C87" s="323" t="s">
        <v>3886</v>
      </c>
      <c r="D87" s="323"/>
      <c r="E87" s="323"/>
      <c r="F87" s="346" t="s">
        <v>3873</v>
      </c>
      <c r="G87" s="347"/>
      <c r="H87" s="323" t="s">
        <v>3887</v>
      </c>
      <c r="I87" s="323" t="s">
        <v>3869</v>
      </c>
      <c r="J87" s="323">
        <v>50</v>
      </c>
      <c r="K87" s="337"/>
    </row>
    <row r="88" s="1" customFormat="1" ht="15" customHeight="1">
      <c r="B88" s="348"/>
      <c r="C88" s="323" t="s">
        <v>3888</v>
      </c>
      <c r="D88" s="323"/>
      <c r="E88" s="323"/>
      <c r="F88" s="346" t="s">
        <v>3873</v>
      </c>
      <c r="G88" s="347"/>
      <c r="H88" s="323" t="s">
        <v>3889</v>
      </c>
      <c r="I88" s="323" t="s">
        <v>3869</v>
      </c>
      <c r="J88" s="323">
        <v>20</v>
      </c>
      <c r="K88" s="337"/>
    </row>
    <row r="89" s="1" customFormat="1" ht="15" customHeight="1">
      <c r="B89" s="348"/>
      <c r="C89" s="323" t="s">
        <v>3890</v>
      </c>
      <c r="D89" s="323"/>
      <c r="E89" s="323"/>
      <c r="F89" s="346" t="s">
        <v>3873</v>
      </c>
      <c r="G89" s="347"/>
      <c r="H89" s="323" t="s">
        <v>3891</v>
      </c>
      <c r="I89" s="323" t="s">
        <v>3869</v>
      </c>
      <c r="J89" s="323">
        <v>20</v>
      </c>
      <c r="K89" s="337"/>
    </row>
    <row r="90" s="1" customFormat="1" ht="15" customHeight="1">
      <c r="B90" s="348"/>
      <c r="C90" s="323" t="s">
        <v>3892</v>
      </c>
      <c r="D90" s="323"/>
      <c r="E90" s="323"/>
      <c r="F90" s="346" t="s">
        <v>3873</v>
      </c>
      <c r="G90" s="347"/>
      <c r="H90" s="323" t="s">
        <v>3893</v>
      </c>
      <c r="I90" s="323" t="s">
        <v>3869</v>
      </c>
      <c r="J90" s="323">
        <v>50</v>
      </c>
      <c r="K90" s="337"/>
    </row>
    <row r="91" s="1" customFormat="1" ht="15" customHeight="1">
      <c r="B91" s="348"/>
      <c r="C91" s="323" t="s">
        <v>3894</v>
      </c>
      <c r="D91" s="323"/>
      <c r="E91" s="323"/>
      <c r="F91" s="346" t="s">
        <v>3873</v>
      </c>
      <c r="G91" s="347"/>
      <c r="H91" s="323" t="s">
        <v>3894</v>
      </c>
      <c r="I91" s="323" t="s">
        <v>3869</v>
      </c>
      <c r="J91" s="323">
        <v>50</v>
      </c>
      <c r="K91" s="337"/>
    </row>
    <row r="92" s="1" customFormat="1" ht="15" customHeight="1">
      <c r="B92" s="348"/>
      <c r="C92" s="323" t="s">
        <v>3895</v>
      </c>
      <c r="D92" s="323"/>
      <c r="E92" s="323"/>
      <c r="F92" s="346" t="s">
        <v>3873</v>
      </c>
      <c r="G92" s="347"/>
      <c r="H92" s="323" t="s">
        <v>3896</v>
      </c>
      <c r="I92" s="323" t="s">
        <v>3869</v>
      </c>
      <c r="J92" s="323">
        <v>255</v>
      </c>
      <c r="K92" s="337"/>
    </row>
    <row r="93" s="1" customFormat="1" ht="15" customHeight="1">
      <c r="B93" s="348"/>
      <c r="C93" s="323" t="s">
        <v>3897</v>
      </c>
      <c r="D93" s="323"/>
      <c r="E93" s="323"/>
      <c r="F93" s="346" t="s">
        <v>3867</v>
      </c>
      <c r="G93" s="347"/>
      <c r="H93" s="323" t="s">
        <v>3898</v>
      </c>
      <c r="I93" s="323" t="s">
        <v>3899</v>
      </c>
      <c r="J93" s="323"/>
      <c r="K93" s="337"/>
    </row>
    <row r="94" s="1" customFormat="1" ht="15" customHeight="1">
      <c r="B94" s="348"/>
      <c r="C94" s="323" t="s">
        <v>3900</v>
      </c>
      <c r="D94" s="323"/>
      <c r="E94" s="323"/>
      <c r="F94" s="346" t="s">
        <v>3867</v>
      </c>
      <c r="G94" s="347"/>
      <c r="H94" s="323" t="s">
        <v>3901</v>
      </c>
      <c r="I94" s="323" t="s">
        <v>3902</v>
      </c>
      <c r="J94" s="323"/>
      <c r="K94" s="337"/>
    </row>
    <row r="95" s="1" customFormat="1" ht="15" customHeight="1">
      <c r="B95" s="348"/>
      <c r="C95" s="323" t="s">
        <v>3903</v>
      </c>
      <c r="D95" s="323"/>
      <c r="E95" s="323"/>
      <c r="F95" s="346" t="s">
        <v>3867</v>
      </c>
      <c r="G95" s="347"/>
      <c r="H95" s="323" t="s">
        <v>3903</v>
      </c>
      <c r="I95" s="323" t="s">
        <v>3902</v>
      </c>
      <c r="J95" s="323"/>
      <c r="K95" s="337"/>
    </row>
    <row r="96" s="1" customFormat="1" ht="15" customHeight="1">
      <c r="B96" s="348"/>
      <c r="C96" s="323" t="s">
        <v>48</v>
      </c>
      <c r="D96" s="323"/>
      <c r="E96" s="323"/>
      <c r="F96" s="346" t="s">
        <v>3867</v>
      </c>
      <c r="G96" s="347"/>
      <c r="H96" s="323" t="s">
        <v>3904</v>
      </c>
      <c r="I96" s="323" t="s">
        <v>3902</v>
      </c>
      <c r="J96" s="323"/>
      <c r="K96" s="337"/>
    </row>
    <row r="97" s="1" customFormat="1" ht="15" customHeight="1">
      <c r="B97" s="348"/>
      <c r="C97" s="323" t="s">
        <v>58</v>
      </c>
      <c r="D97" s="323"/>
      <c r="E97" s="323"/>
      <c r="F97" s="346" t="s">
        <v>3867</v>
      </c>
      <c r="G97" s="347"/>
      <c r="H97" s="323" t="s">
        <v>3905</v>
      </c>
      <c r="I97" s="323" t="s">
        <v>3902</v>
      </c>
      <c r="J97" s="323"/>
      <c r="K97" s="337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</row>
    <row r="101" s="1" customFormat="1" ht="7.5" customHeight="1">
      <c r="B101" s="332"/>
      <c r="C101" s="333"/>
      <c r="D101" s="333"/>
      <c r="E101" s="333"/>
      <c r="F101" s="333"/>
      <c r="G101" s="333"/>
      <c r="H101" s="333"/>
      <c r="I101" s="333"/>
      <c r="J101" s="333"/>
      <c r="K101" s="334"/>
    </row>
    <row r="102" s="1" customFormat="1" ht="45" customHeight="1">
      <c r="B102" s="335"/>
      <c r="C102" s="336" t="s">
        <v>3906</v>
      </c>
      <c r="D102" s="336"/>
      <c r="E102" s="336"/>
      <c r="F102" s="336"/>
      <c r="G102" s="336"/>
      <c r="H102" s="336"/>
      <c r="I102" s="336"/>
      <c r="J102" s="336"/>
      <c r="K102" s="337"/>
    </row>
    <row r="103" s="1" customFormat="1" ht="17.25" customHeight="1">
      <c r="B103" s="335"/>
      <c r="C103" s="338" t="s">
        <v>3861</v>
      </c>
      <c r="D103" s="338"/>
      <c r="E103" s="338"/>
      <c r="F103" s="338" t="s">
        <v>3862</v>
      </c>
      <c r="G103" s="339"/>
      <c r="H103" s="338" t="s">
        <v>64</v>
      </c>
      <c r="I103" s="338" t="s">
        <v>67</v>
      </c>
      <c r="J103" s="338" t="s">
        <v>3863</v>
      </c>
      <c r="K103" s="337"/>
    </row>
    <row r="104" s="1" customFormat="1" ht="17.25" customHeight="1">
      <c r="B104" s="335"/>
      <c r="C104" s="340" t="s">
        <v>3864</v>
      </c>
      <c r="D104" s="340"/>
      <c r="E104" s="340"/>
      <c r="F104" s="341" t="s">
        <v>3865</v>
      </c>
      <c r="G104" s="342"/>
      <c r="H104" s="340"/>
      <c r="I104" s="340"/>
      <c r="J104" s="340" t="s">
        <v>3866</v>
      </c>
      <c r="K104" s="337"/>
    </row>
    <row r="105" s="1" customFormat="1" ht="5.25" customHeight="1">
      <c r="B105" s="335"/>
      <c r="C105" s="338"/>
      <c r="D105" s="338"/>
      <c r="E105" s="338"/>
      <c r="F105" s="338"/>
      <c r="G105" s="356"/>
      <c r="H105" s="338"/>
      <c r="I105" s="338"/>
      <c r="J105" s="338"/>
      <c r="K105" s="337"/>
    </row>
    <row r="106" s="1" customFormat="1" ht="15" customHeight="1">
      <c r="B106" s="335"/>
      <c r="C106" s="323" t="s">
        <v>63</v>
      </c>
      <c r="D106" s="345"/>
      <c r="E106" s="345"/>
      <c r="F106" s="346" t="s">
        <v>3867</v>
      </c>
      <c r="G106" s="323"/>
      <c r="H106" s="323" t="s">
        <v>3907</v>
      </c>
      <c r="I106" s="323" t="s">
        <v>3869</v>
      </c>
      <c r="J106" s="323">
        <v>20</v>
      </c>
      <c r="K106" s="337"/>
    </row>
    <row r="107" s="1" customFormat="1" ht="15" customHeight="1">
      <c r="B107" s="335"/>
      <c r="C107" s="323" t="s">
        <v>3870</v>
      </c>
      <c r="D107" s="323"/>
      <c r="E107" s="323"/>
      <c r="F107" s="346" t="s">
        <v>3867</v>
      </c>
      <c r="G107" s="323"/>
      <c r="H107" s="323" t="s">
        <v>3907</v>
      </c>
      <c r="I107" s="323" t="s">
        <v>3869</v>
      </c>
      <c r="J107" s="323">
        <v>120</v>
      </c>
      <c r="K107" s="337"/>
    </row>
    <row r="108" s="1" customFormat="1" ht="15" customHeight="1">
      <c r="B108" s="348"/>
      <c r="C108" s="323" t="s">
        <v>3872</v>
      </c>
      <c r="D108" s="323"/>
      <c r="E108" s="323"/>
      <c r="F108" s="346" t="s">
        <v>3873</v>
      </c>
      <c r="G108" s="323"/>
      <c r="H108" s="323" t="s">
        <v>3907</v>
      </c>
      <c r="I108" s="323" t="s">
        <v>3869</v>
      </c>
      <c r="J108" s="323">
        <v>50</v>
      </c>
      <c r="K108" s="337"/>
    </row>
    <row r="109" s="1" customFormat="1" ht="15" customHeight="1">
      <c r="B109" s="348"/>
      <c r="C109" s="323" t="s">
        <v>3875</v>
      </c>
      <c r="D109" s="323"/>
      <c r="E109" s="323"/>
      <c r="F109" s="346" t="s">
        <v>3867</v>
      </c>
      <c r="G109" s="323"/>
      <c r="H109" s="323" t="s">
        <v>3907</v>
      </c>
      <c r="I109" s="323" t="s">
        <v>3877</v>
      </c>
      <c r="J109" s="323"/>
      <c r="K109" s="337"/>
    </row>
    <row r="110" s="1" customFormat="1" ht="15" customHeight="1">
      <c r="B110" s="348"/>
      <c r="C110" s="323" t="s">
        <v>3886</v>
      </c>
      <c r="D110" s="323"/>
      <c r="E110" s="323"/>
      <c r="F110" s="346" t="s">
        <v>3873</v>
      </c>
      <c r="G110" s="323"/>
      <c r="H110" s="323" t="s">
        <v>3907</v>
      </c>
      <c r="I110" s="323" t="s">
        <v>3869</v>
      </c>
      <c r="J110" s="323">
        <v>50</v>
      </c>
      <c r="K110" s="337"/>
    </row>
    <row r="111" s="1" customFormat="1" ht="15" customHeight="1">
      <c r="B111" s="348"/>
      <c r="C111" s="323" t="s">
        <v>3894</v>
      </c>
      <c r="D111" s="323"/>
      <c r="E111" s="323"/>
      <c r="F111" s="346" t="s">
        <v>3873</v>
      </c>
      <c r="G111" s="323"/>
      <c r="H111" s="323" t="s">
        <v>3907</v>
      </c>
      <c r="I111" s="323" t="s">
        <v>3869</v>
      </c>
      <c r="J111" s="323">
        <v>50</v>
      </c>
      <c r="K111" s="337"/>
    </row>
    <row r="112" s="1" customFormat="1" ht="15" customHeight="1">
      <c r="B112" s="348"/>
      <c r="C112" s="323" t="s">
        <v>3892</v>
      </c>
      <c r="D112" s="323"/>
      <c r="E112" s="323"/>
      <c r="F112" s="346" t="s">
        <v>3873</v>
      </c>
      <c r="G112" s="323"/>
      <c r="H112" s="323" t="s">
        <v>3907</v>
      </c>
      <c r="I112" s="323" t="s">
        <v>3869</v>
      </c>
      <c r="J112" s="323">
        <v>50</v>
      </c>
      <c r="K112" s="337"/>
    </row>
    <row r="113" s="1" customFormat="1" ht="15" customHeight="1">
      <c r="B113" s="348"/>
      <c r="C113" s="323" t="s">
        <v>63</v>
      </c>
      <c r="D113" s="323"/>
      <c r="E113" s="323"/>
      <c r="F113" s="346" t="s">
        <v>3867</v>
      </c>
      <c r="G113" s="323"/>
      <c r="H113" s="323" t="s">
        <v>3908</v>
      </c>
      <c r="I113" s="323" t="s">
        <v>3869</v>
      </c>
      <c r="J113" s="323">
        <v>20</v>
      </c>
      <c r="K113" s="337"/>
    </row>
    <row r="114" s="1" customFormat="1" ht="15" customHeight="1">
      <c r="B114" s="348"/>
      <c r="C114" s="323" t="s">
        <v>3909</v>
      </c>
      <c r="D114" s="323"/>
      <c r="E114" s="323"/>
      <c r="F114" s="346" t="s">
        <v>3867</v>
      </c>
      <c r="G114" s="323"/>
      <c r="H114" s="323" t="s">
        <v>3910</v>
      </c>
      <c r="I114" s="323" t="s">
        <v>3869</v>
      </c>
      <c r="J114" s="323">
        <v>120</v>
      </c>
      <c r="K114" s="337"/>
    </row>
    <row r="115" s="1" customFormat="1" ht="15" customHeight="1">
      <c r="B115" s="348"/>
      <c r="C115" s="323" t="s">
        <v>48</v>
      </c>
      <c r="D115" s="323"/>
      <c r="E115" s="323"/>
      <c r="F115" s="346" t="s">
        <v>3867</v>
      </c>
      <c r="G115" s="323"/>
      <c r="H115" s="323" t="s">
        <v>3911</v>
      </c>
      <c r="I115" s="323" t="s">
        <v>3902</v>
      </c>
      <c r="J115" s="323"/>
      <c r="K115" s="337"/>
    </row>
    <row r="116" s="1" customFormat="1" ht="15" customHeight="1">
      <c r="B116" s="348"/>
      <c r="C116" s="323" t="s">
        <v>58</v>
      </c>
      <c r="D116" s="323"/>
      <c r="E116" s="323"/>
      <c r="F116" s="346" t="s">
        <v>3867</v>
      </c>
      <c r="G116" s="323"/>
      <c r="H116" s="323" t="s">
        <v>3912</v>
      </c>
      <c r="I116" s="323" t="s">
        <v>3902</v>
      </c>
      <c r="J116" s="323"/>
      <c r="K116" s="337"/>
    </row>
    <row r="117" s="1" customFormat="1" ht="15" customHeight="1">
      <c r="B117" s="348"/>
      <c r="C117" s="323" t="s">
        <v>67</v>
      </c>
      <c r="D117" s="323"/>
      <c r="E117" s="323"/>
      <c r="F117" s="346" t="s">
        <v>3867</v>
      </c>
      <c r="G117" s="323"/>
      <c r="H117" s="323" t="s">
        <v>3913</v>
      </c>
      <c r="I117" s="323" t="s">
        <v>3914</v>
      </c>
      <c r="J117" s="323"/>
      <c r="K117" s="337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59"/>
      <c r="D119" s="359"/>
      <c r="E119" s="359"/>
      <c r="F119" s="360"/>
      <c r="G119" s="359"/>
      <c r="H119" s="359"/>
      <c r="I119" s="359"/>
      <c r="J119" s="359"/>
      <c r="K119" s="358"/>
    </row>
    <row r="120" s="1" customFormat="1" ht="18.75" customHeight="1">
      <c r="B120" s="331"/>
      <c r="C120" s="331"/>
      <c r="D120" s="331"/>
      <c r="E120" s="331"/>
      <c r="F120" s="331"/>
      <c r="G120" s="331"/>
      <c r="H120" s="331"/>
      <c r="I120" s="331"/>
      <c r="J120" s="331"/>
      <c r="K120" s="331"/>
    </row>
    <row r="121" s="1" customFormat="1" ht="7.5" customHeight="1">
      <c r="B121" s="361"/>
      <c r="C121" s="362"/>
      <c r="D121" s="362"/>
      <c r="E121" s="362"/>
      <c r="F121" s="362"/>
      <c r="G121" s="362"/>
      <c r="H121" s="362"/>
      <c r="I121" s="362"/>
      <c r="J121" s="362"/>
      <c r="K121" s="363"/>
    </row>
    <row r="122" s="1" customFormat="1" ht="45" customHeight="1">
      <c r="B122" s="364"/>
      <c r="C122" s="314" t="s">
        <v>3915</v>
      </c>
      <c r="D122" s="314"/>
      <c r="E122" s="314"/>
      <c r="F122" s="314"/>
      <c r="G122" s="314"/>
      <c r="H122" s="314"/>
      <c r="I122" s="314"/>
      <c r="J122" s="314"/>
      <c r="K122" s="365"/>
    </row>
    <row r="123" s="1" customFormat="1" ht="17.25" customHeight="1">
      <c r="B123" s="366"/>
      <c r="C123" s="338" t="s">
        <v>3861</v>
      </c>
      <c r="D123" s="338"/>
      <c r="E123" s="338"/>
      <c r="F123" s="338" t="s">
        <v>3862</v>
      </c>
      <c r="G123" s="339"/>
      <c r="H123" s="338" t="s">
        <v>64</v>
      </c>
      <c r="I123" s="338" t="s">
        <v>67</v>
      </c>
      <c r="J123" s="338" t="s">
        <v>3863</v>
      </c>
      <c r="K123" s="367"/>
    </row>
    <row r="124" s="1" customFormat="1" ht="17.25" customHeight="1">
      <c r="B124" s="366"/>
      <c r="C124" s="340" t="s">
        <v>3864</v>
      </c>
      <c r="D124" s="340"/>
      <c r="E124" s="340"/>
      <c r="F124" s="341" t="s">
        <v>3865</v>
      </c>
      <c r="G124" s="342"/>
      <c r="H124" s="340"/>
      <c r="I124" s="340"/>
      <c r="J124" s="340" t="s">
        <v>3866</v>
      </c>
      <c r="K124" s="367"/>
    </row>
    <row r="125" s="1" customFormat="1" ht="5.25" customHeight="1">
      <c r="B125" s="368"/>
      <c r="C125" s="343"/>
      <c r="D125" s="343"/>
      <c r="E125" s="343"/>
      <c r="F125" s="343"/>
      <c r="G125" s="369"/>
      <c r="H125" s="343"/>
      <c r="I125" s="343"/>
      <c r="J125" s="343"/>
      <c r="K125" s="370"/>
    </row>
    <row r="126" s="1" customFormat="1" ht="15" customHeight="1">
      <c r="B126" s="368"/>
      <c r="C126" s="323" t="s">
        <v>3870</v>
      </c>
      <c r="D126" s="345"/>
      <c r="E126" s="345"/>
      <c r="F126" s="346" t="s">
        <v>3867</v>
      </c>
      <c r="G126" s="323"/>
      <c r="H126" s="323" t="s">
        <v>3907</v>
      </c>
      <c r="I126" s="323" t="s">
        <v>3869</v>
      </c>
      <c r="J126" s="323">
        <v>120</v>
      </c>
      <c r="K126" s="371"/>
    </row>
    <row r="127" s="1" customFormat="1" ht="15" customHeight="1">
      <c r="B127" s="368"/>
      <c r="C127" s="323" t="s">
        <v>3916</v>
      </c>
      <c r="D127" s="323"/>
      <c r="E127" s="323"/>
      <c r="F127" s="346" t="s">
        <v>3867</v>
      </c>
      <c r="G127" s="323"/>
      <c r="H127" s="323" t="s">
        <v>3917</v>
      </c>
      <c r="I127" s="323" t="s">
        <v>3869</v>
      </c>
      <c r="J127" s="323" t="s">
        <v>3918</v>
      </c>
      <c r="K127" s="371"/>
    </row>
    <row r="128" s="1" customFormat="1" ht="15" customHeight="1">
      <c r="B128" s="368"/>
      <c r="C128" s="323" t="s">
        <v>3815</v>
      </c>
      <c r="D128" s="323"/>
      <c r="E128" s="323"/>
      <c r="F128" s="346" t="s">
        <v>3867</v>
      </c>
      <c r="G128" s="323"/>
      <c r="H128" s="323" t="s">
        <v>3919</v>
      </c>
      <c r="I128" s="323" t="s">
        <v>3869</v>
      </c>
      <c r="J128" s="323" t="s">
        <v>3918</v>
      </c>
      <c r="K128" s="371"/>
    </row>
    <row r="129" s="1" customFormat="1" ht="15" customHeight="1">
      <c r="B129" s="368"/>
      <c r="C129" s="323" t="s">
        <v>3878</v>
      </c>
      <c r="D129" s="323"/>
      <c r="E129" s="323"/>
      <c r="F129" s="346" t="s">
        <v>3873</v>
      </c>
      <c r="G129" s="323"/>
      <c r="H129" s="323" t="s">
        <v>3879</v>
      </c>
      <c r="I129" s="323" t="s">
        <v>3869</v>
      </c>
      <c r="J129" s="323">
        <v>15</v>
      </c>
      <c r="K129" s="371"/>
    </row>
    <row r="130" s="1" customFormat="1" ht="15" customHeight="1">
      <c r="B130" s="368"/>
      <c r="C130" s="349" t="s">
        <v>3880</v>
      </c>
      <c r="D130" s="349"/>
      <c r="E130" s="349"/>
      <c r="F130" s="350" t="s">
        <v>3873</v>
      </c>
      <c r="G130" s="349"/>
      <c r="H130" s="349" t="s">
        <v>3881</v>
      </c>
      <c r="I130" s="349" t="s">
        <v>3869</v>
      </c>
      <c r="J130" s="349">
        <v>15</v>
      </c>
      <c r="K130" s="371"/>
    </row>
    <row r="131" s="1" customFormat="1" ht="15" customHeight="1">
      <c r="B131" s="368"/>
      <c r="C131" s="349" t="s">
        <v>3882</v>
      </c>
      <c r="D131" s="349"/>
      <c r="E131" s="349"/>
      <c r="F131" s="350" t="s">
        <v>3873</v>
      </c>
      <c r="G131" s="349"/>
      <c r="H131" s="349" t="s">
        <v>3883</v>
      </c>
      <c r="I131" s="349" t="s">
        <v>3869</v>
      </c>
      <c r="J131" s="349">
        <v>20</v>
      </c>
      <c r="K131" s="371"/>
    </row>
    <row r="132" s="1" customFormat="1" ht="15" customHeight="1">
      <c r="B132" s="368"/>
      <c r="C132" s="349" t="s">
        <v>3884</v>
      </c>
      <c r="D132" s="349"/>
      <c r="E132" s="349"/>
      <c r="F132" s="350" t="s">
        <v>3873</v>
      </c>
      <c r="G132" s="349"/>
      <c r="H132" s="349" t="s">
        <v>3885</v>
      </c>
      <c r="I132" s="349" t="s">
        <v>3869</v>
      </c>
      <c r="J132" s="349">
        <v>20</v>
      </c>
      <c r="K132" s="371"/>
    </row>
    <row r="133" s="1" customFormat="1" ht="15" customHeight="1">
      <c r="B133" s="368"/>
      <c r="C133" s="323" t="s">
        <v>3872</v>
      </c>
      <c r="D133" s="323"/>
      <c r="E133" s="323"/>
      <c r="F133" s="346" t="s">
        <v>3873</v>
      </c>
      <c r="G133" s="323"/>
      <c r="H133" s="323" t="s">
        <v>3907</v>
      </c>
      <c r="I133" s="323" t="s">
        <v>3869</v>
      </c>
      <c r="J133" s="323">
        <v>50</v>
      </c>
      <c r="K133" s="371"/>
    </row>
    <row r="134" s="1" customFormat="1" ht="15" customHeight="1">
      <c r="B134" s="368"/>
      <c r="C134" s="323" t="s">
        <v>3886</v>
      </c>
      <c r="D134" s="323"/>
      <c r="E134" s="323"/>
      <c r="F134" s="346" t="s">
        <v>3873</v>
      </c>
      <c r="G134" s="323"/>
      <c r="H134" s="323" t="s">
        <v>3907</v>
      </c>
      <c r="I134" s="323" t="s">
        <v>3869</v>
      </c>
      <c r="J134" s="323">
        <v>50</v>
      </c>
      <c r="K134" s="371"/>
    </row>
    <row r="135" s="1" customFormat="1" ht="15" customHeight="1">
      <c r="B135" s="368"/>
      <c r="C135" s="323" t="s">
        <v>3892</v>
      </c>
      <c r="D135" s="323"/>
      <c r="E135" s="323"/>
      <c r="F135" s="346" t="s">
        <v>3873</v>
      </c>
      <c r="G135" s="323"/>
      <c r="H135" s="323" t="s">
        <v>3907</v>
      </c>
      <c r="I135" s="323" t="s">
        <v>3869</v>
      </c>
      <c r="J135" s="323">
        <v>50</v>
      </c>
      <c r="K135" s="371"/>
    </row>
    <row r="136" s="1" customFormat="1" ht="15" customHeight="1">
      <c r="B136" s="368"/>
      <c r="C136" s="323" t="s">
        <v>3894</v>
      </c>
      <c r="D136" s="323"/>
      <c r="E136" s="323"/>
      <c r="F136" s="346" t="s">
        <v>3873</v>
      </c>
      <c r="G136" s="323"/>
      <c r="H136" s="323" t="s">
        <v>3907</v>
      </c>
      <c r="I136" s="323" t="s">
        <v>3869</v>
      </c>
      <c r="J136" s="323">
        <v>50</v>
      </c>
      <c r="K136" s="371"/>
    </row>
    <row r="137" s="1" customFormat="1" ht="15" customHeight="1">
      <c r="B137" s="368"/>
      <c r="C137" s="323" t="s">
        <v>3895</v>
      </c>
      <c r="D137" s="323"/>
      <c r="E137" s="323"/>
      <c r="F137" s="346" t="s">
        <v>3873</v>
      </c>
      <c r="G137" s="323"/>
      <c r="H137" s="323" t="s">
        <v>3920</v>
      </c>
      <c r="I137" s="323" t="s">
        <v>3869</v>
      </c>
      <c r="J137" s="323">
        <v>255</v>
      </c>
      <c r="K137" s="371"/>
    </row>
    <row r="138" s="1" customFormat="1" ht="15" customHeight="1">
      <c r="B138" s="368"/>
      <c r="C138" s="323" t="s">
        <v>3897</v>
      </c>
      <c r="D138" s="323"/>
      <c r="E138" s="323"/>
      <c r="F138" s="346" t="s">
        <v>3867</v>
      </c>
      <c r="G138" s="323"/>
      <c r="H138" s="323" t="s">
        <v>3921</v>
      </c>
      <c r="I138" s="323" t="s">
        <v>3899</v>
      </c>
      <c r="J138" s="323"/>
      <c r="K138" s="371"/>
    </row>
    <row r="139" s="1" customFormat="1" ht="15" customHeight="1">
      <c r="B139" s="368"/>
      <c r="C139" s="323" t="s">
        <v>3900</v>
      </c>
      <c r="D139" s="323"/>
      <c r="E139" s="323"/>
      <c r="F139" s="346" t="s">
        <v>3867</v>
      </c>
      <c r="G139" s="323"/>
      <c r="H139" s="323" t="s">
        <v>3922</v>
      </c>
      <c r="I139" s="323" t="s">
        <v>3902</v>
      </c>
      <c r="J139" s="323"/>
      <c r="K139" s="371"/>
    </row>
    <row r="140" s="1" customFormat="1" ht="15" customHeight="1">
      <c r="B140" s="368"/>
      <c r="C140" s="323" t="s">
        <v>3903</v>
      </c>
      <c r="D140" s="323"/>
      <c r="E140" s="323"/>
      <c r="F140" s="346" t="s">
        <v>3867</v>
      </c>
      <c r="G140" s="323"/>
      <c r="H140" s="323" t="s">
        <v>3903</v>
      </c>
      <c r="I140" s="323" t="s">
        <v>3902</v>
      </c>
      <c r="J140" s="323"/>
      <c r="K140" s="371"/>
    </row>
    <row r="141" s="1" customFormat="1" ht="15" customHeight="1">
      <c r="B141" s="368"/>
      <c r="C141" s="323" t="s">
        <v>48</v>
      </c>
      <c r="D141" s="323"/>
      <c r="E141" s="323"/>
      <c r="F141" s="346" t="s">
        <v>3867</v>
      </c>
      <c r="G141" s="323"/>
      <c r="H141" s="323" t="s">
        <v>3923</v>
      </c>
      <c r="I141" s="323" t="s">
        <v>3902</v>
      </c>
      <c r="J141" s="323"/>
      <c r="K141" s="371"/>
    </row>
    <row r="142" s="1" customFormat="1" ht="15" customHeight="1">
      <c r="B142" s="368"/>
      <c r="C142" s="323" t="s">
        <v>3924</v>
      </c>
      <c r="D142" s="323"/>
      <c r="E142" s="323"/>
      <c r="F142" s="346" t="s">
        <v>3867</v>
      </c>
      <c r="G142" s="323"/>
      <c r="H142" s="323" t="s">
        <v>3925</v>
      </c>
      <c r="I142" s="323" t="s">
        <v>3902</v>
      </c>
      <c r="J142" s="323"/>
      <c r="K142" s="371"/>
    </row>
    <row r="143" s="1" customFormat="1" ht="15" customHeight="1">
      <c r="B143" s="372"/>
      <c r="C143" s="373"/>
      <c r="D143" s="373"/>
      <c r="E143" s="373"/>
      <c r="F143" s="373"/>
      <c r="G143" s="373"/>
      <c r="H143" s="373"/>
      <c r="I143" s="373"/>
      <c r="J143" s="373"/>
      <c r="K143" s="374"/>
    </row>
    <row r="144" s="1" customFormat="1" ht="18.75" customHeight="1">
      <c r="B144" s="359"/>
      <c r="C144" s="359"/>
      <c r="D144" s="359"/>
      <c r="E144" s="359"/>
      <c r="F144" s="360"/>
      <c r="G144" s="359"/>
      <c r="H144" s="359"/>
      <c r="I144" s="359"/>
      <c r="J144" s="359"/>
      <c r="K144" s="359"/>
    </row>
    <row r="145" s="1" customFormat="1" ht="18.75" customHeight="1"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</row>
    <row r="146" s="1" customFormat="1" ht="7.5" customHeight="1">
      <c r="B146" s="332"/>
      <c r="C146" s="333"/>
      <c r="D146" s="333"/>
      <c r="E146" s="333"/>
      <c r="F146" s="333"/>
      <c r="G146" s="333"/>
      <c r="H146" s="333"/>
      <c r="I146" s="333"/>
      <c r="J146" s="333"/>
      <c r="K146" s="334"/>
    </row>
    <row r="147" s="1" customFormat="1" ht="45" customHeight="1">
      <c r="B147" s="335"/>
      <c r="C147" s="336" t="s">
        <v>3926</v>
      </c>
      <c r="D147" s="336"/>
      <c r="E147" s="336"/>
      <c r="F147" s="336"/>
      <c r="G147" s="336"/>
      <c r="H147" s="336"/>
      <c r="I147" s="336"/>
      <c r="J147" s="336"/>
      <c r="K147" s="337"/>
    </row>
    <row r="148" s="1" customFormat="1" ht="17.25" customHeight="1">
      <c r="B148" s="335"/>
      <c r="C148" s="338" t="s">
        <v>3861</v>
      </c>
      <c r="D148" s="338"/>
      <c r="E148" s="338"/>
      <c r="F148" s="338" t="s">
        <v>3862</v>
      </c>
      <c r="G148" s="339"/>
      <c r="H148" s="338" t="s">
        <v>64</v>
      </c>
      <c r="I148" s="338" t="s">
        <v>67</v>
      </c>
      <c r="J148" s="338" t="s">
        <v>3863</v>
      </c>
      <c r="K148" s="337"/>
    </row>
    <row r="149" s="1" customFormat="1" ht="17.25" customHeight="1">
      <c r="B149" s="335"/>
      <c r="C149" s="340" t="s">
        <v>3864</v>
      </c>
      <c r="D149" s="340"/>
      <c r="E149" s="340"/>
      <c r="F149" s="341" t="s">
        <v>3865</v>
      </c>
      <c r="G149" s="342"/>
      <c r="H149" s="340"/>
      <c r="I149" s="340"/>
      <c r="J149" s="340" t="s">
        <v>3866</v>
      </c>
      <c r="K149" s="337"/>
    </row>
    <row r="150" s="1" customFormat="1" ht="5.25" customHeight="1">
      <c r="B150" s="348"/>
      <c r="C150" s="343"/>
      <c r="D150" s="343"/>
      <c r="E150" s="343"/>
      <c r="F150" s="343"/>
      <c r="G150" s="344"/>
      <c r="H150" s="343"/>
      <c r="I150" s="343"/>
      <c r="J150" s="343"/>
      <c r="K150" s="371"/>
    </row>
    <row r="151" s="1" customFormat="1" ht="15" customHeight="1">
      <c r="B151" s="348"/>
      <c r="C151" s="375" t="s">
        <v>3870</v>
      </c>
      <c r="D151" s="323"/>
      <c r="E151" s="323"/>
      <c r="F151" s="376" t="s">
        <v>3867</v>
      </c>
      <c r="G151" s="323"/>
      <c r="H151" s="375" t="s">
        <v>3907</v>
      </c>
      <c r="I151" s="375" t="s">
        <v>3869</v>
      </c>
      <c r="J151" s="375">
        <v>120</v>
      </c>
      <c r="K151" s="371"/>
    </row>
    <row r="152" s="1" customFormat="1" ht="15" customHeight="1">
      <c r="B152" s="348"/>
      <c r="C152" s="375" t="s">
        <v>3916</v>
      </c>
      <c r="D152" s="323"/>
      <c r="E152" s="323"/>
      <c r="F152" s="376" t="s">
        <v>3867</v>
      </c>
      <c r="G152" s="323"/>
      <c r="H152" s="375" t="s">
        <v>3927</v>
      </c>
      <c r="I152" s="375" t="s">
        <v>3869</v>
      </c>
      <c r="J152" s="375" t="s">
        <v>3918</v>
      </c>
      <c r="K152" s="371"/>
    </row>
    <row r="153" s="1" customFormat="1" ht="15" customHeight="1">
      <c r="B153" s="348"/>
      <c r="C153" s="375" t="s">
        <v>3815</v>
      </c>
      <c r="D153" s="323"/>
      <c r="E153" s="323"/>
      <c r="F153" s="376" t="s">
        <v>3867</v>
      </c>
      <c r="G153" s="323"/>
      <c r="H153" s="375" t="s">
        <v>3928</v>
      </c>
      <c r="I153" s="375" t="s">
        <v>3869</v>
      </c>
      <c r="J153" s="375" t="s">
        <v>3918</v>
      </c>
      <c r="K153" s="371"/>
    </row>
    <row r="154" s="1" customFormat="1" ht="15" customHeight="1">
      <c r="B154" s="348"/>
      <c r="C154" s="375" t="s">
        <v>3872</v>
      </c>
      <c r="D154" s="323"/>
      <c r="E154" s="323"/>
      <c r="F154" s="376" t="s">
        <v>3873</v>
      </c>
      <c r="G154" s="323"/>
      <c r="H154" s="375" t="s">
        <v>3907</v>
      </c>
      <c r="I154" s="375" t="s">
        <v>3869</v>
      </c>
      <c r="J154" s="375">
        <v>50</v>
      </c>
      <c r="K154" s="371"/>
    </row>
    <row r="155" s="1" customFormat="1" ht="15" customHeight="1">
      <c r="B155" s="348"/>
      <c r="C155" s="375" t="s">
        <v>3875</v>
      </c>
      <c r="D155" s="323"/>
      <c r="E155" s="323"/>
      <c r="F155" s="376" t="s">
        <v>3867</v>
      </c>
      <c r="G155" s="323"/>
      <c r="H155" s="375" t="s">
        <v>3907</v>
      </c>
      <c r="I155" s="375" t="s">
        <v>3877</v>
      </c>
      <c r="J155" s="375"/>
      <c r="K155" s="371"/>
    </row>
    <row r="156" s="1" customFormat="1" ht="15" customHeight="1">
      <c r="B156" s="348"/>
      <c r="C156" s="375" t="s">
        <v>3886</v>
      </c>
      <c r="D156" s="323"/>
      <c r="E156" s="323"/>
      <c r="F156" s="376" t="s">
        <v>3873</v>
      </c>
      <c r="G156" s="323"/>
      <c r="H156" s="375" t="s">
        <v>3907</v>
      </c>
      <c r="I156" s="375" t="s">
        <v>3869</v>
      </c>
      <c r="J156" s="375">
        <v>50</v>
      </c>
      <c r="K156" s="371"/>
    </row>
    <row r="157" s="1" customFormat="1" ht="15" customHeight="1">
      <c r="B157" s="348"/>
      <c r="C157" s="375" t="s">
        <v>3894</v>
      </c>
      <c r="D157" s="323"/>
      <c r="E157" s="323"/>
      <c r="F157" s="376" t="s">
        <v>3873</v>
      </c>
      <c r="G157" s="323"/>
      <c r="H157" s="375" t="s">
        <v>3907</v>
      </c>
      <c r="I157" s="375" t="s">
        <v>3869</v>
      </c>
      <c r="J157" s="375">
        <v>50</v>
      </c>
      <c r="K157" s="371"/>
    </row>
    <row r="158" s="1" customFormat="1" ht="15" customHeight="1">
      <c r="B158" s="348"/>
      <c r="C158" s="375" t="s">
        <v>3892</v>
      </c>
      <c r="D158" s="323"/>
      <c r="E158" s="323"/>
      <c r="F158" s="376" t="s">
        <v>3873</v>
      </c>
      <c r="G158" s="323"/>
      <c r="H158" s="375" t="s">
        <v>3907</v>
      </c>
      <c r="I158" s="375" t="s">
        <v>3869</v>
      </c>
      <c r="J158" s="375">
        <v>50</v>
      </c>
      <c r="K158" s="371"/>
    </row>
    <row r="159" s="1" customFormat="1" ht="15" customHeight="1">
      <c r="B159" s="348"/>
      <c r="C159" s="375" t="s">
        <v>147</v>
      </c>
      <c r="D159" s="323"/>
      <c r="E159" s="323"/>
      <c r="F159" s="376" t="s">
        <v>3867</v>
      </c>
      <c r="G159" s="323"/>
      <c r="H159" s="375" t="s">
        <v>3929</v>
      </c>
      <c r="I159" s="375" t="s">
        <v>3869</v>
      </c>
      <c r="J159" s="375" t="s">
        <v>3930</v>
      </c>
      <c r="K159" s="371"/>
    </row>
    <row r="160" s="1" customFormat="1" ht="15" customHeight="1">
      <c r="B160" s="348"/>
      <c r="C160" s="375" t="s">
        <v>3931</v>
      </c>
      <c r="D160" s="323"/>
      <c r="E160" s="323"/>
      <c r="F160" s="376" t="s">
        <v>3867</v>
      </c>
      <c r="G160" s="323"/>
      <c r="H160" s="375" t="s">
        <v>3932</v>
      </c>
      <c r="I160" s="375" t="s">
        <v>3902</v>
      </c>
      <c r="J160" s="375"/>
      <c r="K160" s="371"/>
    </row>
    <row r="161" s="1" customFormat="1" ht="15" customHeight="1">
      <c r="B161" s="377"/>
      <c r="C161" s="357"/>
      <c r="D161" s="357"/>
      <c r="E161" s="357"/>
      <c r="F161" s="357"/>
      <c r="G161" s="357"/>
      <c r="H161" s="357"/>
      <c r="I161" s="357"/>
      <c r="J161" s="357"/>
      <c r="K161" s="378"/>
    </row>
    <row r="162" s="1" customFormat="1" ht="18.75" customHeight="1">
      <c r="B162" s="359"/>
      <c r="C162" s="369"/>
      <c r="D162" s="369"/>
      <c r="E162" s="369"/>
      <c r="F162" s="379"/>
      <c r="G162" s="369"/>
      <c r="H162" s="369"/>
      <c r="I162" s="369"/>
      <c r="J162" s="369"/>
      <c r="K162" s="359"/>
    </row>
    <row r="163" s="1" customFormat="1" ht="18.75" customHeight="1"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</row>
    <row r="164" s="1" customFormat="1" ht="7.5" customHeight="1">
      <c r="B164" s="310"/>
      <c r="C164" s="311"/>
      <c r="D164" s="311"/>
      <c r="E164" s="311"/>
      <c r="F164" s="311"/>
      <c r="G164" s="311"/>
      <c r="H164" s="311"/>
      <c r="I164" s="311"/>
      <c r="J164" s="311"/>
      <c r="K164" s="312"/>
    </row>
    <row r="165" s="1" customFormat="1" ht="45" customHeight="1">
      <c r="B165" s="313"/>
      <c r="C165" s="314" t="s">
        <v>3933</v>
      </c>
      <c r="D165" s="314"/>
      <c r="E165" s="314"/>
      <c r="F165" s="314"/>
      <c r="G165" s="314"/>
      <c r="H165" s="314"/>
      <c r="I165" s="314"/>
      <c r="J165" s="314"/>
      <c r="K165" s="315"/>
    </row>
    <row r="166" s="1" customFormat="1" ht="17.25" customHeight="1">
      <c r="B166" s="313"/>
      <c r="C166" s="338" t="s">
        <v>3861</v>
      </c>
      <c r="D166" s="338"/>
      <c r="E166" s="338"/>
      <c r="F166" s="338" t="s">
        <v>3862</v>
      </c>
      <c r="G166" s="380"/>
      <c r="H166" s="381" t="s">
        <v>64</v>
      </c>
      <c r="I166" s="381" t="s">
        <v>67</v>
      </c>
      <c r="J166" s="338" t="s">
        <v>3863</v>
      </c>
      <c r="K166" s="315"/>
    </row>
    <row r="167" s="1" customFormat="1" ht="17.25" customHeight="1">
      <c r="B167" s="316"/>
      <c r="C167" s="340" t="s">
        <v>3864</v>
      </c>
      <c r="D167" s="340"/>
      <c r="E167" s="340"/>
      <c r="F167" s="341" t="s">
        <v>3865</v>
      </c>
      <c r="G167" s="382"/>
      <c r="H167" s="383"/>
      <c r="I167" s="383"/>
      <c r="J167" s="340" t="s">
        <v>3866</v>
      </c>
      <c r="K167" s="318"/>
    </row>
    <row r="168" s="1" customFormat="1" ht="5.25" customHeight="1">
      <c r="B168" s="348"/>
      <c r="C168" s="343"/>
      <c r="D168" s="343"/>
      <c r="E168" s="343"/>
      <c r="F168" s="343"/>
      <c r="G168" s="344"/>
      <c r="H168" s="343"/>
      <c r="I168" s="343"/>
      <c r="J168" s="343"/>
      <c r="K168" s="371"/>
    </row>
    <row r="169" s="1" customFormat="1" ht="15" customHeight="1">
      <c r="B169" s="348"/>
      <c r="C169" s="323" t="s">
        <v>3870</v>
      </c>
      <c r="D169" s="323"/>
      <c r="E169" s="323"/>
      <c r="F169" s="346" t="s">
        <v>3867</v>
      </c>
      <c r="G169" s="323"/>
      <c r="H169" s="323" t="s">
        <v>3907</v>
      </c>
      <c r="I169" s="323" t="s">
        <v>3869</v>
      </c>
      <c r="J169" s="323">
        <v>120</v>
      </c>
      <c r="K169" s="371"/>
    </row>
    <row r="170" s="1" customFormat="1" ht="15" customHeight="1">
      <c r="B170" s="348"/>
      <c r="C170" s="323" t="s">
        <v>3916</v>
      </c>
      <c r="D170" s="323"/>
      <c r="E170" s="323"/>
      <c r="F170" s="346" t="s">
        <v>3867</v>
      </c>
      <c r="G170" s="323"/>
      <c r="H170" s="323" t="s">
        <v>3917</v>
      </c>
      <c r="I170" s="323" t="s">
        <v>3869</v>
      </c>
      <c r="J170" s="323" t="s">
        <v>3918</v>
      </c>
      <c r="K170" s="371"/>
    </row>
    <row r="171" s="1" customFormat="1" ht="15" customHeight="1">
      <c r="B171" s="348"/>
      <c r="C171" s="323" t="s">
        <v>3815</v>
      </c>
      <c r="D171" s="323"/>
      <c r="E171" s="323"/>
      <c r="F171" s="346" t="s">
        <v>3867</v>
      </c>
      <c r="G171" s="323"/>
      <c r="H171" s="323" t="s">
        <v>3934</v>
      </c>
      <c r="I171" s="323" t="s">
        <v>3869</v>
      </c>
      <c r="J171" s="323" t="s">
        <v>3918</v>
      </c>
      <c r="K171" s="371"/>
    </row>
    <row r="172" s="1" customFormat="1" ht="15" customHeight="1">
      <c r="B172" s="348"/>
      <c r="C172" s="323" t="s">
        <v>3872</v>
      </c>
      <c r="D172" s="323"/>
      <c r="E172" s="323"/>
      <c r="F172" s="346" t="s">
        <v>3873</v>
      </c>
      <c r="G172" s="323"/>
      <c r="H172" s="323" t="s">
        <v>3934</v>
      </c>
      <c r="I172" s="323" t="s">
        <v>3869</v>
      </c>
      <c r="J172" s="323">
        <v>50</v>
      </c>
      <c r="K172" s="371"/>
    </row>
    <row r="173" s="1" customFormat="1" ht="15" customHeight="1">
      <c r="B173" s="348"/>
      <c r="C173" s="323" t="s">
        <v>3875</v>
      </c>
      <c r="D173" s="323"/>
      <c r="E173" s="323"/>
      <c r="F173" s="346" t="s">
        <v>3867</v>
      </c>
      <c r="G173" s="323"/>
      <c r="H173" s="323" t="s">
        <v>3934</v>
      </c>
      <c r="I173" s="323" t="s">
        <v>3877</v>
      </c>
      <c r="J173" s="323"/>
      <c r="K173" s="371"/>
    </row>
    <row r="174" s="1" customFormat="1" ht="15" customHeight="1">
      <c r="B174" s="348"/>
      <c r="C174" s="323" t="s">
        <v>3886</v>
      </c>
      <c r="D174" s="323"/>
      <c r="E174" s="323"/>
      <c r="F174" s="346" t="s">
        <v>3873</v>
      </c>
      <c r="G174" s="323"/>
      <c r="H174" s="323" t="s">
        <v>3934</v>
      </c>
      <c r="I174" s="323" t="s">
        <v>3869</v>
      </c>
      <c r="J174" s="323">
        <v>50</v>
      </c>
      <c r="K174" s="371"/>
    </row>
    <row r="175" s="1" customFormat="1" ht="15" customHeight="1">
      <c r="B175" s="348"/>
      <c r="C175" s="323" t="s">
        <v>3894</v>
      </c>
      <c r="D175" s="323"/>
      <c r="E175" s="323"/>
      <c r="F175" s="346" t="s">
        <v>3873</v>
      </c>
      <c r="G175" s="323"/>
      <c r="H175" s="323" t="s">
        <v>3934</v>
      </c>
      <c r="I175" s="323" t="s">
        <v>3869</v>
      </c>
      <c r="J175" s="323">
        <v>50</v>
      </c>
      <c r="K175" s="371"/>
    </row>
    <row r="176" s="1" customFormat="1" ht="15" customHeight="1">
      <c r="B176" s="348"/>
      <c r="C176" s="323" t="s">
        <v>3892</v>
      </c>
      <c r="D176" s="323"/>
      <c r="E176" s="323"/>
      <c r="F176" s="346" t="s">
        <v>3873</v>
      </c>
      <c r="G176" s="323"/>
      <c r="H176" s="323" t="s">
        <v>3934</v>
      </c>
      <c r="I176" s="323" t="s">
        <v>3869</v>
      </c>
      <c r="J176" s="323">
        <v>50</v>
      </c>
      <c r="K176" s="371"/>
    </row>
    <row r="177" s="1" customFormat="1" ht="15" customHeight="1">
      <c r="B177" s="348"/>
      <c r="C177" s="323" t="s">
        <v>183</v>
      </c>
      <c r="D177" s="323"/>
      <c r="E177" s="323"/>
      <c r="F177" s="346" t="s">
        <v>3867</v>
      </c>
      <c r="G177" s="323"/>
      <c r="H177" s="323" t="s">
        <v>3935</v>
      </c>
      <c r="I177" s="323" t="s">
        <v>3936</v>
      </c>
      <c r="J177" s="323"/>
      <c r="K177" s="371"/>
    </row>
    <row r="178" s="1" customFormat="1" ht="15" customHeight="1">
      <c r="B178" s="348"/>
      <c r="C178" s="323" t="s">
        <v>67</v>
      </c>
      <c r="D178" s="323"/>
      <c r="E178" s="323"/>
      <c r="F178" s="346" t="s">
        <v>3867</v>
      </c>
      <c r="G178" s="323"/>
      <c r="H178" s="323" t="s">
        <v>3937</v>
      </c>
      <c r="I178" s="323" t="s">
        <v>3938</v>
      </c>
      <c r="J178" s="323">
        <v>1</v>
      </c>
      <c r="K178" s="371"/>
    </row>
    <row r="179" s="1" customFormat="1" ht="15" customHeight="1">
      <c r="B179" s="348"/>
      <c r="C179" s="323" t="s">
        <v>63</v>
      </c>
      <c r="D179" s="323"/>
      <c r="E179" s="323"/>
      <c r="F179" s="346" t="s">
        <v>3867</v>
      </c>
      <c r="G179" s="323"/>
      <c r="H179" s="323" t="s">
        <v>3939</v>
      </c>
      <c r="I179" s="323" t="s">
        <v>3869</v>
      </c>
      <c r="J179" s="323">
        <v>20</v>
      </c>
      <c r="K179" s="371"/>
    </row>
    <row r="180" s="1" customFormat="1" ht="15" customHeight="1">
      <c r="B180" s="348"/>
      <c r="C180" s="323" t="s">
        <v>64</v>
      </c>
      <c r="D180" s="323"/>
      <c r="E180" s="323"/>
      <c r="F180" s="346" t="s">
        <v>3867</v>
      </c>
      <c r="G180" s="323"/>
      <c r="H180" s="323" t="s">
        <v>3940</v>
      </c>
      <c r="I180" s="323" t="s">
        <v>3869</v>
      </c>
      <c r="J180" s="323">
        <v>255</v>
      </c>
      <c r="K180" s="371"/>
    </row>
    <row r="181" s="1" customFormat="1" ht="15" customHeight="1">
      <c r="B181" s="348"/>
      <c r="C181" s="323" t="s">
        <v>184</v>
      </c>
      <c r="D181" s="323"/>
      <c r="E181" s="323"/>
      <c r="F181" s="346" t="s">
        <v>3867</v>
      </c>
      <c r="G181" s="323"/>
      <c r="H181" s="323" t="s">
        <v>3831</v>
      </c>
      <c r="I181" s="323" t="s">
        <v>3869</v>
      </c>
      <c r="J181" s="323">
        <v>10</v>
      </c>
      <c r="K181" s="371"/>
    </row>
    <row r="182" s="1" customFormat="1" ht="15" customHeight="1">
      <c r="B182" s="348"/>
      <c r="C182" s="323" t="s">
        <v>185</v>
      </c>
      <c r="D182" s="323"/>
      <c r="E182" s="323"/>
      <c r="F182" s="346" t="s">
        <v>3867</v>
      </c>
      <c r="G182" s="323"/>
      <c r="H182" s="323" t="s">
        <v>3941</v>
      </c>
      <c r="I182" s="323" t="s">
        <v>3902</v>
      </c>
      <c r="J182" s="323"/>
      <c r="K182" s="371"/>
    </row>
    <row r="183" s="1" customFormat="1" ht="15" customHeight="1">
      <c r="B183" s="348"/>
      <c r="C183" s="323" t="s">
        <v>3942</v>
      </c>
      <c r="D183" s="323"/>
      <c r="E183" s="323"/>
      <c r="F183" s="346" t="s">
        <v>3867</v>
      </c>
      <c r="G183" s="323"/>
      <c r="H183" s="323" t="s">
        <v>3943</v>
      </c>
      <c r="I183" s="323" t="s">
        <v>3902</v>
      </c>
      <c r="J183" s="323"/>
      <c r="K183" s="371"/>
    </row>
    <row r="184" s="1" customFormat="1" ht="15" customHeight="1">
      <c r="B184" s="348"/>
      <c r="C184" s="323" t="s">
        <v>3931</v>
      </c>
      <c r="D184" s="323"/>
      <c r="E184" s="323"/>
      <c r="F184" s="346" t="s">
        <v>3867</v>
      </c>
      <c r="G184" s="323"/>
      <c r="H184" s="323" t="s">
        <v>3944</v>
      </c>
      <c r="I184" s="323" t="s">
        <v>3902</v>
      </c>
      <c r="J184" s="323"/>
      <c r="K184" s="371"/>
    </row>
    <row r="185" s="1" customFormat="1" ht="15" customHeight="1">
      <c r="B185" s="348"/>
      <c r="C185" s="323" t="s">
        <v>187</v>
      </c>
      <c r="D185" s="323"/>
      <c r="E185" s="323"/>
      <c r="F185" s="346" t="s">
        <v>3873</v>
      </c>
      <c r="G185" s="323"/>
      <c r="H185" s="323" t="s">
        <v>3945</v>
      </c>
      <c r="I185" s="323" t="s">
        <v>3869</v>
      </c>
      <c r="J185" s="323">
        <v>50</v>
      </c>
      <c r="K185" s="371"/>
    </row>
    <row r="186" s="1" customFormat="1" ht="15" customHeight="1">
      <c r="B186" s="348"/>
      <c r="C186" s="323" t="s">
        <v>3946</v>
      </c>
      <c r="D186" s="323"/>
      <c r="E186" s="323"/>
      <c r="F186" s="346" t="s">
        <v>3873</v>
      </c>
      <c r="G186" s="323"/>
      <c r="H186" s="323" t="s">
        <v>3947</v>
      </c>
      <c r="I186" s="323" t="s">
        <v>3948</v>
      </c>
      <c r="J186" s="323"/>
      <c r="K186" s="371"/>
    </row>
    <row r="187" s="1" customFormat="1" ht="15" customHeight="1">
      <c r="B187" s="348"/>
      <c r="C187" s="323" t="s">
        <v>3949</v>
      </c>
      <c r="D187" s="323"/>
      <c r="E187" s="323"/>
      <c r="F187" s="346" t="s">
        <v>3873</v>
      </c>
      <c r="G187" s="323"/>
      <c r="H187" s="323" t="s">
        <v>3950</v>
      </c>
      <c r="I187" s="323" t="s">
        <v>3948</v>
      </c>
      <c r="J187" s="323"/>
      <c r="K187" s="371"/>
    </row>
    <row r="188" s="1" customFormat="1" ht="15" customHeight="1">
      <c r="B188" s="348"/>
      <c r="C188" s="323" t="s">
        <v>3951</v>
      </c>
      <c r="D188" s="323"/>
      <c r="E188" s="323"/>
      <c r="F188" s="346" t="s">
        <v>3873</v>
      </c>
      <c r="G188" s="323"/>
      <c r="H188" s="323" t="s">
        <v>3952</v>
      </c>
      <c r="I188" s="323" t="s">
        <v>3948</v>
      </c>
      <c r="J188" s="323"/>
      <c r="K188" s="371"/>
    </row>
    <row r="189" s="1" customFormat="1" ht="15" customHeight="1">
      <c r="B189" s="348"/>
      <c r="C189" s="384" t="s">
        <v>3953</v>
      </c>
      <c r="D189" s="323"/>
      <c r="E189" s="323"/>
      <c r="F189" s="346" t="s">
        <v>3873</v>
      </c>
      <c r="G189" s="323"/>
      <c r="H189" s="323" t="s">
        <v>3954</v>
      </c>
      <c r="I189" s="323" t="s">
        <v>3955</v>
      </c>
      <c r="J189" s="385" t="s">
        <v>3956</v>
      </c>
      <c r="K189" s="371"/>
    </row>
    <row r="190" s="19" customFormat="1" ht="15" customHeight="1">
      <c r="B190" s="386"/>
      <c r="C190" s="387" t="s">
        <v>3957</v>
      </c>
      <c r="D190" s="388"/>
      <c r="E190" s="388"/>
      <c r="F190" s="389" t="s">
        <v>3873</v>
      </c>
      <c r="G190" s="388"/>
      <c r="H190" s="388" t="s">
        <v>3958</v>
      </c>
      <c r="I190" s="388" t="s">
        <v>3955</v>
      </c>
      <c r="J190" s="390" t="s">
        <v>3956</v>
      </c>
      <c r="K190" s="391"/>
    </row>
    <row r="191" s="1" customFormat="1" ht="15" customHeight="1">
      <c r="B191" s="348"/>
      <c r="C191" s="384" t="s">
        <v>52</v>
      </c>
      <c r="D191" s="323"/>
      <c r="E191" s="323"/>
      <c r="F191" s="346" t="s">
        <v>3867</v>
      </c>
      <c r="G191" s="323"/>
      <c r="H191" s="320" t="s">
        <v>3959</v>
      </c>
      <c r="I191" s="323" t="s">
        <v>3960</v>
      </c>
      <c r="J191" s="323"/>
      <c r="K191" s="371"/>
    </row>
    <row r="192" s="1" customFormat="1" ht="15" customHeight="1">
      <c r="B192" s="348"/>
      <c r="C192" s="384" t="s">
        <v>3961</v>
      </c>
      <c r="D192" s="323"/>
      <c r="E192" s="323"/>
      <c r="F192" s="346" t="s">
        <v>3867</v>
      </c>
      <c r="G192" s="323"/>
      <c r="H192" s="323" t="s">
        <v>3962</v>
      </c>
      <c r="I192" s="323" t="s">
        <v>3902</v>
      </c>
      <c r="J192" s="323"/>
      <c r="K192" s="371"/>
    </row>
    <row r="193" s="1" customFormat="1" ht="15" customHeight="1">
      <c r="B193" s="348"/>
      <c r="C193" s="384" t="s">
        <v>3963</v>
      </c>
      <c r="D193" s="323"/>
      <c r="E193" s="323"/>
      <c r="F193" s="346" t="s">
        <v>3867</v>
      </c>
      <c r="G193" s="323"/>
      <c r="H193" s="323" t="s">
        <v>3964</v>
      </c>
      <c r="I193" s="323" t="s">
        <v>3902</v>
      </c>
      <c r="J193" s="323"/>
      <c r="K193" s="371"/>
    </row>
    <row r="194" s="1" customFormat="1" ht="15" customHeight="1">
      <c r="B194" s="348"/>
      <c r="C194" s="384" t="s">
        <v>3965</v>
      </c>
      <c r="D194" s="323"/>
      <c r="E194" s="323"/>
      <c r="F194" s="346" t="s">
        <v>3873</v>
      </c>
      <c r="G194" s="323"/>
      <c r="H194" s="323" t="s">
        <v>3966</v>
      </c>
      <c r="I194" s="323" t="s">
        <v>3902</v>
      </c>
      <c r="J194" s="323"/>
      <c r="K194" s="371"/>
    </row>
    <row r="195" s="1" customFormat="1" ht="15" customHeight="1">
      <c r="B195" s="377"/>
      <c r="C195" s="392"/>
      <c r="D195" s="357"/>
      <c r="E195" s="357"/>
      <c r="F195" s="357"/>
      <c r="G195" s="357"/>
      <c r="H195" s="357"/>
      <c r="I195" s="357"/>
      <c r="J195" s="357"/>
      <c r="K195" s="378"/>
    </row>
    <row r="196" s="1" customFormat="1" ht="18.75" customHeight="1">
      <c r="B196" s="359"/>
      <c r="C196" s="369"/>
      <c r="D196" s="369"/>
      <c r="E196" s="369"/>
      <c r="F196" s="379"/>
      <c r="G196" s="369"/>
      <c r="H196" s="369"/>
      <c r="I196" s="369"/>
      <c r="J196" s="369"/>
      <c r="K196" s="359"/>
    </row>
    <row r="197" s="1" customFormat="1" ht="18.75" customHeight="1">
      <c r="B197" s="359"/>
      <c r="C197" s="369"/>
      <c r="D197" s="369"/>
      <c r="E197" s="369"/>
      <c r="F197" s="379"/>
      <c r="G197" s="369"/>
      <c r="H197" s="369"/>
      <c r="I197" s="369"/>
      <c r="J197" s="369"/>
      <c r="K197" s="359"/>
    </row>
    <row r="198" s="1" customFormat="1" ht="18.75" customHeight="1">
      <c r="B198" s="331"/>
      <c r="C198" s="331"/>
      <c r="D198" s="331"/>
      <c r="E198" s="331"/>
      <c r="F198" s="331"/>
      <c r="G198" s="331"/>
      <c r="H198" s="331"/>
      <c r="I198" s="331"/>
      <c r="J198" s="331"/>
      <c r="K198" s="331"/>
    </row>
    <row r="199" s="1" customFormat="1" ht="13.5">
      <c r="B199" s="310"/>
      <c r="C199" s="311"/>
      <c r="D199" s="311"/>
      <c r="E199" s="311"/>
      <c r="F199" s="311"/>
      <c r="G199" s="311"/>
      <c r="H199" s="311"/>
      <c r="I199" s="311"/>
      <c r="J199" s="311"/>
      <c r="K199" s="312"/>
    </row>
    <row r="200" s="1" customFormat="1" ht="21">
      <c r="B200" s="313"/>
      <c r="C200" s="314" t="s">
        <v>3967</v>
      </c>
      <c r="D200" s="314"/>
      <c r="E200" s="314"/>
      <c r="F200" s="314"/>
      <c r="G200" s="314"/>
      <c r="H200" s="314"/>
      <c r="I200" s="314"/>
      <c r="J200" s="314"/>
      <c r="K200" s="315"/>
    </row>
    <row r="201" s="1" customFormat="1" ht="25.5" customHeight="1">
      <c r="B201" s="313"/>
      <c r="C201" s="393" t="s">
        <v>3968</v>
      </c>
      <c r="D201" s="393"/>
      <c r="E201" s="393"/>
      <c r="F201" s="393" t="s">
        <v>3969</v>
      </c>
      <c r="G201" s="394"/>
      <c r="H201" s="393" t="s">
        <v>3970</v>
      </c>
      <c r="I201" s="393"/>
      <c r="J201" s="393"/>
      <c r="K201" s="315"/>
    </row>
    <row r="202" s="1" customFormat="1" ht="5.25" customHeight="1">
      <c r="B202" s="348"/>
      <c r="C202" s="343"/>
      <c r="D202" s="343"/>
      <c r="E202" s="343"/>
      <c r="F202" s="343"/>
      <c r="G202" s="369"/>
      <c r="H202" s="343"/>
      <c r="I202" s="343"/>
      <c r="J202" s="343"/>
      <c r="K202" s="371"/>
    </row>
    <row r="203" s="1" customFormat="1" ht="15" customHeight="1">
      <c r="B203" s="348"/>
      <c r="C203" s="323" t="s">
        <v>3960</v>
      </c>
      <c r="D203" s="323"/>
      <c r="E203" s="323"/>
      <c r="F203" s="346" t="s">
        <v>53</v>
      </c>
      <c r="G203" s="323"/>
      <c r="H203" s="323" t="s">
        <v>3971</v>
      </c>
      <c r="I203" s="323"/>
      <c r="J203" s="323"/>
      <c r="K203" s="371"/>
    </row>
    <row r="204" s="1" customFormat="1" ht="15" customHeight="1">
      <c r="B204" s="348"/>
      <c r="C204" s="323"/>
      <c r="D204" s="323"/>
      <c r="E204" s="323"/>
      <c r="F204" s="346" t="s">
        <v>54</v>
      </c>
      <c r="G204" s="323"/>
      <c r="H204" s="323" t="s">
        <v>3972</v>
      </c>
      <c r="I204" s="323"/>
      <c r="J204" s="323"/>
      <c r="K204" s="371"/>
    </row>
    <row r="205" s="1" customFormat="1" ht="15" customHeight="1">
      <c r="B205" s="348"/>
      <c r="C205" s="323"/>
      <c r="D205" s="323"/>
      <c r="E205" s="323"/>
      <c r="F205" s="346" t="s">
        <v>57</v>
      </c>
      <c r="G205" s="323"/>
      <c r="H205" s="323" t="s">
        <v>3973</v>
      </c>
      <c r="I205" s="323"/>
      <c r="J205" s="323"/>
      <c r="K205" s="371"/>
    </row>
    <row r="206" s="1" customFormat="1" ht="15" customHeight="1">
      <c r="B206" s="348"/>
      <c r="C206" s="323"/>
      <c r="D206" s="323"/>
      <c r="E206" s="323"/>
      <c r="F206" s="346" t="s">
        <v>55</v>
      </c>
      <c r="G206" s="323"/>
      <c r="H206" s="323" t="s">
        <v>3974</v>
      </c>
      <c r="I206" s="323"/>
      <c r="J206" s="323"/>
      <c r="K206" s="371"/>
    </row>
    <row r="207" s="1" customFormat="1" ht="15" customHeight="1">
      <c r="B207" s="348"/>
      <c r="C207" s="323"/>
      <c r="D207" s="323"/>
      <c r="E207" s="323"/>
      <c r="F207" s="346" t="s">
        <v>56</v>
      </c>
      <c r="G207" s="323"/>
      <c r="H207" s="323" t="s">
        <v>3975</v>
      </c>
      <c r="I207" s="323"/>
      <c r="J207" s="323"/>
      <c r="K207" s="371"/>
    </row>
    <row r="208" s="1" customFormat="1" ht="15" customHeight="1">
      <c r="B208" s="348"/>
      <c r="C208" s="323"/>
      <c r="D208" s="323"/>
      <c r="E208" s="323"/>
      <c r="F208" s="346"/>
      <c r="G208" s="323"/>
      <c r="H208" s="323"/>
      <c r="I208" s="323"/>
      <c r="J208" s="323"/>
      <c r="K208" s="371"/>
    </row>
    <row r="209" s="1" customFormat="1" ht="15" customHeight="1">
      <c r="B209" s="348"/>
      <c r="C209" s="323" t="s">
        <v>3914</v>
      </c>
      <c r="D209" s="323"/>
      <c r="E209" s="323"/>
      <c r="F209" s="346" t="s">
        <v>89</v>
      </c>
      <c r="G209" s="323"/>
      <c r="H209" s="323" t="s">
        <v>3976</v>
      </c>
      <c r="I209" s="323"/>
      <c r="J209" s="323"/>
      <c r="K209" s="371"/>
    </row>
    <row r="210" s="1" customFormat="1" ht="15" customHeight="1">
      <c r="B210" s="348"/>
      <c r="C210" s="323"/>
      <c r="D210" s="323"/>
      <c r="E210" s="323"/>
      <c r="F210" s="346" t="s">
        <v>3810</v>
      </c>
      <c r="G210" s="323"/>
      <c r="H210" s="323" t="s">
        <v>3811</v>
      </c>
      <c r="I210" s="323"/>
      <c r="J210" s="323"/>
      <c r="K210" s="371"/>
    </row>
    <row r="211" s="1" customFormat="1" ht="15" customHeight="1">
      <c r="B211" s="348"/>
      <c r="C211" s="323"/>
      <c r="D211" s="323"/>
      <c r="E211" s="323"/>
      <c r="F211" s="346" t="s">
        <v>3808</v>
      </c>
      <c r="G211" s="323"/>
      <c r="H211" s="323" t="s">
        <v>3977</v>
      </c>
      <c r="I211" s="323"/>
      <c r="J211" s="323"/>
      <c r="K211" s="371"/>
    </row>
    <row r="212" s="1" customFormat="1" ht="15" customHeight="1">
      <c r="B212" s="395"/>
      <c r="C212" s="323"/>
      <c r="D212" s="323"/>
      <c r="E212" s="323"/>
      <c r="F212" s="346" t="s">
        <v>139</v>
      </c>
      <c r="G212" s="384"/>
      <c r="H212" s="375" t="s">
        <v>3812</v>
      </c>
      <c r="I212" s="375"/>
      <c r="J212" s="375"/>
      <c r="K212" s="396"/>
    </row>
    <row r="213" s="1" customFormat="1" ht="15" customHeight="1">
      <c r="B213" s="395"/>
      <c r="C213" s="323"/>
      <c r="D213" s="323"/>
      <c r="E213" s="323"/>
      <c r="F213" s="346" t="s">
        <v>3813</v>
      </c>
      <c r="G213" s="384"/>
      <c r="H213" s="375" t="s">
        <v>3755</v>
      </c>
      <c r="I213" s="375"/>
      <c r="J213" s="375"/>
      <c r="K213" s="396"/>
    </row>
    <row r="214" s="1" customFormat="1" ht="15" customHeight="1">
      <c r="B214" s="395"/>
      <c r="C214" s="323"/>
      <c r="D214" s="323"/>
      <c r="E214" s="323"/>
      <c r="F214" s="346"/>
      <c r="G214" s="384"/>
      <c r="H214" s="375"/>
      <c r="I214" s="375"/>
      <c r="J214" s="375"/>
      <c r="K214" s="396"/>
    </row>
    <row r="215" s="1" customFormat="1" ht="15" customHeight="1">
      <c r="B215" s="395"/>
      <c r="C215" s="323" t="s">
        <v>3938</v>
      </c>
      <c r="D215" s="323"/>
      <c r="E215" s="323"/>
      <c r="F215" s="346">
        <v>1</v>
      </c>
      <c r="G215" s="384"/>
      <c r="H215" s="375" t="s">
        <v>3978</v>
      </c>
      <c r="I215" s="375"/>
      <c r="J215" s="375"/>
      <c r="K215" s="396"/>
    </row>
    <row r="216" s="1" customFormat="1" ht="15" customHeight="1">
      <c r="B216" s="395"/>
      <c r="C216" s="323"/>
      <c r="D216" s="323"/>
      <c r="E216" s="323"/>
      <c r="F216" s="346">
        <v>2</v>
      </c>
      <c r="G216" s="384"/>
      <c r="H216" s="375" t="s">
        <v>3979</v>
      </c>
      <c r="I216" s="375"/>
      <c r="J216" s="375"/>
      <c r="K216" s="396"/>
    </row>
    <row r="217" s="1" customFormat="1" ht="15" customHeight="1">
      <c r="B217" s="395"/>
      <c r="C217" s="323"/>
      <c r="D217" s="323"/>
      <c r="E217" s="323"/>
      <c r="F217" s="346">
        <v>3</v>
      </c>
      <c r="G217" s="384"/>
      <c r="H217" s="375" t="s">
        <v>3980</v>
      </c>
      <c r="I217" s="375"/>
      <c r="J217" s="375"/>
      <c r="K217" s="396"/>
    </row>
    <row r="218" s="1" customFormat="1" ht="15" customHeight="1">
      <c r="B218" s="395"/>
      <c r="C218" s="323"/>
      <c r="D218" s="323"/>
      <c r="E218" s="323"/>
      <c r="F218" s="346">
        <v>4</v>
      </c>
      <c r="G218" s="384"/>
      <c r="H218" s="375" t="s">
        <v>3981</v>
      </c>
      <c r="I218" s="375"/>
      <c r="J218" s="375"/>
      <c r="K218" s="396"/>
    </row>
    <row r="219" s="1" customFormat="1" ht="12.75" customHeight="1">
      <c r="B219" s="397"/>
      <c r="C219" s="398"/>
      <c r="D219" s="398"/>
      <c r="E219" s="398"/>
      <c r="F219" s="398"/>
      <c r="G219" s="398"/>
      <c r="H219" s="398"/>
      <c r="I219" s="398"/>
      <c r="J219" s="398"/>
      <c r="K219" s="39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PC-SEVCIK\Jirka</dc:creator>
  <cp:lastModifiedBy>PC-SEVCIK\Jirka</cp:lastModifiedBy>
  <dcterms:created xsi:type="dcterms:W3CDTF">2024-10-21T14:54:43Z</dcterms:created>
  <dcterms:modified xsi:type="dcterms:W3CDTF">2024-10-21T14:55:05Z</dcterms:modified>
</cp:coreProperties>
</file>