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B.1 - úsek 2 (část 2) " sheetId="2" r:id="rId2"/>
    <sheet name="03.1 - úsek 3 " sheetId="3" r:id="rId3"/>
    <sheet name="04A.1 - úsek 4 část 1 " sheetId="4" r:id="rId4"/>
    <sheet name="22 - VRN" sheetId="5" r:id="rId5"/>
    <sheet name="Seznam figur" sheetId="6" r:id="rId6"/>
  </sheets>
  <definedNames>
    <definedName name="_xlnm.Print_Area" localSheetId="0">'Rekapitulace stavby'!$D$4:$AO$76,'Rekapitulace stavby'!$C$82:$AQ$100</definedName>
    <definedName name="_xlnm._FilterDatabase" localSheetId="1" hidden="1">'02B.1 - úsek 2 (část 2) '!$C$134:$K$291</definedName>
    <definedName name="_xlnm.Print_Area" localSheetId="1">'02B.1 - úsek 2 (část 2) '!$C$4:$J$76,'02B.1 - úsek 2 (část 2) '!$C$82:$J$114,'02B.1 - úsek 2 (část 2) '!$C$120:$K$291</definedName>
    <definedName name="_xlnm._FilterDatabase" localSheetId="2" hidden="1">'03.1 - úsek 3 '!$C$135:$K$453</definedName>
    <definedName name="_xlnm.Print_Area" localSheetId="2">'03.1 - úsek 3 '!$C$4:$J$76,'03.1 - úsek 3 '!$C$82:$J$115,'03.1 - úsek 3 '!$C$121:$K$453</definedName>
    <definedName name="_xlnm._FilterDatabase" localSheetId="3" hidden="1">'04A.1 - úsek 4 část 1 '!$C$133:$K$294</definedName>
    <definedName name="_xlnm.Print_Area" localSheetId="3">'04A.1 - úsek 4 část 1 '!$C$4:$J$76,'04A.1 - úsek 4 část 1 '!$C$82:$J$113,'04A.1 - úsek 4 část 1 '!$C$119:$K$294</definedName>
    <definedName name="_xlnm._FilterDatabase" localSheetId="4" hidden="1">'22 - VRN'!$C$124:$K$144</definedName>
    <definedName name="_xlnm.Print_Area" localSheetId="4">'22 - VRN'!$C$4:$J$76,'22 - VRN'!$C$82:$J$104,'22 - VRN'!$C$110:$K$144</definedName>
    <definedName name="_xlnm.Print_Area" localSheetId="5">'Seznam figur'!$C$4:$G$132</definedName>
    <definedName name="_xlnm.Print_Titles" localSheetId="0">'Rekapitulace stavby'!$92:$92</definedName>
    <definedName name="_xlnm.Print_Titles" localSheetId="1">'02B.1 - úsek 2 (část 2) '!$134:$134</definedName>
    <definedName name="_xlnm.Print_Titles" localSheetId="2">'03.1 - úsek 3 '!$135:$135</definedName>
    <definedName name="_xlnm.Print_Titles" localSheetId="3">'04A.1 - úsek 4 část 1 '!$133:$133</definedName>
    <definedName name="_xlnm.Print_Titles" localSheetId="4">'22 - VRN'!$124:$124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<sst xmlns="http://schemas.openxmlformats.org/spreadsheetml/2006/main" count="7253" uniqueCount="970">
  <si>
    <t>Export Komplet</t>
  </si>
  <si>
    <t/>
  </si>
  <si>
    <t>2.0</t>
  </si>
  <si>
    <t>ZAMOK</t>
  </si>
  <si>
    <t>False</t>
  </si>
  <si>
    <t>{be69351a-8338-49b0-a671-70ece337976a}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</si>
  <si>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</si>
  <si>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</si>
  <si>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</si>
  <si>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</si>
  <si>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</si>
  <si>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</si>
  <si>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</si>
  <si>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</si>
  <si>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2223P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</si>
  <si>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</si>
  <si>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</si>
  <si>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městského opevnění Krajinka</t>
  </si>
  <si>
    <t>KSO:</t>
  </si>
  <si>
    <t>CC-CZ:</t>
  </si>
  <si>
    <t>Místo:</t>
  </si>
  <si>
    <t>Cheb</t>
  </si>
  <si>
    <t>Datum:</t>
  </si>
  <si>
    <t>1. 11. 2023</t>
  </si>
  <si>
    <t>Zadavatel:</t>
  </si>
  <si>
    <t>IČ:</t>
  </si>
  <si>
    <t>město Cheb</t>
  </si>
  <si>
    <t>DIČ:</t>
  </si>
  <si>
    <t>Uchazeč:</t>
  </si>
  <si>
    <t>Vyplň údaj</t>
  </si>
  <si>
    <t>Projektant:</t>
  </si>
  <si>
    <t>Ing. arch. Tomáš Šantavý</t>
  </si>
  <si>
    <t>Zpracovatel:</t>
  </si>
  <si>
    <t>Zdeněk Pospíšil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</si>
  <si>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</si>
  <si>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</si>
  <si>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</si>
  <si>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</si>
  <si>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</si>
  <si>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</si>
  <si>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</si>
  <si>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</si>
  <si>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</si>
  <si>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</si>
  <si>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</si>
  <si>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</si>
  <si>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</si>
  <si>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</si>
  <si>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</si>
  <si>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</si>
  <si>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</si>
  <si>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</si>
  <si>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</si>
  <si>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</si>
  <si>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</si>
  <si>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</si>
  <si>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</si>
  <si>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</si>
  <si>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</si>
  <si>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</si>
  <si>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</si>
  <si>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</si>
  <si>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</si>
  <si>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</si>
  <si>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</si>
  <si>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</si>
  <si>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</si>
  <si>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</si>
  <si>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</si>
  <si>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</si>
  <si>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</si>
  <si>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</si>
  <si>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</si>
  <si>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</si>
  <si>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</si>
  <si>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</si>
  <si>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</si>
  <si>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</si>
  <si>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</si>
  <si>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</si>
  <si>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</si>
  <si>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020</t>
  </si>
  <si>
    <t>2. etapa - úseky - část 2, 3, část 1</t>
  </si>
  <si>
    <t>STA</t>
  </si>
  <si>
    <t>1</t>
  </si>
  <si>
    <t>{17bf27c8-f125-41e8-91d1-31a42fc9bbf4}</t>
  </si>
  <si>
    <t>2</t>
  </si>
  <si>
    <t>/</t>
  </si>
  <si>
    <t>02B.1</t>
  </si>
  <si>
    <t xml:space="preserve">úsek 2 (část 2) </t>
  </si>
  <si>
    <t>Soupis</t>
  </si>
  <si>
    <t>{c62d046e-6af6-49b8-b078-87b8a8868b8b}</t>
  </si>
  <si>
    <t>03.1</t>
  </si>
  <si>
    <t xml:space="preserve">úsek 3 </t>
  </si>
  <si>
    <t>{f80ec5b4-8bb0-42f5-82c3-77976ad7afe9}</t>
  </si>
  <si>
    <t>04A.1</t>
  </si>
  <si>
    <t xml:space="preserve">úsek 4 část 1 </t>
  </si>
  <si>
    <t>{05c04ac8-6618-4936-bb96-6e7189385e0b}</t>
  </si>
  <si>
    <t>801 47 12</t>
  </si>
  <si>
    <t>22</t>
  </si>
  <si>
    <t>VRN</t>
  </si>
  <si>
    <t>{71296604-0d88-4ccf-ac5d-73f704184cae}</t>
  </si>
  <si>
    <t>KRYCÍ LIST SOUPISU PRACÍ</t>
  </si>
  <si>
    <t>Objekt:</t>
  </si>
  <si>
    <t>020 - 2. etapa - úseky - část 2, 3, část 1</t>
  </si>
  <si>
    <t>Soupis:</t>
  </si>
  <si>
    <t xml:space="preserve">02B.1 - úsek 2 (část 2) </t>
  </si>
  <si>
    <t>REKAPITULACE ČLENĚNÍ SOUPISU PRACÍ</t>
  </si>
  <si>
    <t>Kód dílu - Popis</t>
  </si>
  <si>
    <t>Cena celkem [CZK]</t>
  </si>
  <si>
    <t>Náklady ze soupisu prací</t>
  </si>
  <si>
    <t>-1</t>
  </si>
  <si>
    <t>9 - Ostatní konstrukce a práce, bourání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</si>
  <si>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</si>
  <si>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</si>
  <si>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</si>
  <si>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</si>
  <si>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</si>
  <si>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94 - Lešení a stavební výtahy</t>
  </si>
  <si>
    <t xml:space="preserve">    96 - Bourání konstrukcí</t>
  </si>
  <si>
    <t xml:space="preserve">    98 - Demolice a sanace</t>
  </si>
  <si>
    <t xml:space="preserve">    997 - Přesun sutě</t>
  </si>
  <si>
    <t xml:space="preserve">    998 - Přesun hmot</t>
  </si>
  <si>
    <t>PSV - PSV</t>
  </si>
  <si>
    <t xml:space="preserve">    767 - Konstrukce zámečnické</t>
  </si>
  <si>
    <t xml:space="preserve">    783 - Dokončovací práce - nátěry</t>
  </si>
  <si>
    <t xml:space="preserve">    799 - Kamenické prvky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</si>
  <si>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</si>
  <si>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</si>
  <si>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</si>
  <si>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</si>
  <si>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</si>
  <si>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</si>
  <si>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</si>
  <si>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</si>
  <si>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</si>
  <si>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</si>
  <si>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</si>
  <si>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</si>
  <si>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</si>
  <si>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</t>
  </si>
  <si>
    <t>Ostatní konstrukce a práce, bourání</t>
  </si>
  <si>
    <t>ROZPOCET</t>
  </si>
  <si>
    <t>HSV</t>
  </si>
  <si>
    <t>Práce a dodávky HSV</t>
  </si>
  <si>
    <t>Zemní práce</t>
  </si>
  <si>
    <t>K</t>
  </si>
  <si>
    <t>122211101</t>
  </si>
  <si>
    <t>Odkopávky a prokopávky v hornině třídy těžitelnosti I, skupiny 3 ručně</t>
  </si>
  <si>
    <t>m3</t>
  </si>
  <si>
    <t>CS ÚRS 2023 02</t>
  </si>
  <si>
    <t>4</t>
  </si>
  <si>
    <t>184087862</t>
  </si>
  <si>
    <t>Online PSC</t>
  </si>
  <si>
    <t>https://podminky.urs.cz/item/CS_URS_2023_02/122211101</t>
  </si>
  <si>
    <t>VV</t>
  </si>
  <si>
    <t>0,5*0,3*4,0 "odkop pro novou vyzdívku pod korunou zdi</t>
  </si>
  <si>
    <t>16</t>
  </si>
  <si>
    <t>162211311</t>
  </si>
  <si>
    <t>Vodorovné přemístění výkopku z horniny třídy těžitelnosti I skupiny 1 až 3 stavebním kolečkem do 10 m</t>
  </si>
  <si>
    <t>-572837420</t>
  </si>
  <si>
    <t>https://podminky.urs.cz/item/CS_URS_2023_02/162211311</t>
  </si>
  <si>
    <t>2*0,6 "odkop pro novou vyzdívku pod korunou zdi (pol. 9)</t>
  </si>
  <si>
    <t>238</t>
  </si>
  <si>
    <t>167111101</t>
  </si>
  <si>
    <t>Nakládání výkopku z hornin třídy těžitelnosti I skupiny 1 až 3 ručně</t>
  </si>
  <si>
    <t>CS ÚRS 2022 02</t>
  </si>
  <si>
    <t>-1242223272</t>
  </si>
  <si>
    <t>https://podminky.urs.cz/item/CS_URS_2022_02/167111101</t>
  </si>
  <si>
    <t>0,6 "odkop pro novou vyzdívku pod korunou zdi (pol. 9) - zpětný zásyp</t>
  </si>
  <si>
    <t>27</t>
  </si>
  <si>
    <t>174111101</t>
  </si>
  <si>
    <t>Zásyp jam, šachet rýh nebo kolem objektů sypaninou se zhutněním ručně</t>
  </si>
  <si>
    <t>576712672</t>
  </si>
  <si>
    <t>https://podminky.urs.cz/item/CS_URS_2023_02/174111101</t>
  </si>
  <si>
    <t>32</t>
  </si>
  <si>
    <t>181111121</t>
  </si>
  <si>
    <t>Plošná úprava terénu do 500 m2 zemina skupiny 1 až 4 nerovnosti přes 100 do 150 mm v rovinně a svahu do 1:5</t>
  </si>
  <si>
    <t>m2</t>
  </si>
  <si>
    <t>-1348118339</t>
  </si>
  <si>
    <t>https://podminky.urs.cz/item/CS_URS_2023_02/181111121</t>
  </si>
  <si>
    <t>4,0*4,0 "mlatová cesta u paty zdi</t>
  </si>
  <si>
    <t>5,0*5,0 "Šance komunikace</t>
  </si>
  <si>
    <t>44</t>
  </si>
  <si>
    <t>184813511</t>
  </si>
  <si>
    <t>Chemické odplevelení před založením kultury postřikem na široko v rovině a svahu do 1:5 ručně</t>
  </si>
  <si>
    <t>-1347020508</t>
  </si>
  <si>
    <t>https://podminky.urs.cz/item/CS_URS_2023_02/184813511</t>
  </si>
  <si>
    <t xml:space="preserve">4,0*4,0 "mlatová cesta u paty zdi </t>
  </si>
  <si>
    <t>3</t>
  </si>
  <si>
    <t>Svislé a kompletní konstrukce</t>
  </si>
  <si>
    <t>126</t>
  </si>
  <si>
    <t>310901113</t>
  </si>
  <si>
    <t>Úprava líce režného zdiva prováděného bez lišt bez spárování</t>
  </si>
  <si>
    <t>892422076</t>
  </si>
  <si>
    <t>https://podminky.urs.cz/item/CS_URS_2023_02/310901113</t>
  </si>
  <si>
    <t>2*4,0*0,3 "podezdívka koruny zdi - 4  vrstvy</t>
  </si>
  <si>
    <t>128</t>
  </si>
  <si>
    <t>311231157</t>
  </si>
  <si>
    <t>Zdivo nosné režné z cihel dl 290 mm P40 na SMS 10 Mpa</t>
  </si>
  <si>
    <t>-1892186825</t>
  </si>
  <si>
    <t>https://podminky.urs.cz/item/CS_URS_2022_02/311231157</t>
  </si>
  <si>
    <t>P</t>
  </si>
  <si>
    <t>Poznámka k položce:
 - bez dodávky cihel</t>
  </si>
  <si>
    <t>4,0*0,3*0,6 "podezdívka koruny zdi - 4 vrstvy</t>
  </si>
  <si>
    <t>129</t>
  </si>
  <si>
    <t>M</t>
  </si>
  <si>
    <t>596100200-1</t>
  </si>
  <si>
    <t>cihla pálená plná 290x140x65mm dle předepsaných parametrů</t>
  </si>
  <si>
    <t>kus</t>
  </si>
  <si>
    <t>8</t>
  </si>
  <si>
    <t>127299918</t>
  </si>
  <si>
    <t>0,72*305"podezdívka koruny zdi - 4 vrstvy</t>
  </si>
  <si>
    <t>219,6*1,02 'Přepočtené koeficientem množství</t>
  </si>
  <si>
    <t>5</t>
  </si>
  <si>
    <t>Komunikace pozemní</t>
  </si>
  <si>
    <t>133</t>
  </si>
  <si>
    <t>571907114-1</t>
  </si>
  <si>
    <t>Posyp krytu kamenivem drceným nebo těženým přes 45 do 50 kg/m2 - dopnění mlatových cest štěrkopískem do tl. 30mm</t>
  </si>
  <si>
    <t>-1533650772</t>
  </si>
  <si>
    <t>6</t>
  </si>
  <si>
    <t>Úpravy povrchů, podlahy a osazování výplní</t>
  </si>
  <si>
    <t>138</t>
  </si>
  <si>
    <t>622631001</t>
  </si>
  <si>
    <t>Spárování spárovací maltou vnějších pohledových ploch stěn z cihel</t>
  </si>
  <si>
    <t>1829947390</t>
  </si>
  <si>
    <t>https://podminky.urs.cz/item/CS_URS_2023_02/622631001</t>
  </si>
  <si>
    <t>4,0*10,2 "celá plocha</t>
  </si>
  <si>
    <t>4,0*0,3 "podezdívka koruny zdi - 4 vrstvy vnitřní část nad terénem</t>
  </si>
  <si>
    <t>140</t>
  </si>
  <si>
    <t>628635411</t>
  </si>
  <si>
    <t>Oprava spár zdiva z lomového kamene maltou cementovou hl spár přes 30 do 70 mm</t>
  </si>
  <si>
    <t>-1267558859</t>
  </si>
  <si>
    <t>4,0*0,4 "stávající kamenná podezdívka</t>
  </si>
  <si>
    <t>141</t>
  </si>
  <si>
    <t>629991011</t>
  </si>
  <si>
    <t>Zakrytí výplní otvorů a svislých ploch fólií přilepenou lepící páskou</t>
  </si>
  <si>
    <t>788897171</t>
  </si>
  <si>
    <t>https://podminky.urs.cz/item/CS_URS_2023_02/629991011</t>
  </si>
  <si>
    <t>4,0*0,4 "stávající kamenný sokl</t>
  </si>
  <si>
    <t>94</t>
  </si>
  <si>
    <t>Lešení a stavební výtahy</t>
  </si>
  <si>
    <t>144</t>
  </si>
  <si>
    <t>943121111</t>
  </si>
  <si>
    <t>Montáž lešení prostorového trubkového těžkého bez podlah zatížení přes 200 do 300 kg/m2 v do 20 m</t>
  </si>
  <si>
    <t>-1682177854</t>
  </si>
  <si>
    <t>https://podminky.urs.cz/item/CS_URS_2023_02/943121111</t>
  </si>
  <si>
    <t>1018,986 "celková plocha pro lešení</t>
  </si>
  <si>
    <t>-939,157 "provedeno v 1. etapě</t>
  </si>
  <si>
    <t>2,*1,0*11,0 "přesach pro navázání na zdivo z 1. etapy</t>
  </si>
  <si>
    <t>145</t>
  </si>
  <si>
    <t>943121211</t>
  </si>
  <si>
    <t>Příplatek k lešení prostorovému trubkovému těžkému bez podlah přes 200 do 300 kg/m2 v 20 m za každý den použití</t>
  </si>
  <si>
    <t>755547193</t>
  </si>
  <si>
    <t>https://podminky.urs.cz/item/CS_URS_2023_02/943121211</t>
  </si>
  <si>
    <t>101,829*165 'Přepočtené koeficientem množství</t>
  </si>
  <si>
    <t>146</t>
  </si>
  <si>
    <t>943121811</t>
  </si>
  <si>
    <t>Demontáž lešení prostorového trubkového těžkého bez podlah zatížení tř. 4 přes 200 do 300 kg/m2 v do 20 m</t>
  </si>
  <si>
    <t>-196652582</t>
  </si>
  <si>
    <t>https://podminky.urs.cz/item/CS_URS_2023_02/943121811</t>
  </si>
  <si>
    <t>147</t>
  </si>
  <si>
    <t>944511111</t>
  </si>
  <si>
    <t>Montáž ochranné sítě z textilie z umělých vláken</t>
  </si>
  <si>
    <t>1612845744</t>
  </si>
  <si>
    <t>https://podminky.urs.cz/item/CS_URS_2023_02/944511111</t>
  </si>
  <si>
    <t>101,829/2,0</t>
  </si>
  <si>
    <t>148</t>
  </si>
  <si>
    <t>944511211</t>
  </si>
  <si>
    <t>Příplatek k ochranné síti za každý den použití</t>
  </si>
  <si>
    <t>1693133034</t>
  </si>
  <si>
    <t>https://podminky.urs.cz/item/CS_URS_2023_02/944511211</t>
  </si>
  <si>
    <t>50,915*165 'Přepočtené koeficientem množství</t>
  </si>
  <si>
    <t>149</t>
  </si>
  <si>
    <t>944511811</t>
  </si>
  <si>
    <t>Demontáž ochranné sítě z textilie z umělých vláken</t>
  </si>
  <si>
    <t>-743245460</t>
  </si>
  <si>
    <t>https://podminky.urs.cz/item/CS_URS_2023_02/944511811</t>
  </si>
  <si>
    <t>151</t>
  </si>
  <si>
    <t>949211112</t>
  </si>
  <si>
    <t>Montáž lešeňové podlahy s příčníky nebo podélníky pro trubková lešení v přes 10 do 25 m</t>
  </si>
  <si>
    <t>-1287009069</t>
  </si>
  <si>
    <t>https://podminky.urs.cz/item/CS_URS_2023_02/949211112</t>
  </si>
  <si>
    <t>5*2,0*5</t>
  </si>
  <si>
    <t>152</t>
  </si>
  <si>
    <t>949211211</t>
  </si>
  <si>
    <t>Příplatek k lešeňové podlaze s příčníky nebo podélníky pro trubková lešení v do 10 m za každý den použití</t>
  </si>
  <si>
    <t>1751024035</t>
  </si>
  <si>
    <t>https://podminky.urs.cz/item/CS_URS_2023_02/949211211</t>
  </si>
  <si>
    <t>50*165 'Přepočtené koeficientem množství</t>
  </si>
  <si>
    <t>153</t>
  </si>
  <si>
    <t>949211812</t>
  </si>
  <si>
    <t>Demontáž lešeňové podlahy s příčníky nebo podélníky pro trubková lešení v přes 10 do 25 m</t>
  </si>
  <si>
    <t>-457918759</t>
  </si>
  <si>
    <t>https://podminky.urs.cz/item/CS_URS_2023_02/949211812</t>
  </si>
  <si>
    <t>96</t>
  </si>
  <si>
    <t>Bourání konstrukcí</t>
  </si>
  <si>
    <t>165</t>
  </si>
  <si>
    <t>962032230</t>
  </si>
  <si>
    <t>Bourání zdiva z cihel pálených nebo vápenopískových na MV nebo MVC do 1 m3</t>
  </si>
  <si>
    <t>1813580652</t>
  </si>
  <si>
    <t>https://podminky.urs.cz/item/CS_URS_2023_02/962032230</t>
  </si>
  <si>
    <t>4,0*0,3*0,55 "podezdívka koruny zdi - 4 vrstvy</t>
  </si>
  <si>
    <t>167</t>
  </si>
  <si>
    <t>963051113</t>
  </si>
  <si>
    <t>Bourání ŽB stropů deskových tl přes 80 mm</t>
  </si>
  <si>
    <t>290887914</t>
  </si>
  <si>
    <t>https://podminky.urs.cz/item/CS_URS_2023_02/963051113</t>
  </si>
  <si>
    <t>4,0*0,15*0,65 "krycí deska koruny zdi</t>
  </si>
  <si>
    <t>98</t>
  </si>
  <si>
    <t>Demolice a sanace</t>
  </si>
  <si>
    <t>178</t>
  </si>
  <si>
    <t>985223112-1</t>
  </si>
  <si>
    <t>Přezdívání cihelného zdiva do aktivované malty objemu přes 3 m3</t>
  </si>
  <si>
    <t>-10916333</t>
  </si>
  <si>
    <t>4,0*((10,2-0,3-3,0)*0,3+3,0*0,45)</t>
  </si>
  <si>
    <t>179</t>
  </si>
  <si>
    <t>-1779140006</t>
  </si>
  <si>
    <t>Poznámka k položce:
Spotřeba: 53 kus/m2</t>
  </si>
  <si>
    <t>13,68/0,3*65 "celá plocha</t>
  </si>
  <si>
    <t>4,0*3,0*0,45*305-4,0*3,0*65 "horní část v pruhu 3m do hl. 45cm</t>
  </si>
  <si>
    <t>3831*1,02 'Přepočtené koeficientem množství</t>
  </si>
  <si>
    <t>185</t>
  </si>
  <si>
    <t>985233131</t>
  </si>
  <si>
    <t>Úprava spár po spárování zdiva uhlazením spára dl přes 12 m/m2</t>
  </si>
  <si>
    <t>-499544972</t>
  </si>
  <si>
    <t>https://podminky.urs.cz/item/CS_URS_2023_02/985233131</t>
  </si>
  <si>
    <t>5,0*0,3 "podezdívka koruny zdi - 4 vrstvy vnitřní část nad terénem</t>
  </si>
  <si>
    <t>997</t>
  </si>
  <si>
    <t>Přesun sutě</t>
  </si>
  <si>
    <t>187</t>
  </si>
  <si>
    <t>997013111</t>
  </si>
  <si>
    <t>Vnitrostaveništní doprava suti a vybouraných hmot pro budovy v do 6 m s použitím mechanizace</t>
  </si>
  <si>
    <t>t</t>
  </si>
  <si>
    <t>-853139924</t>
  </si>
  <si>
    <t>https://podminky.urs.cz/item/CS_URS_2023_02/997013111</t>
  </si>
  <si>
    <t>28,856+0,1 "celkově suť HSV + PSV</t>
  </si>
  <si>
    <t>190</t>
  </si>
  <si>
    <t>997013501</t>
  </si>
  <si>
    <t>Odvoz suti a vybouraných hmot na skládku nebo meziskládku do 1 km se složením</t>
  </si>
  <si>
    <t>-2018438487</t>
  </si>
  <si>
    <t>https://podminky.urs.cz/item/CS_URS_2023_02/997013501</t>
  </si>
  <si>
    <t>191</t>
  </si>
  <si>
    <t>997013509</t>
  </si>
  <si>
    <t>Příplatek k odvozu suti a vybouraných hmot na skládku ZKD 1 km přes 1 km</t>
  </si>
  <si>
    <t>-110423740</t>
  </si>
  <si>
    <t>https://podminky.urs.cz/item/CS_URS_2023_02/997013509</t>
  </si>
  <si>
    <t>28,956*5 'Přepočtené koeficientem množství</t>
  </si>
  <si>
    <t>192</t>
  </si>
  <si>
    <t>997013861</t>
  </si>
  <si>
    <t>Poplatek za uložení stavebního odpadu na recyklační skládce (skládkovné) z prostého betonu kód odpadu 17 01 01</t>
  </si>
  <si>
    <t>853052475</t>
  </si>
  <si>
    <t>https://podminky.urs.cz/item/CS_URS_2023_02/997013861</t>
  </si>
  <si>
    <t>0,936 "bet. krycí deska</t>
  </si>
  <si>
    <t>193</t>
  </si>
  <si>
    <t>997013863</t>
  </si>
  <si>
    <t>Poplatek za uložení stavebního odpadu na recyklační skládce (skládkovné) cihelného kód odpadu 17 01 02</t>
  </si>
  <si>
    <t>652835535</t>
  </si>
  <si>
    <t>https://podminky.urs.cz/item/CS_URS_2023_02/997013863</t>
  </si>
  <si>
    <t>1,188+26,676</t>
  </si>
  <si>
    <t>194</t>
  </si>
  <si>
    <t>997013871</t>
  </si>
  <si>
    <t>Poplatek za uložení stavebního odpadu na recyklační skládce (skládkovné) směsného stavebního a demoličního kód odpadu 17 09 04</t>
  </si>
  <si>
    <t>1424973540</t>
  </si>
  <si>
    <t>https://podminky.urs.cz/item/CS_URS_2023_02/997013871</t>
  </si>
  <si>
    <t>28,956-(0,936+27,864)</t>
  </si>
  <si>
    <t>998</t>
  </si>
  <si>
    <t>Přesun hmot</t>
  </si>
  <si>
    <t>197</t>
  </si>
  <si>
    <t>998011014</t>
  </si>
  <si>
    <t>Příplatek k přesunu hmot pro budovy zděné za zvětšený přesun do 500 m</t>
  </si>
  <si>
    <t>-771826150</t>
  </si>
  <si>
    <t>https://podminky.urs.cz/item/CS_URS_2023_02/998011014</t>
  </si>
  <si>
    <t xml:space="preserve">30,15 "všechen materiál HSV </t>
  </si>
  <si>
    <t>2,2 "komunikace - písky</t>
  </si>
  <si>
    <t>198</t>
  </si>
  <si>
    <t>998017003</t>
  </si>
  <si>
    <t>Přesun hmot s omezením mechanizace pro budovy v přes 12 do 24 m</t>
  </si>
  <si>
    <t>-659772322</t>
  </si>
  <si>
    <t>https://podminky.urs.cz/item/CS_URS_2023_02/998017003</t>
  </si>
  <si>
    <t xml:space="preserve">30,15 "práce na lešení </t>
  </si>
  <si>
    <t>PSV</t>
  </si>
  <si>
    <t>767</t>
  </si>
  <si>
    <t>Konstrukce zámečnické</t>
  </si>
  <si>
    <t>202</t>
  </si>
  <si>
    <t>767161834</t>
  </si>
  <si>
    <t>Demontáž zábradlí rovného nerozebíratelného hmotnosti 1 m zábradlí přes 20 kg k dalšímu použítí</t>
  </si>
  <si>
    <t>m</t>
  </si>
  <si>
    <t>-960501298</t>
  </si>
  <si>
    <t>https://podminky.urs.cz/item/CS_URS_2023_02/767161834</t>
  </si>
  <si>
    <t>210</t>
  </si>
  <si>
    <t>338171115</t>
  </si>
  <si>
    <t>Osazování sloupků a vzpěr plotových ocelových v do 2 m ukotvením k pevnému podkladu</t>
  </si>
  <si>
    <t>-173922671</t>
  </si>
  <si>
    <t>https://podminky.urs.cz/item/CS_URS_2023_02/338171115</t>
  </si>
  <si>
    <t>2*5 "sloupky a vzpěry</t>
  </si>
  <si>
    <t>211</t>
  </si>
  <si>
    <t>953945112</t>
  </si>
  <si>
    <t>Kotvy mechanické M 8 dl 95 mm pro střední zatížení do betonu, ŽB nebo kamene s vyvrtáním otvoru</t>
  </si>
  <si>
    <t>1181556984</t>
  </si>
  <si>
    <t>https://podminky.urs.cz/item/CS_URS_2023_02/953945112</t>
  </si>
  <si>
    <t>4*2*5 "sloupky a vzpěry do kamenné koruny</t>
  </si>
  <si>
    <t>213</t>
  </si>
  <si>
    <t>348171330</t>
  </si>
  <si>
    <t>Montáž oplocení z profilové oceli, trubek nebo tenkostěnných profilů do 50 kg na 1 m oplocení</t>
  </si>
  <si>
    <t>925515793</t>
  </si>
  <si>
    <t>https://podminky.urs.cz/item/CS_URS_2023_02/348171330</t>
  </si>
  <si>
    <t>215</t>
  </si>
  <si>
    <t>767001R</t>
  </si>
  <si>
    <t>oprava stávajícího oplocení - doplnění patek a vzpěr, otryskání barvy, žárové zinkování, nátěr dle PD</t>
  </si>
  <si>
    <t>1050623463</t>
  </si>
  <si>
    <t>216</t>
  </si>
  <si>
    <t>998767103</t>
  </si>
  <si>
    <t>Přesun hmot tonážní pro zámečnické konstrukce v objektech v přes 12 do 24 m</t>
  </si>
  <si>
    <t>-69760226</t>
  </si>
  <si>
    <t>https://podminky.urs.cz/item/CS_URS_2023_02/998767103</t>
  </si>
  <si>
    <t>217</t>
  </si>
  <si>
    <t>998767193</t>
  </si>
  <si>
    <t>Příplatek k přesunu hmot tonážní 767 za zvětšený přesun do 500 m</t>
  </si>
  <si>
    <t>-1459634098</t>
  </si>
  <si>
    <t>https://podminky.urs.cz/item/CS_URS_2023_02/998767193</t>
  </si>
  <si>
    <t>783</t>
  </si>
  <si>
    <t>Dokončovací práce - nátěry</t>
  </si>
  <si>
    <t>223</t>
  </si>
  <si>
    <t>783826600R</t>
  </si>
  <si>
    <t>Hydrofobizační transparentní 2nás. nátěr lícového zdiva</t>
  </si>
  <si>
    <t>1257223625</t>
  </si>
  <si>
    <t xml:space="preserve">4,0*1,1 "krycí deska koruny zdi </t>
  </si>
  <si>
    <t>799</t>
  </si>
  <si>
    <t>Kamenické prvky</t>
  </si>
  <si>
    <t>229</t>
  </si>
  <si>
    <t>316911111</t>
  </si>
  <si>
    <t>Osazení kamenných krycích desek tl do 180 mm</t>
  </si>
  <si>
    <t>512</t>
  </si>
  <si>
    <t>-1621451266</t>
  </si>
  <si>
    <t>https://podminky.urs.cz/item/CS_URS_2023_02/316911111</t>
  </si>
  <si>
    <t xml:space="preserve">4,0*0,7 "krycí deska koruny zdi </t>
  </si>
  <si>
    <t>230</t>
  </si>
  <si>
    <t>583KAM/1</t>
  </si>
  <si>
    <t>krycí deska koruny zdiva 350x600mm, tl. 120mm, tryskaná žula KAM/1</t>
  </si>
  <si>
    <t>-105812853</t>
  </si>
  <si>
    <t xml:space="preserve">6*2 "úsek 2 </t>
  </si>
  <si>
    <t>231</t>
  </si>
  <si>
    <t>953945131-1</t>
  </si>
  <si>
    <t>Kotvy mechanické M 12 dl 115 mm pro střední zatížení do betonu, ŽB nebo kamene s vyvrtáním otvoru</t>
  </si>
  <si>
    <t>27584096</t>
  </si>
  <si>
    <t>https://podminky.urs.cz/item/CS_URS_2023_02/953945131-1</t>
  </si>
  <si>
    <t>samostatně do kamenné desky a do podkladu 4 kotvy na kus</t>
  </si>
  <si>
    <t>12*4 "krycí deska - 4 kotvy na kus</t>
  </si>
  <si>
    <t>232</t>
  </si>
  <si>
    <t>130001M</t>
  </si>
  <si>
    <t>nerez tyč d 12 mm, upravená záseky</t>
  </si>
  <si>
    <t>1642347069</t>
  </si>
  <si>
    <t>0,2*48 "krycí deska</t>
  </si>
  <si>
    <t>9,6*1,1 'Přepočtené koeficientem množství</t>
  </si>
  <si>
    <t>234</t>
  </si>
  <si>
    <t>998772103</t>
  </si>
  <si>
    <t>Přesun hmot tonážní pro podlahy z kamene v objektech v přes 12 do 60 m</t>
  </si>
  <si>
    <t>-152884920</t>
  </si>
  <si>
    <t>https://podminky.urs.cz/item/CS_URS_2023_02/998772103</t>
  </si>
  <si>
    <t>235</t>
  </si>
  <si>
    <t>998772193</t>
  </si>
  <si>
    <t>Příplatek k přesunu hmot tonážní 772 za zvětšený přesun do 500 m</t>
  </si>
  <si>
    <t>-1766818898</t>
  </si>
  <si>
    <t>https://podminky.urs.cz/item/CS_URS_2023_02/998772193</t>
  </si>
  <si>
    <t>usek_3_plocha</t>
  </si>
  <si>
    <t>úsek 3 - celková plocha stěny</t>
  </si>
  <si>
    <t>466,252750000001</t>
  </si>
  <si>
    <t xml:space="preserve">03.1 - úsek 3 </t>
  </si>
  <si>
    <t xml:space="preserve">    95 - Různé dokončovací konstrukce a práce pozemních staveb</t>
  </si>
  <si>
    <t xml:space="preserve">    782 - Dokončovací práce - obklady z kamene</t>
  </si>
  <si>
    <t>1121001R</t>
  </si>
  <si>
    <t>Odstranění stromu Jírovec maďal na pozemku 16/2 vč. kořenu a odvozu - ručně</t>
  </si>
  <si>
    <t>16884016</t>
  </si>
  <si>
    <t>1 "pozemek 16/2 Vystydovi</t>
  </si>
  <si>
    <t>0,5*0,3*41,55 "odkop pro novou vyzdívku pod korunou zdi</t>
  </si>
  <si>
    <t>236</t>
  </si>
  <si>
    <t>122251102</t>
  </si>
  <si>
    <t>Odkopávky a prokopávky nezapažené v hornině třídy těžitelnosti I skupiny 3 objem do 50 m3 strojně</t>
  </si>
  <si>
    <t>288454116</t>
  </si>
  <si>
    <t>https://podminky.urs.cz/item/CS_URS_2023_02/122251102</t>
  </si>
  <si>
    <t>0,2*(7,0+5,0)/2*41,55 "snížení nivelety terénu před patou zdi o 20cm</t>
  </si>
  <si>
    <t>11</t>
  </si>
  <si>
    <t>133212811</t>
  </si>
  <si>
    <t>Hloubení nezapažených šachet v hornině třídy těžitelnosti I skupiny 3 plocha výkopu do 4 m2 ručně</t>
  </si>
  <si>
    <t>197800486</t>
  </si>
  <si>
    <t>https://podminky.urs.cz/item/CS_URS_2023_02/133212811</t>
  </si>
  <si>
    <t xml:space="preserve">2*0,9*0,9*1,0 "sondy u paty zdi </t>
  </si>
  <si>
    <t>2*6,233 "odkop pro novou vyzdívku pod korunou zdi (pol. 9)</t>
  </si>
  <si>
    <t>17</t>
  </si>
  <si>
    <t>162211319</t>
  </si>
  <si>
    <t>Příplatek k vodorovnému přemístění výkopku z horniny třídy těžitelnosti I skupiny 1 až 3 stavebním kolečkem za každých dalších 10 m</t>
  </si>
  <si>
    <t>947006379</t>
  </si>
  <si>
    <t>https://podminky.urs.cz/item/CS_URS_2023_02/162211319</t>
  </si>
  <si>
    <t>237</t>
  </si>
  <si>
    <t>162351103</t>
  </si>
  <si>
    <t>Vodorovné přemístění přes 50 do 500 m výkopku/sypaniny z horniny třídy těžitelnosti I skupiny 1 až 3</t>
  </si>
  <si>
    <t>1167473530</t>
  </si>
  <si>
    <t>https://podminky.urs.cz/item/CS_URS_2023_02/162351103</t>
  </si>
  <si>
    <t>23</t>
  </si>
  <si>
    <t>162751113</t>
  </si>
  <si>
    <t>Vodorovné přemístění přes 5 000 do 6000 m výkopku/sypaniny z horniny třídy těžitelnosti I skupiny 1 až 3</t>
  </si>
  <si>
    <t>-747294182</t>
  </si>
  <si>
    <t>https://podminky.urs.cz/item/CS_URS_2023_02/162751113</t>
  </si>
  <si>
    <t>-612097429</t>
  </si>
  <si>
    <t>6,233 "odkop pro novou vyzdívku pod korunou zdi (pol. 9) - zpětný zásyp</t>
  </si>
  <si>
    <t>24</t>
  </si>
  <si>
    <t>167151101</t>
  </si>
  <si>
    <t>Nakládání výkopku z hornin třídy těžitelnosti I skupiny 1 až 3 do 100 m3</t>
  </si>
  <si>
    <t>-285315766</t>
  </si>
  <si>
    <t>https://podminky.urs.cz/item/CS_URS_2023_02/167151101</t>
  </si>
  <si>
    <t>25</t>
  </si>
  <si>
    <t>171201231</t>
  </si>
  <si>
    <t>Poplatek za uložení zeminy a kamení na recyklační skládce (skládkovné) kód odpadu 17 05 04</t>
  </si>
  <si>
    <t>1999383938</t>
  </si>
  <si>
    <t>https://podminky.urs.cz/item/CS_URS_2023_02/171201231</t>
  </si>
  <si>
    <t>49,86*1,9 'Přepočtené koeficientem množství</t>
  </si>
  <si>
    <t>-1184240568</t>
  </si>
  <si>
    <t>2*0,9*0,9*1,0 "sondy u paty zdi (pol. 11)</t>
  </si>
  <si>
    <t xml:space="preserve">0,5*41,55 "podél koruny zdi </t>
  </si>
  <si>
    <t>4,0*41,55 "mlatová cesta u paty zdi</t>
  </si>
  <si>
    <t>2,5*(30+120) "mlatová cesta - komunikační trasa</t>
  </si>
  <si>
    <t>33</t>
  </si>
  <si>
    <t>181311103-1</t>
  </si>
  <si>
    <t>Dopnění ornice v rovině nebo ve svahu sklonu do 1:5 ručně při souvislé ploše, tl. vrstvy do 100 mm</t>
  </si>
  <si>
    <t>-1962446105</t>
  </si>
  <si>
    <t>34</t>
  </si>
  <si>
    <t>10364101</t>
  </si>
  <si>
    <t>zemina pro terénní úpravy - ornice</t>
  </si>
  <si>
    <t>1551727987</t>
  </si>
  <si>
    <t>úsek 3</t>
  </si>
  <si>
    <t>0,5*41,55 "podél koruny zdi úsek 3</t>
  </si>
  <si>
    <t>20,775*0,19 'Přepočtené koeficientem množství</t>
  </si>
  <si>
    <t>35</t>
  </si>
  <si>
    <t>181411131</t>
  </si>
  <si>
    <t>Založení parkového trávníku výsevem pl do 1000 m2 v rovině a ve svahu do 1:5</t>
  </si>
  <si>
    <t>1518753265</t>
  </si>
  <si>
    <t>https://podminky.urs.cz/item/CS_URS_2023_02/181411131</t>
  </si>
  <si>
    <t>36</t>
  </si>
  <si>
    <t>00572410</t>
  </si>
  <si>
    <t>osivo směs travní parková</t>
  </si>
  <si>
    <t>kg</t>
  </si>
  <si>
    <t>-1820504096</t>
  </si>
  <si>
    <t>20,775*0,02 'Přepočtené koeficientem množství</t>
  </si>
  <si>
    <t>37</t>
  </si>
  <si>
    <t>184102117</t>
  </si>
  <si>
    <t>Výsadba dřeviny s balem D přes 0,8 do 1 m do jamky se zalitím v rovině a svahu do 1:5</t>
  </si>
  <si>
    <t>72860049</t>
  </si>
  <si>
    <t>https://podminky.urs.cz/item/CS_URS_2023_02/184102117</t>
  </si>
  <si>
    <t>38</t>
  </si>
  <si>
    <t>184001R</t>
  </si>
  <si>
    <t>Použití autojeřábu</t>
  </si>
  <si>
    <t>kpl</t>
  </si>
  <si>
    <t>1137006227</t>
  </si>
  <si>
    <t>39</t>
  </si>
  <si>
    <t>026001M</t>
  </si>
  <si>
    <t>Jírovec maďal v 300cm s balem</t>
  </si>
  <si>
    <t>847078603</t>
  </si>
  <si>
    <t>40</t>
  </si>
  <si>
    <t>184215132</t>
  </si>
  <si>
    <t>Ukotvení kmene dřevin v rovině nebo na svahu do 1:5 třemi kůly D do 0,1 m dl přes 1 do 2 m</t>
  </si>
  <si>
    <t>1083150209</t>
  </si>
  <si>
    <t>https://podminky.urs.cz/item/CS_URS_2023_02/184215132</t>
  </si>
  <si>
    <t>41</t>
  </si>
  <si>
    <t>60591253</t>
  </si>
  <si>
    <t>kůl vyvazovací dřevěný impregnovaný D 8cm dl 2m</t>
  </si>
  <si>
    <t>986556919</t>
  </si>
  <si>
    <t>42</t>
  </si>
  <si>
    <t>184215412</t>
  </si>
  <si>
    <t>Zhotovení závlahové mísy dřevin D přes 0,5 do 1,0 m v rovině nebo na svahu do 1:5</t>
  </si>
  <si>
    <t>-721047310</t>
  </si>
  <si>
    <t>https://podminky.urs.cz/item/CS_URS_2023_02/184215412</t>
  </si>
  <si>
    <t>43</t>
  </si>
  <si>
    <t>199003R</t>
  </si>
  <si>
    <t>Ochrana proti prorůstání kořenů osazením betonové skruže</t>
  </si>
  <si>
    <t>-1180637080</t>
  </si>
  <si>
    <t xml:space="preserve">4,0*41,55 "mlatová cesta u paty zdi </t>
  </si>
  <si>
    <t>45</t>
  </si>
  <si>
    <t>199001R</t>
  </si>
  <si>
    <t>Očištění a úprava kořenů stromu jírovec (ořezání proti rozrůstání do zdiva)</t>
  </si>
  <si>
    <t>-830260768</t>
  </si>
  <si>
    <t>46</t>
  </si>
  <si>
    <t>199002R</t>
  </si>
  <si>
    <t>Ochrana kořenů stromu - obalení textilií</t>
  </si>
  <si>
    <t>-1181722890</t>
  </si>
  <si>
    <t>47</t>
  </si>
  <si>
    <t>199004R</t>
  </si>
  <si>
    <t>Uvedení terénu pozemku č. 16/2 do původního stavu - doplnění substrátu, osazení rostlin na záhony</t>
  </si>
  <si>
    <t>162829690</t>
  </si>
  <si>
    <t>15*1 "pozemek 16/2 Vystydovi</t>
  </si>
  <si>
    <t>48</t>
  </si>
  <si>
    <t>997013153-1</t>
  </si>
  <si>
    <t>Svislá doprava výkopku vodorovně do 50 m v přes 9 do 12 m výtahem</t>
  </si>
  <si>
    <t>834440286</t>
  </si>
  <si>
    <t>6,233 "odkop pro novou vyzdívku pod korunou zdi (pol. 9)</t>
  </si>
  <si>
    <t>20,775*0,1 "podél koruny zdi nová ornice (pol. 33)</t>
  </si>
  <si>
    <t>8,3105*1,9 'Přepočtené koeficientem množství</t>
  </si>
  <si>
    <t>2*41,55*0,3 "podezdívka koruny zdi - 4  vrstvy</t>
  </si>
  <si>
    <t>127</t>
  </si>
  <si>
    <t>311213124</t>
  </si>
  <si>
    <t>Zdivo z nepravidelných kamenů na maltu objem jednoho kamene přes 0,02 m3 š spáry přes 20 do 50 mm</t>
  </si>
  <si>
    <t>691530656</t>
  </si>
  <si>
    <t>https://podminky.urs.cz/item/CS_URS_2023_02/311213124</t>
  </si>
  <si>
    <t>0,5*2,6*3,5 "u stromu jírovec na pozemku č.16/2 úsek 3</t>
  </si>
  <si>
    <t>42,5*0,3*0,6 "podezdívka koruny zdi - 4 vrstvy</t>
  </si>
  <si>
    <t>7,65*305 "podezdívka koruny zdi - 4 vrstvy</t>
  </si>
  <si>
    <t>2333,25*1,02 'Přepočtené koeficientem množství</t>
  </si>
  <si>
    <t>42,5*0,3 "podezdívka koruny zdi - 4 vrstvy  vnitřní část nad terénem</t>
  </si>
  <si>
    <t>-0,42*11,75 "dešťový svislý kamenný žlab</t>
  </si>
  <si>
    <t>-41,55*0,4 "kamenný sokl</t>
  </si>
  <si>
    <t>17628409</t>
  </si>
  <si>
    <t>https://podminky.urs.cz/item/CS_URS_2023_02/628635411</t>
  </si>
  <si>
    <t>41,55*0,4 "stávající kamenná podezdívka</t>
  </si>
  <si>
    <t>0,8 "chrlič</t>
  </si>
  <si>
    <t>11,75*0,8 "kamenný dešťový žlab</t>
  </si>
  <si>
    <t>142</t>
  </si>
  <si>
    <t>629995101</t>
  </si>
  <si>
    <t>Očištění vnějších ploch tlakovou vodou</t>
  </si>
  <si>
    <t>1914700794</t>
  </si>
  <si>
    <t>https://podminky.urs.cz/item/CS_URS_2023_02/629995101</t>
  </si>
  <si>
    <t>41,55*0,4 "úsek 3 kamenný sokl</t>
  </si>
  <si>
    <t>2,0*(usek_3_plocha+41,55*0,8) "úsek 3</t>
  </si>
  <si>
    <t>998,986*240 'Přepočtené koeficientem množství</t>
  </si>
  <si>
    <t>usek_3_plocha+41,55*0,8 "úsek 3</t>
  </si>
  <si>
    <t>499,493*240 'Přepočtené koeficientem množství</t>
  </si>
  <si>
    <t>150</t>
  </si>
  <si>
    <t>945001R</t>
  </si>
  <si>
    <t>Stavební výtah pro přepravu osob a nákladu - montáž, nájem a demontáž</t>
  </si>
  <si>
    <t>16747204</t>
  </si>
  <si>
    <t>Poznámka k položce:
včetně pomocné konstrukce</t>
  </si>
  <si>
    <t>(41,55+42,5)/2*2,0*6 "úsek 3</t>
  </si>
  <si>
    <t>504,3*240 'Přepočtené koeficientem množství</t>
  </si>
  <si>
    <t>95</t>
  </si>
  <si>
    <t>Různé dokončovací konstrukce a práce pozemních staveb</t>
  </si>
  <si>
    <t>160</t>
  </si>
  <si>
    <t>953945133</t>
  </si>
  <si>
    <t>Kotvy mechanické M 12 dl 185 mm pro střední zatížení do betonu, ŽB nebo kamene s vyvrtáním otvoru</t>
  </si>
  <si>
    <t>13940960</t>
  </si>
  <si>
    <t>https://podminky.urs.cz/item/CS_URS_2023_02/953945133</t>
  </si>
  <si>
    <t>4 "úsek 3 - mříž otvoru</t>
  </si>
  <si>
    <t>161</t>
  </si>
  <si>
    <t>999001R</t>
  </si>
  <si>
    <t>Ochranná konstrukce bazénku na pozemku č. 16/2</t>
  </si>
  <si>
    <t>-554562059</t>
  </si>
  <si>
    <t>1 "úsek 3</t>
  </si>
  <si>
    <t>164</t>
  </si>
  <si>
    <t>962023391</t>
  </si>
  <si>
    <t>Bourání zdiva nadzákladového smíšeného na MV nebo MVC přes 1 m3</t>
  </si>
  <si>
    <t>-1651612996</t>
  </si>
  <si>
    <t>https://podminky.urs.cz/item/CS_URS_2023_02/962023391</t>
  </si>
  <si>
    <t>0,5*2,6*3,5 "obnažení kořenů stromu jírovec na pozemku č.16/2 úsek 3</t>
  </si>
  <si>
    <t>962032231</t>
  </si>
  <si>
    <t>Bourání zdiva z cihel pálených nebo vápenopískových na MV nebo MVC přes 1 m3</t>
  </si>
  <si>
    <t>897417010</t>
  </si>
  <si>
    <t>https://podminky.urs.cz/item/CS_URS_2023_02/962032231</t>
  </si>
  <si>
    <t>42,5*0,3*0,55 "podezdívka koruny zdi - 4 vrstvy</t>
  </si>
  <si>
    <t>166</t>
  </si>
  <si>
    <t>962042321</t>
  </si>
  <si>
    <t>Bourání zdiva nadzákladového z betonu prostého přes 1 m3</t>
  </si>
  <si>
    <t>-712668069</t>
  </si>
  <si>
    <t>https://podminky.urs.cz/item/CS_URS_2023_02/962042321</t>
  </si>
  <si>
    <t>0,3*0,3*25,4 "pás nad kamennou podezdívkou</t>
  </si>
  <si>
    <t>41,55*0,15*0,65 "krycí deska koruny zdi</t>
  </si>
  <si>
    <t>13,8*0,15*1,4 "před budovou - pracovní prostor celá plocha</t>
  </si>
  <si>
    <t>168</t>
  </si>
  <si>
    <t>964072221</t>
  </si>
  <si>
    <t>Vybourání válcovaných nosníků ze zdiva smíšeného dl do 4 m hmotnosti do 20 kg/m</t>
  </si>
  <si>
    <t>-376600106</t>
  </si>
  <si>
    <t>https://podminky.urs.cz/item/CS_URS_2023_02/964072221</t>
  </si>
  <si>
    <t>0,0179*13*2,0 "úsek 3 a 4 - nosníky I 160 přestropení koruny zdi u tělocvičny</t>
  </si>
  <si>
    <t>170</t>
  </si>
  <si>
    <t>966023131</t>
  </si>
  <si>
    <t>Vybourání částí říms z kamene vyložených do 250 mm tl do 300 mm</t>
  </si>
  <si>
    <t>1707848902</t>
  </si>
  <si>
    <t>https://podminky.urs.cz/item/CS_URS_2023_02/966023131</t>
  </si>
  <si>
    <t>11,75 "úsek 3 kamenný dešťový žlab</t>
  </si>
  <si>
    <t>97999001R</t>
  </si>
  <si>
    <t>Vybourání kamenného dešťového žlabu</t>
  </si>
  <si>
    <t>109673274</t>
  </si>
  <si>
    <t>11,75 "KAM/2</t>
  </si>
  <si>
    <t>usek_3_plocha*0,3</t>
  </si>
  <si>
    <t>-41,55*0,3*0,3 "podezdívka koruny zdi - 4 vrstvy</t>
  </si>
  <si>
    <t>2*1,5*0,6*0,3 "ostění otvoru s mříží</t>
  </si>
  <si>
    <t>-0,42*11,75*0,3 "dešťový kamenný svislý žlab</t>
  </si>
  <si>
    <t>-41,55*0,4*0,3 "kamenný sokl</t>
  </si>
  <si>
    <t>42,5*3,0*0,45-42,5*3,0*0,3 "horní část v pruhu 3m do hl. 45cm</t>
  </si>
  <si>
    <t>149,335/0,3*65 "celá plocha</t>
  </si>
  <si>
    <t>42,5*3,0*0,45*305-42,5*3,0*65 "horní část v pruhu 3m do hl. 45cm</t>
  </si>
  <si>
    <t>41567,792*1,02 'Přepočtené koeficientem množství</t>
  </si>
  <si>
    <t>41,55*0,3 "podezdívka koruny zdi - 4 vrstvy vnitřní část nad terénem</t>
  </si>
  <si>
    <t>2*1,5*0,6 "ostění otvoru s mříží</t>
  </si>
  <si>
    <t>186</t>
  </si>
  <si>
    <t>997013001</t>
  </si>
  <si>
    <t>Vyklizení ulehlé suti z prostorů do 15 m2 s naložením z hl do 2 m</t>
  </si>
  <si>
    <t>-1035801796</t>
  </si>
  <si>
    <t>https://podminky.urs.cz/item/CS_URS_2023_02/997013001</t>
  </si>
  <si>
    <t>2 "úsek 3 dle PD prostor za mříží</t>
  </si>
  <si>
    <t>268,852+0,515 "HSV + PSV</t>
  </si>
  <si>
    <t>188</t>
  </si>
  <si>
    <t>997013312</t>
  </si>
  <si>
    <t>Montáž a demontáž shozu suti v přes 10 do 20 m</t>
  </si>
  <si>
    <t>466604068</t>
  </si>
  <si>
    <t>https://podminky.urs.cz/item/CS_URS_2023_02/997013312</t>
  </si>
  <si>
    <t>2*11,0 "úsek 3</t>
  </si>
  <si>
    <t>189</t>
  </si>
  <si>
    <t>997013322</t>
  </si>
  <si>
    <t>Příplatek k shozu suti v přes 10 do 20 m za první a ZKD den použití</t>
  </si>
  <si>
    <t>-586368180</t>
  </si>
  <si>
    <t>https://podminky.urs.cz/item/CS_URS_2023_02/997013322</t>
  </si>
  <si>
    <t>11,0*90 "úsek 3</t>
  </si>
  <si>
    <t>269,367*5 'Přepočtené koeficientem množství</t>
  </si>
  <si>
    <t>5,029 "bet. krycí deska</t>
  </si>
  <si>
    <t>16,678 "před tělocvičnou</t>
  </si>
  <si>
    <t>12,623+218,029 "lícové zdivo pol. 165 + 178</t>
  </si>
  <si>
    <t>269,367-(21,707+230,652)</t>
  </si>
  <si>
    <t xml:space="preserve">343,273 "všechen materiál HSV </t>
  </si>
  <si>
    <t>29,766 "komunikace - písky</t>
  </si>
  <si>
    <t xml:space="preserve">352,45 "všechen materiál HSV - práce na lešení </t>
  </si>
  <si>
    <t>200</t>
  </si>
  <si>
    <t>966071721</t>
  </si>
  <si>
    <t>Bourání sloupků a vzpěr plotových ocelových do 2,5 m odřezáním</t>
  </si>
  <si>
    <t>-1707258191</t>
  </si>
  <si>
    <t>https://podminky.urs.cz/item/CS_URS_2023_02/966071721</t>
  </si>
  <si>
    <t>13 "úsek 3</t>
  </si>
  <si>
    <t>201</t>
  </si>
  <si>
    <t>966072811</t>
  </si>
  <si>
    <t>Rozebrání rámového oplocení na ocelové sloupky v přes 1 do 2 m</t>
  </si>
  <si>
    <t>1967741820</t>
  </si>
  <si>
    <t>https://podminky.urs.cz/item/CS_URS_2023_02/966072811</t>
  </si>
  <si>
    <t>42,5 "úsek 3</t>
  </si>
  <si>
    <t>203</t>
  </si>
  <si>
    <t>767661811</t>
  </si>
  <si>
    <t>Demontáž mříží pevných nebo otevíravých</t>
  </si>
  <si>
    <t>1819542600</t>
  </si>
  <si>
    <t>https://podminky.urs.cz/item/CS_URS_2023_02/767661811</t>
  </si>
  <si>
    <t>0,6*1,5 "úsek 3 - mříž otvoru</t>
  </si>
  <si>
    <t>204</t>
  </si>
  <si>
    <t>767662210</t>
  </si>
  <si>
    <t>Montáž mříží otvíravých</t>
  </si>
  <si>
    <t>-169233840</t>
  </si>
  <si>
    <t>https://podminky.urs.cz/item/CS_URS_2023_02/767662210</t>
  </si>
  <si>
    <t>2*22 "úsek 3</t>
  </si>
  <si>
    <t>sloupky a vzpěry do kamenné koruny</t>
  </si>
  <si>
    <t>4*2*22 "úsek 3</t>
  </si>
  <si>
    <t>214</t>
  </si>
  <si>
    <t>553001M</t>
  </si>
  <si>
    <t>ocelový plot ZN/1 vč, sloupků a patek, v 1200mm, povrchová úprava - žárový pozink, nátěr dle popisu v PD</t>
  </si>
  <si>
    <t>167364521</t>
  </si>
  <si>
    <t>782</t>
  </si>
  <si>
    <t>Dokončovací práce - obklady z kamene</t>
  </si>
  <si>
    <t>218</t>
  </si>
  <si>
    <t>782994914</t>
  </si>
  <si>
    <t>Obklady z kamene oprava - očištění obkladů z kamene tryskáním pískem</t>
  </si>
  <si>
    <t>-794053467</t>
  </si>
  <si>
    <t>https://podminky.urs.cz/item/CS_URS_2023_02/782994914</t>
  </si>
  <si>
    <t>(41,55-16,15)*0,6 "stávající kamenný sokl</t>
  </si>
  <si>
    <t>219</t>
  </si>
  <si>
    <t>998782103</t>
  </si>
  <si>
    <t>Přesun hmot tonážní pro obklady kamenné v objektech v přes 12 do 60 m</t>
  </si>
  <si>
    <t>1884897554</t>
  </si>
  <si>
    <t>https://podminky.urs.cz/item/CS_URS_2023_02/998782103</t>
  </si>
  <si>
    <t>220</t>
  </si>
  <si>
    <t>998782193</t>
  </si>
  <si>
    <t>Příplatek k přesunu hmot tonážní 782 za zvětšený přesun do 500 m</t>
  </si>
  <si>
    <t>-1986825515</t>
  </si>
  <si>
    <t>https://podminky.urs.cz/item/CS_URS_2023_02/998782193</t>
  </si>
  <si>
    <t>221</t>
  </si>
  <si>
    <t>783301313</t>
  </si>
  <si>
    <t>Odmaštění zámečnických konstrukcí ředidlovým odmašťovačem</t>
  </si>
  <si>
    <t>465699978</t>
  </si>
  <si>
    <t>https://podminky.urs.cz/item/CS_URS_2023_02/783301313</t>
  </si>
  <si>
    <t>0,6*1,5*2 "úsek 3 - mříž otvoru</t>
  </si>
  <si>
    <t>222</t>
  </si>
  <si>
    <t>78333001R</t>
  </si>
  <si>
    <t>Krycí dvojnásobný nátěr zámečnických konstrukcí kovářskou barvou</t>
  </si>
  <si>
    <t>-128864385</t>
  </si>
  <si>
    <t>0,6*1,5*2 "mříž otvoru</t>
  </si>
  <si>
    <t>41,55*0,4 "stávající kamenný sokl</t>
  </si>
  <si>
    <t>42,5*1,1 "krycí deska koruny zdi</t>
  </si>
  <si>
    <t>224</t>
  </si>
  <si>
    <t>31691001R</t>
  </si>
  <si>
    <t>Montáž dešťového žlabu s vyspárováním  KAM/2</t>
  </si>
  <si>
    <t>-150885353</t>
  </si>
  <si>
    <t>225</t>
  </si>
  <si>
    <t>583KAM/2</t>
  </si>
  <si>
    <t>kamenný dešťový žlab 420x240x1200 mm poz. KAM/2</t>
  </si>
  <si>
    <t>-1262717521</t>
  </si>
  <si>
    <t>Poznámka k položce:
předvrtané otvory pro kotvení</t>
  </si>
  <si>
    <t xml:space="preserve">11,75 "úsek 3 </t>
  </si>
  <si>
    <t>226</t>
  </si>
  <si>
    <t>31691002R</t>
  </si>
  <si>
    <t xml:space="preserve">Vybourání a demontáž kamenného chrliče </t>
  </si>
  <si>
    <t>551991104</t>
  </si>
  <si>
    <t>1 "úsek 3 u žlabu</t>
  </si>
  <si>
    <t>1*1,05 'Přepočtené koeficientem množství</t>
  </si>
  <si>
    <t>227</t>
  </si>
  <si>
    <t>31691003R</t>
  </si>
  <si>
    <t xml:space="preserve">Osazení kamenného chrliče </t>
  </si>
  <si>
    <t>-1541945621</t>
  </si>
  <si>
    <t>228</t>
  </si>
  <si>
    <t>583KAM/3</t>
  </si>
  <si>
    <t>kamenný chrlič 300x300x1200 mm poz. KAM/3</t>
  </si>
  <si>
    <t>-1538574063</t>
  </si>
  <si>
    <t>42,5*0,7 "krycí deska koruny zdi úsek 3</t>
  </si>
  <si>
    <t xml:space="preserve">69*2 "úsek 3 </t>
  </si>
  <si>
    <t>138*4 "krycí deska - 4 kotvy na kus</t>
  </si>
  <si>
    <t>10*2*(2+5) "kamenný dešťový žlab</t>
  </si>
  <si>
    <t>0,2*692 "krycí deska</t>
  </si>
  <si>
    <t>0,2*10*2*(2+5) "kamenný dešťový žlab</t>
  </si>
  <si>
    <t>166,4*1,1 'Přepočtené koeficientem množství</t>
  </si>
  <si>
    <t xml:space="preserve">04A.1 - úsek 4 část 1 </t>
  </si>
  <si>
    <t>0,5*0,3*2,0 "odkop pro novou vyzdívku pod korunou zdi</t>
  </si>
  <si>
    <t>2*0,3 "odkop pro novou vyzdívku pod korunou zdi (pol.9)</t>
  </si>
  <si>
    <t>806794073</t>
  </si>
  <si>
    <t>0,375 "odkop pro novou vyzdívku pod korunou zdi (pol. 9) - zpětný zásyp</t>
  </si>
  <si>
    <t>0,3 "odkop pro novou vyzdívku pod korunou zdi (pol. 9) - zpětný zásyp</t>
  </si>
  <si>
    <t>4,0*20 "mlatová cesta u paty zdi</t>
  </si>
  <si>
    <t>10*5 "travnatá plocha u paty zdi</t>
  </si>
  <si>
    <t xml:space="preserve">4,0*20 "mlatová cesta u paty zdi </t>
  </si>
  <si>
    <t>2,0*0,3*0,55 "podezdívka koruny zdi - 4 vrstvy</t>
  </si>
  <si>
    <t>0,33*305 "podezdívka koruny zdi - 4 vrstvy</t>
  </si>
  <si>
    <t>100,65*1,02 'Přepočtené koeficientem množství</t>
  </si>
  <si>
    <t>4,0*30 "mlatová cesta u paty zdi</t>
  </si>
  <si>
    <t>(454,62-443,31)*(2,0+1,0)/2 "opravovaná plocha</t>
  </si>
  <si>
    <t>-2,0*0,3*0,3 "podezdívka koruny zdi - 4 vrstvy  vnitřní část nad terénem</t>
  </si>
  <si>
    <t>-1,0*0,4 "kamenný sokl</t>
  </si>
  <si>
    <t>0,6*1,0 "stávající kamenná podezdívka</t>
  </si>
  <si>
    <t>1,0*0,6 "stávající kamenný sokl</t>
  </si>
  <si>
    <t>1,0*0,6 "úsek 4 kamenný sokl</t>
  </si>
  <si>
    <t>2,0*((454,62-443,31)*3,0+3,0*0,8) "pohledová plocha</t>
  </si>
  <si>
    <t>72,66*240 'Přepočtené koeficientem množství</t>
  </si>
  <si>
    <t>72,66/2"pohledová plocha</t>
  </si>
  <si>
    <t>36,33*240 'Přepočtené koeficientem množství</t>
  </si>
  <si>
    <t>3,0*2,0*5</t>
  </si>
  <si>
    <t>30*240 'Přepočtené koeficientem množství</t>
  </si>
  <si>
    <t xml:space="preserve">2,0*0,3*0,55 "podezdívka koruny zdi - 4 vrstvy </t>
  </si>
  <si>
    <t>0,3*0,3*1,0 "pás nad kamennou podezdívkou</t>
  </si>
  <si>
    <t>2,0*0,15*0,65 "krycí deska koruny zdi</t>
  </si>
  <si>
    <t>0,15*(10,8*1,4/2+19,8*1,5/2+14,2*1,0/2) "celá plocha před budovou tělocvičny</t>
  </si>
  <si>
    <t>Poznámka k položce:
včetně cihelné koruny zdi</t>
  </si>
  <si>
    <t>0,3*((454,62-443,31)*(2,0+1,0)/2) "opravovaná plocha</t>
  </si>
  <si>
    <t>2,0*3,0*0,45-2,0*3,0*0,3 "horní část v pruhu 3m do hl. 45cm</t>
  </si>
  <si>
    <t>5,41/0,3*65 "celá plocha</t>
  </si>
  <si>
    <t>2,0*3,0*0,45*305-2,0*3,0*65 "horní část v pruhu 3m do hl. 45cm</t>
  </si>
  <si>
    <t>1605,667*1,02 'Přepočtené koeficientem množství</t>
  </si>
  <si>
    <t>(454,62-443,31)*(2,0+1,0)/2 "pohledová plocha</t>
  </si>
  <si>
    <t>2,0*0,3 "podezdívka koruny zdi - 4 vrstvy  vnitřní část nad terénem</t>
  </si>
  <si>
    <t>22,455+0 "HSV + PSV</t>
  </si>
  <si>
    <t>22,455 "celkově suť</t>
  </si>
  <si>
    <t>22,455*5 'Přepočtené koeficientem množství</t>
  </si>
  <si>
    <t>0,198+11,093</t>
  </si>
  <si>
    <t>0,594+10,55</t>
  </si>
  <si>
    <t>22,455-(11,291+11,144)</t>
  </si>
  <si>
    <t>Poznámka k položce:
včetně překládání nákladu</t>
  </si>
  <si>
    <t xml:space="preserve">12,525"všechen materiál HSV </t>
  </si>
  <si>
    <t>6,042 "komunikace - písky</t>
  </si>
  <si>
    <t xml:space="preserve">12,525 "práce na lešení </t>
  </si>
  <si>
    <t xml:space="preserve">2,0*1,1 "krycí deska koruny zdi </t>
  </si>
  <si>
    <t>2,0*0,7 "krycí deska koruny zdi úsek 4</t>
  </si>
  <si>
    <t xml:space="preserve">6*2 "úsek 4 </t>
  </si>
  <si>
    <t>Poznámka k položce:
bez dodání kotev</t>
  </si>
  <si>
    <t>2*6*2*4 "úsek 4 krycí deska - 4 kotvy na kus</t>
  </si>
  <si>
    <t>0,2*96/2 "úsek 4 krycí deska</t>
  </si>
  <si>
    <t>22 - VRN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</si>
  <si>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</si>
  <si>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</si>
  <si>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</si>
  <si>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</si>
  <si>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</si>
  <si>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Vedlejší rozpočtové náklady</t>
  </si>
  <si>
    <t>VRN3</t>
  </si>
  <si>
    <t>Zařízení staveniště</t>
  </si>
  <si>
    <t>032103000</t>
  </si>
  <si>
    <t>Náklady na stavební buňky</t>
  </si>
  <si>
    <t>1024</t>
  </si>
  <si>
    <t>-1506956713</t>
  </si>
  <si>
    <t>032803000</t>
  </si>
  <si>
    <t>Ostatní vybavení staveniště - mobilní WC</t>
  </si>
  <si>
    <t>956985355</t>
  </si>
  <si>
    <t>033103000</t>
  </si>
  <si>
    <t>Připojení energií</t>
  </si>
  <si>
    <t>-696157367</t>
  </si>
  <si>
    <t>033203000</t>
  </si>
  <si>
    <t>Energie pro zařízení staveniště</t>
  </si>
  <si>
    <t>-1038039382</t>
  </si>
  <si>
    <t>034103000</t>
  </si>
  <si>
    <t>Oplocení staveniště - dílce s pletivem v. 200cm</t>
  </si>
  <si>
    <t>-288014191</t>
  </si>
  <si>
    <t>7</t>
  </si>
  <si>
    <t>034303000</t>
  </si>
  <si>
    <t>Dopravní značení na staveništi</t>
  </si>
  <si>
    <t>1435895210</t>
  </si>
  <si>
    <t>034403000</t>
  </si>
  <si>
    <t>Osvětlení staveniště</t>
  </si>
  <si>
    <t>-1837593420</t>
  </si>
  <si>
    <t>034603000</t>
  </si>
  <si>
    <t>Alarm, strážní služba staveniště</t>
  </si>
  <si>
    <t>měs</t>
  </si>
  <si>
    <t>565119467</t>
  </si>
  <si>
    <t>6 "úsek 3</t>
  </si>
  <si>
    <t>10</t>
  </si>
  <si>
    <t>039103000</t>
  </si>
  <si>
    <t>Rozebrání, bourání a odvoz zařízení staveniště</t>
  </si>
  <si>
    <t>-1897180881</t>
  </si>
  <si>
    <t>VRN6</t>
  </si>
  <si>
    <t>Územní vlivy</t>
  </si>
  <si>
    <t>062002000</t>
  </si>
  <si>
    <t>Ztížené dopravní podmínky</t>
  </si>
  <si>
    <t>1779494623</t>
  </si>
  <si>
    <t>VRN7</t>
  </si>
  <si>
    <t>Provozní vlivy</t>
  </si>
  <si>
    <t>12</t>
  </si>
  <si>
    <t>075503000</t>
  </si>
  <si>
    <t>Ochranná pásma památková</t>
  </si>
  <si>
    <t>629170487</t>
  </si>
  <si>
    <t>VRN9</t>
  </si>
  <si>
    <t>Ostatní náklady</t>
  </si>
  <si>
    <t>13</t>
  </si>
  <si>
    <t>091404000</t>
  </si>
  <si>
    <t>Práce na památkovém objektu</t>
  </si>
  <si>
    <t>-549470297</t>
  </si>
  <si>
    <t>14</t>
  </si>
  <si>
    <t>094104000</t>
  </si>
  <si>
    <t>Náklady na opatření BOZP</t>
  </si>
  <si>
    <t>-1777177302</t>
  </si>
  <si>
    <t>SEZNAM FIGUR</t>
  </si>
  <si>
    <t>Výměra</t>
  </si>
  <si>
    <t xml:space="preserve"> 020/ 02B.1</t>
  </si>
  <si>
    <t>usek_1_plocha</t>
  </si>
  <si>
    <t>úsek 1 - celková plocha zdiva stěny</t>
  </si>
  <si>
    <t>21,9*(450,19-436,05+451,0-436,05)/2</t>
  </si>
  <si>
    <t>-(0,85*(446,89-436,05)/2 +0,85*(450,19-449,89)) "JZ roh šikmina</t>
  </si>
  <si>
    <t>-(4,8*(436,46-436,05)+3,0*(438,22-436,05)+2,4*(438,28-436,05)+3,1*(439,93-436,05))/2 "schodiště</t>
  </si>
  <si>
    <t>-(2,25*(439,99-436,05)+1,8*(441,04-436,05)+4,55*(441,18-436,05))/2 "schodiště</t>
  </si>
  <si>
    <t>-1,45*(1,7+1,9)/2 "dveře</t>
  </si>
  <si>
    <t>-21,9*0,15 "krycí deska</t>
  </si>
  <si>
    <t>Součet</t>
  </si>
  <si>
    <t>usek_2_plocha</t>
  </si>
  <si>
    <t>úsek 2 - celková plocha stěny</t>
  </si>
  <si>
    <t>(45,15+47,75)/2*(451,0-441,18+453,29-442,52)/2</t>
  </si>
  <si>
    <t>-1,2*(1,3+1,5)/2 "dveře</t>
  </si>
  <si>
    <t>-47,75*0,12 "krycí deska</t>
  </si>
  <si>
    <t>18,25*(453,29-442,52+453,93-442,77)/2+23,3*(454,61-442,77+454,82-443,31)/2</t>
  </si>
  <si>
    <t>-41,55*0,15 "krycí deska</t>
  </si>
  <si>
    <t>-0,6*1,5 "otvor s mříží</t>
  </si>
  <si>
    <t>usek_4_plocha</t>
  </si>
  <si>
    <t>úsek 4 - celková plocha stěny</t>
  </si>
  <si>
    <t>(20,15+18,8)/2*(454,62-443,31+454,94-443,54)/2+(22,85+21,6)/2*(457,73-443,54+457,73-444,45)/2</t>
  </si>
  <si>
    <t xml:space="preserve">-43,0*0,15 "koruna zdi </t>
  </si>
  <si>
    <t>usek_5_plocha</t>
  </si>
  <si>
    <t>úsek 5 - celková plocha stěny</t>
  </si>
  <si>
    <t>(22,25+21,0)/2*(457,97-444,45+458,06-443,45)/2</t>
  </si>
  <si>
    <t>-21,0*0,15 "koruna zdi</t>
  </si>
  <si>
    <t>usek_6_plocha</t>
  </si>
  <si>
    <t>úsek 6 - celková plocha stěny</t>
  </si>
  <si>
    <t>(62,8+60,75)/2*(457,3-443,45+457,54-448,38)/2+8,5*0,7</t>
  </si>
  <si>
    <t>-60,75*0,15 "koruna zdi</t>
  </si>
  <si>
    <t>usek_7_plocha</t>
  </si>
  <si>
    <t>úsek 7 - celková plocha stěny</t>
  </si>
  <si>
    <t>(457,54-448,37)*(2,75+4,75)/2</t>
  </si>
  <si>
    <t>-4,75*0,15 "koruna zdi</t>
  </si>
  <si>
    <t>usek_8_plocha</t>
  </si>
  <si>
    <t>úsek 8 - celková plocha stěny</t>
  </si>
  <si>
    <t>(15,1+16,15)/2*(457,51-448,38+457,62-449,0)/2+2,4*2,0-2,2*1,0/2</t>
  </si>
  <si>
    <t>-18,15*0,15 "koruna zdi</t>
  </si>
  <si>
    <t xml:space="preserve"> 020/ 03.1</t>
  </si>
  <si>
    <t>-41,55*0,12 "krycí deska</t>
  </si>
  <si>
    <t>Použití figury:</t>
  </si>
  <si>
    <t xml:space="preserve"> 020/ 04A.1</t>
  </si>
  <si>
    <t>-47,75*0,15 "krycí deska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</si>
</sst>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11101" TargetMode="External" /><Relationship Id="rId2" Type="http://schemas.openxmlformats.org/officeDocument/2006/relationships/hyperlink" Target="https://podminky.urs.cz/item/CS_URS_2023_02/162211311" TargetMode="External" /><Relationship Id="rId3" Type="http://schemas.openxmlformats.org/officeDocument/2006/relationships/hyperlink" Target="https://podminky.urs.cz/item/CS_URS_2022_02/167111101" TargetMode="External" /><Relationship Id="rId4" Type="http://schemas.openxmlformats.org/officeDocument/2006/relationships/hyperlink" Target="https://podminky.urs.cz/item/CS_URS_2023_02/174111101" TargetMode="External" /><Relationship Id="rId5" Type="http://schemas.openxmlformats.org/officeDocument/2006/relationships/hyperlink" Target="https://podminky.urs.cz/item/CS_URS_2023_02/181111121" TargetMode="External" /><Relationship Id="rId6" Type="http://schemas.openxmlformats.org/officeDocument/2006/relationships/hyperlink" Target="https://podminky.urs.cz/item/CS_URS_2023_02/184813511" TargetMode="External" /><Relationship Id="rId7" Type="http://schemas.openxmlformats.org/officeDocument/2006/relationships/hyperlink" Target="https://podminky.urs.cz/item/CS_URS_2023_02/310901113" TargetMode="External" /><Relationship Id="rId8" Type="http://schemas.openxmlformats.org/officeDocument/2006/relationships/hyperlink" Target="https://podminky.urs.cz/item/CS_URS_2022_02/311231157" TargetMode="External" /><Relationship Id="rId9" Type="http://schemas.openxmlformats.org/officeDocument/2006/relationships/hyperlink" Target="https://podminky.urs.cz/item/CS_URS_2023_02/622631001" TargetMode="External" /><Relationship Id="rId10" Type="http://schemas.openxmlformats.org/officeDocument/2006/relationships/hyperlink" Target="https://podminky.urs.cz/item/CS_URS_2023_02/629991011" TargetMode="External" /><Relationship Id="rId11" Type="http://schemas.openxmlformats.org/officeDocument/2006/relationships/hyperlink" Target="https://podminky.urs.cz/item/CS_URS_2023_02/943121111" TargetMode="External" /><Relationship Id="rId12" Type="http://schemas.openxmlformats.org/officeDocument/2006/relationships/hyperlink" Target="https://podminky.urs.cz/item/CS_URS_2023_02/943121211" TargetMode="External" /><Relationship Id="rId13" Type="http://schemas.openxmlformats.org/officeDocument/2006/relationships/hyperlink" Target="https://podminky.urs.cz/item/CS_URS_2023_02/943121811" TargetMode="External" /><Relationship Id="rId14" Type="http://schemas.openxmlformats.org/officeDocument/2006/relationships/hyperlink" Target="https://podminky.urs.cz/item/CS_URS_2023_02/944511111" TargetMode="External" /><Relationship Id="rId15" Type="http://schemas.openxmlformats.org/officeDocument/2006/relationships/hyperlink" Target="https://podminky.urs.cz/item/CS_URS_2023_02/944511211" TargetMode="External" /><Relationship Id="rId16" Type="http://schemas.openxmlformats.org/officeDocument/2006/relationships/hyperlink" Target="https://podminky.urs.cz/item/CS_URS_2023_02/944511811" TargetMode="External" /><Relationship Id="rId17" Type="http://schemas.openxmlformats.org/officeDocument/2006/relationships/hyperlink" Target="https://podminky.urs.cz/item/CS_URS_2023_02/949211112" TargetMode="External" /><Relationship Id="rId18" Type="http://schemas.openxmlformats.org/officeDocument/2006/relationships/hyperlink" Target="https://podminky.urs.cz/item/CS_URS_2023_02/949211211" TargetMode="External" /><Relationship Id="rId19" Type="http://schemas.openxmlformats.org/officeDocument/2006/relationships/hyperlink" Target="https://podminky.urs.cz/item/CS_URS_2023_02/949211812" TargetMode="External" /><Relationship Id="rId20" Type="http://schemas.openxmlformats.org/officeDocument/2006/relationships/hyperlink" Target="https://podminky.urs.cz/item/CS_URS_2023_02/962032230" TargetMode="External" /><Relationship Id="rId21" Type="http://schemas.openxmlformats.org/officeDocument/2006/relationships/hyperlink" Target="https://podminky.urs.cz/item/CS_URS_2023_02/963051113" TargetMode="External" /><Relationship Id="rId22" Type="http://schemas.openxmlformats.org/officeDocument/2006/relationships/hyperlink" Target="https://podminky.urs.cz/item/CS_URS_2023_02/985233131" TargetMode="External" /><Relationship Id="rId23" Type="http://schemas.openxmlformats.org/officeDocument/2006/relationships/hyperlink" Target="https://podminky.urs.cz/item/CS_URS_2023_02/997013111" TargetMode="External" /><Relationship Id="rId24" Type="http://schemas.openxmlformats.org/officeDocument/2006/relationships/hyperlink" Target="https://podminky.urs.cz/item/CS_URS_2023_02/997013501" TargetMode="External" /><Relationship Id="rId25" Type="http://schemas.openxmlformats.org/officeDocument/2006/relationships/hyperlink" Target="https://podminky.urs.cz/item/CS_URS_2023_02/997013509" TargetMode="External" /><Relationship Id="rId26" Type="http://schemas.openxmlformats.org/officeDocument/2006/relationships/hyperlink" Target="https://podminky.urs.cz/item/CS_URS_2023_02/997013861" TargetMode="External" /><Relationship Id="rId27" Type="http://schemas.openxmlformats.org/officeDocument/2006/relationships/hyperlink" Target="https://podminky.urs.cz/item/CS_URS_2023_02/997013863" TargetMode="External" /><Relationship Id="rId28" Type="http://schemas.openxmlformats.org/officeDocument/2006/relationships/hyperlink" Target="https://podminky.urs.cz/item/CS_URS_2023_02/997013871" TargetMode="External" /><Relationship Id="rId29" Type="http://schemas.openxmlformats.org/officeDocument/2006/relationships/hyperlink" Target="https://podminky.urs.cz/item/CS_URS_2023_02/998011014" TargetMode="External" /><Relationship Id="rId30" Type="http://schemas.openxmlformats.org/officeDocument/2006/relationships/hyperlink" Target="https://podminky.urs.cz/item/CS_URS_2023_02/998017003" TargetMode="External" /><Relationship Id="rId31" Type="http://schemas.openxmlformats.org/officeDocument/2006/relationships/hyperlink" Target="https://podminky.urs.cz/item/CS_URS_2023_02/767161834" TargetMode="External" /><Relationship Id="rId32" Type="http://schemas.openxmlformats.org/officeDocument/2006/relationships/hyperlink" Target="https://podminky.urs.cz/item/CS_URS_2023_02/338171115" TargetMode="External" /><Relationship Id="rId33" Type="http://schemas.openxmlformats.org/officeDocument/2006/relationships/hyperlink" Target="https://podminky.urs.cz/item/CS_URS_2023_02/953945112" TargetMode="External" /><Relationship Id="rId34" Type="http://schemas.openxmlformats.org/officeDocument/2006/relationships/hyperlink" Target="https://podminky.urs.cz/item/CS_URS_2023_02/348171330" TargetMode="External" /><Relationship Id="rId35" Type="http://schemas.openxmlformats.org/officeDocument/2006/relationships/hyperlink" Target="https://podminky.urs.cz/item/CS_URS_2023_02/998767103" TargetMode="External" /><Relationship Id="rId36" Type="http://schemas.openxmlformats.org/officeDocument/2006/relationships/hyperlink" Target="https://podminky.urs.cz/item/CS_URS_2023_02/998767193" TargetMode="External" /><Relationship Id="rId37" Type="http://schemas.openxmlformats.org/officeDocument/2006/relationships/hyperlink" Target="https://podminky.urs.cz/item/CS_URS_2023_02/316911111" TargetMode="External" /><Relationship Id="rId38" Type="http://schemas.openxmlformats.org/officeDocument/2006/relationships/hyperlink" Target="https://podminky.urs.cz/item/CS_URS_2023_02/953945131-1" TargetMode="External" /><Relationship Id="rId39" Type="http://schemas.openxmlformats.org/officeDocument/2006/relationships/hyperlink" Target="https://podminky.urs.cz/item/CS_URS_2023_02/998772103" TargetMode="External" /><Relationship Id="rId40" Type="http://schemas.openxmlformats.org/officeDocument/2006/relationships/hyperlink" Target="https://podminky.urs.cz/item/CS_URS_2023_02/998772193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11101" TargetMode="External" /><Relationship Id="rId2" Type="http://schemas.openxmlformats.org/officeDocument/2006/relationships/hyperlink" Target="https://podminky.urs.cz/item/CS_URS_2023_02/122251102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62211311" TargetMode="External" /><Relationship Id="rId5" Type="http://schemas.openxmlformats.org/officeDocument/2006/relationships/hyperlink" Target="https://podminky.urs.cz/item/CS_URS_2023_02/162211319" TargetMode="External" /><Relationship Id="rId6" Type="http://schemas.openxmlformats.org/officeDocument/2006/relationships/hyperlink" Target="https://podminky.urs.cz/item/CS_URS_2023_02/162351103" TargetMode="External" /><Relationship Id="rId7" Type="http://schemas.openxmlformats.org/officeDocument/2006/relationships/hyperlink" Target="https://podminky.urs.cz/item/CS_URS_2023_02/162751113" TargetMode="External" /><Relationship Id="rId8" Type="http://schemas.openxmlformats.org/officeDocument/2006/relationships/hyperlink" Target="https://podminky.urs.cz/item/CS_URS_2022_02/167111101" TargetMode="External" /><Relationship Id="rId9" Type="http://schemas.openxmlformats.org/officeDocument/2006/relationships/hyperlink" Target="https://podminky.urs.cz/item/CS_URS_2023_02/167151101" TargetMode="External" /><Relationship Id="rId10" Type="http://schemas.openxmlformats.org/officeDocument/2006/relationships/hyperlink" Target="https://podminky.urs.cz/item/CS_URS_2023_02/171201231" TargetMode="External" /><Relationship Id="rId11" Type="http://schemas.openxmlformats.org/officeDocument/2006/relationships/hyperlink" Target="https://podminky.urs.cz/item/CS_URS_2023_02/174111101" TargetMode="External" /><Relationship Id="rId12" Type="http://schemas.openxmlformats.org/officeDocument/2006/relationships/hyperlink" Target="https://podminky.urs.cz/item/CS_URS_2023_02/181111121" TargetMode="External" /><Relationship Id="rId13" Type="http://schemas.openxmlformats.org/officeDocument/2006/relationships/hyperlink" Target="https://podminky.urs.cz/item/CS_URS_2023_02/181411131" TargetMode="External" /><Relationship Id="rId14" Type="http://schemas.openxmlformats.org/officeDocument/2006/relationships/hyperlink" Target="https://podminky.urs.cz/item/CS_URS_2023_02/184102117" TargetMode="External" /><Relationship Id="rId15" Type="http://schemas.openxmlformats.org/officeDocument/2006/relationships/hyperlink" Target="https://podminky.urs.cz/item/CS_URS_2023_02/184215132" TargetMode="External" /><Relationship Id="rId16" Type="http://schemas.openxmlformats.org/officeDocument/2006/relationships/hyperlink" Target="https://podminky.urs.cz/item/CS_URS_2023_02/184215412" TargetMode="External" /><Relationship Id="rId17" Type="http://schemas.openxmlformats.org/officeDocument/2006/relationships/hyperlink" Target="https://podminky.urs.cz/item/CS_URS_2023_02/184813511" TargetMode="External" /><Relationship Id="rId18" Type="http://schemas.openxmlformats.org/officeDocument/2006/relationships/hyperlink" Target="https://podminky.urs.cz/item/CS_URS_2023_02/310901113" TargetMode="External" /><Relationship Id="rId19" Type="http://schemas.openxmlformats.org/officeDocument/2006/relationships/hyperlink" Target="https://podminky.urs.cz/item/CS_URS_2023_02/311213124" TargetMode="External" /><Relationship Id="rId20" Type="http://schemas.openxmlformats.org/officeDocument/2006/relationships/hyperlink" Target="https://podminky.urs.cz/item/CS_URS_2022_02/311231157" TargetMode="External" /><Relationship Id="rId21" Type="http://schemas.openxmlformats.org/officeDocument/2006/relationships/hyperlink" Target="https://podminky.urs.cz/item/CS_URS_2023_02/622631001" TargetMode="External" /><Relationship Id="rId22" Type="http://schemas.openxmlformats.org/officeDocument/2006/relationships/hyperlink" Target="https://podminky.urs.cz/item/CS_URS_2023_02/628635411" TargetMode="External" /><Relationship Id="rId23" Type="http://schemas.openxmlformats.org/officeDocument/2006/relationships/hyperlink" Target="https://podminky.urs.cz/item/CS_URS_2023_02/629991011" TargetMode="External" /><Relationship Id="rId24" Type="http://schemas.openxmlformats.org/officeDocument/2006/relationships/hyperlink" Target="https://podminky.urs.cz/item/CS_URS_2023_02/629995101" TargetMode="External" /><Relationship Id="rId25" Type="http://schemas.openxmlformats.org/officeDocument/2006/relationships/hyperlink" Target="https://podminky.urs.cz/item/CS_URS_2023_02/943121111" TargetMode="External" /><Relationship Id="rId26" Type="http://schemas.openxmlformats.org/officeDocument/2006/relationships/hyperlink" Target="https://podminky.urs.cz/item/CS_URS_2023_02/943121211" TargetMode="External" /><Relationship Id="rId27" Type="http://schemas.openxmlformats.org/officeDocument/2006/relationships/hyperlink" Target="https://podminky.urs.cz/item/CS_URS_2023_02/943121811" TargetMode="External" /><Relationship Id="rId28" Type="http://schemas.openxmlformats.org/officeDocument/2006/relationships/hyperlink" Target="https://podminky.urs.cz/item/CS_URS_2023_02/944511111" TargetMode="External" /><Relationship Id="rId29" Type="http://schemas.openxmlformats.org/officeDocument/2006/relationships/hyperlink" Target="https://podminky.urs.cz/item/CS_URS_2023_02/944511211" TargetMode="External" /><Relationship Id="rId30" Type="http://schemas.openxmlformats.org/officeDocument/2006/relationships/hyperlink" Target="https://podminky.urs.cz/item/CS_URS_2023_02/944511811" TargetMode="External" /><Relationship Id="rId31" Type="http://schemas.openxmlformats.org/officeDocument/2006/relationships/hyperlink" Target="https://podminky.urs.cz/item/CS_URS_2023_02/949211112" TargetMode="External" /><Relationship Id="rId32" Type="http://schemas.openxmlformats.org/officeDocument/2006/relationships/hyperlink" Target="https://podminky.urs.cz/item/CS_URS_2023_02/949211211" TargetMode="External" /><Relationship Id="rId33" Type="http://schemas.openxmlformats.org/officeDocument/2006/relationships/hyperlink" Target="https://podminky.urs.cz/item/CS_URS_2023_02/949211812" TargetMode="External" /><Relationship Id="rId34" Type="http://schemas.openxmlformats.org/officeDocument/2006/relationships/hyperlink" Target="https://podminky.urs.cz/item/CS_URS_2023_02/953945133" TargetMode="External" /><Relationship Id="rId35" Type="http://schemas.openxmlformats.org/officeDocument/2006/relationships/hyperlink" Target="https://podminky.urs.cz/item/CS_URS_2023_02/962023391" TargetMode="External" /><Relationship Id="rId36" Type="http://schemas.openxmlformats.org/officeDocument/2006/relationships/hyperlink" Target="https://podminky.urs.cz/item/CS_URS_2023_02/962032231" TargetMode="External" /><Relationship Id="rId37" Type="http://schemas.openxmlformats.org/officeDocument/2006/relationships/hyperlink" Target="https://podminky.urs.cz/item/CS_URS_2023_02/962042321" TargetMode="External" /><Relationship Id="rId38" Type="http://schemas.openxmlformats.org/officeDocument/2006/relationships/hyperlink" Target="https://podminky.urs.cz/item/CS_URS_2023_02/963051113" TargetMode="External" /><Relationship Id="rId39" Type="http://schemas.openxmlformats.org/officeDocument/2006/relationships/hyperlink" Target="https://podminky.urs.cz/item/CS_URS_2023_02/964072221" TargetMode="External" /><Relationship Id="rId40" Type="http://schemas.openxmlformats.org/officeDocument/2006/relationships/hyperlink" Target="https://podminky.urs.cz/item/CS_URS_2023_02/966023131" TargetMode="External" /><Relationship Id="rId41" Type="http://schemas.openxmlformats.org/officeDocument/2006/relationships/hyperlink" Target="https://podminky.urs.cz/item/CS_URS_2023_02/985233131" TargetMode="External" /><Relationship Id="rId42" Type="http://schemas.openxmlformats.org/officeDocument/2006/relationships/hyperlink" Target="https://podminky.urs.cz/item/CS_URS_2023_02/997013001" TargetMode="External" /><Relationship Id="rId43" Type="http://schemas.openxmlformats.org/officeDocument/2006/relationships/hyperlink" Target="https://podminky.urs.cz/item/CS_URS_2023_02/997013111" TargetMode="External" /><Relationship Id="rId44" Type="http://schemas.openxmlformats.org/officeDocument/2006/relationships/hyperlink" Target="https://podminky.urs.cz/item/CS_URS_2023_02/997013312" TargetMode="External" /><Relationship Id="rId45" Type="http://schemas.openxmlformats.org/officeDocument/2006/relationships/hyperlink" Target="https://podminky.urs.cz/item/CS_URS_2023_02/997013322" TargetMode="External" /><Relationship Id="rId46" Type="http://schemas.openxmlformats.org/officeDocument/2006/relationships/hyperlink" Target="https://podminky.urs.cz/item/CS_URS_2023_02/997013501" TargetMode="External" /><Relationship Id="rId47" Type="http://schemas.openxmlformats.org/officeDocument/2006/relationships/hyperlink" Target="https://podminky.urs.cz/item/CS_URS_2023_02/997013509" TargetMode="External" /><Relationship Id="rId48" Type="http://schemas.openxmlformats.org/officeDocument/2006/relationships/hyperlink" Target="https://podminky.urs.cz/item/CS_URS_2023_02/997013861" TargetMode="External" /><Relationship Id="rId49" Type="http://schemas.openxmlformats.org/officeDocument/2006/relationships/hyperlink" Target="https://podminky.urs.cz/item/CS_URS_2023_02/997013863" TargetMode="External" /><Relationship Id="rId50" Type="http://schemas.openxmlformats.org/officeDocument/2006/relationships/hyperlink" Target="https://podminky.urs.cz/item/CS_URS_2023_02/997013871" TargetMode="External" /><Relationship Id="rId51" Type="http://schemas.openxmlformats.org/officeDocument/2006/relationships/hyperlink" Target="https://podminky.urs.cz/item/CS_URS_2023_02/998011014" TargetMode="External" /><Relationship Id="rId52" Type="http://schemas.openxmlformats.org/officeDocument/2006/relationships/hyperlink" Target="https://podminky.urs.cz/item/CS_URS_2023_02/998017003" TargetMode="External" /><Relationship Id="rId53" Type="http://schemas.openxmlformats.org/officeDocument/2006/relationships/hyperlink" Target="https://podminky.urs.cz/item/CS_URS_2023_02/966071721" TargetMode="External" /><Relationship Id="rId54" Type="http://schemas.openxmlformats.org/officeDocument/2006/relationships/hyperlink" Target="https://podminky.urs.cz/item/CS_URS_2023_02/966072811" TargetMode="External" /><Relationship Id="rId55" Type="http://schemas.openxmlformats.org/officeDocument/2006/relationships/hyperlink" Target="https://podminky.urs.cz/item/CS_URS_2023_02/767661811" TargetMode="External" /><Relationship Id="rId56" Type="http://schemas.openxmlformats.org/officeDocument/2006/relationships/hyperlink" Target="https://podminky.urs.cz/item/CS_URS_2023_02/767662210" TargetMode="External" /><Relationship Id="rId57" Type="http://schemas.openxmlformats.org/officeDocument/2006/relationships/hyperlink" Target="https://podminky.urs.cz/item/CS_URS_2023_02/338171115" TargetMode="External" /><Relationship Id="rId58" Type="http://schemas.openxmlformats.org/officeDocument/2006/relationships/hyperlink" Target="https://podminky.urs.cz/item/CS_URS_2023_02/953945112" TargetMode="External" /><Relationship Id="rId59" Type="http://schemas.openxmlformats.org/officeDocument/2006/relationships/hyperlink" Target="https://podminky.urs.cz/item/CS_URS_2023_02/348171330" TargetMode="External" /><Relationship Id="rId60" Type="http://schemas.openxmlformats.org/officeDocument/2006/relationships/hyperlink" Target="https://podminky.urs.cz/item/CS_URS_2023_02/998767103" TargetMode="External" /><Relationship Id="rId61" Type="http://schemas.openxmlformats.org/officeDocument/2006/relationships/hyperlink" Target="https://podminky.urs.cz/item/CS_URS_2023_02/998767193" TargetMode="External" /><Relationship Id="rId62" Type="http://schemas.openxmlformats.org/officeDocument/2006/relationships/hyperlink" Target="https://podminky.urs.cz/item/CS_URS_2023_02/782994914" TargetMode="External" /><Relationship Id="rId63" Type="http://schemas.openxmlformats.org/officeDocument/2006/relationships/hyperlink" Target="https://podminky.urs.cz/item/CS_URS_2023_02/998782103" TargetMode="External" /><Relationship Id="rId64" Type="http://schemas.openxmlformats.org/officeDocument/2006/relationships/hyperlink" Target="https://podminky.urs.cz/item/CS_URS_2023_02/998782193" TargetMode="External" /><Relationship Id="rId65" Type="http://schemas.openxmlformats.org/officeDocument/2006/relationships/hyperlink" Target="https://podminky.urs.cz/item/CS_URS_2023_02/783301313" TargetMode="External" /><Relationship Id="rId66" Type="http://schemas.openxmlformats.org/officeDocument/2006/relationships/hyperlink" Target="https://podminky.urs.cz/item/CS_URS_2023_02/316911111" TargetMode="External" /><Relationship Id="rId67" Type="http://schemas.openxmlformats.org/officeDocument/2006/relationships/hyperlink" Target="https://podminky.urs.cz/item/CS_URS_2023_02/953945131-1" TargetMode="External" /><Relationship Id="rId68" Type="http://schemas.openxmlformats.org/officeDocument/2006/relationships/hyperlink" Target="https://podminky.urs.cz/item/CS_URS_2023_02/998772103" TargetMode="External" /><Relationship Id="rId69" Type="http://schemas.openxmlformats.org/officeDocument/2006/relationships/hyperlink" Target="https://podminky.urs.cz/item/CS_URS_2023_02/998772193" TargetMode="External" /><Relationship Id="rId7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11101" TargetMode="External" /><Relationship Id="rId2" Type="http://schemas.openxmlformats.org/officeDocument/2006/relationships/hyperlink" Target="https://podminky.urs.cz/item/CS_URS_2023_02/162211311" TargetMode="External" /><Relationship Id="rId3" Type="http://schemas.openxmlformats.org/officeDocument/2006/relationships/hyperlink" Target="https://podminky.urs.cz/item/CS_URS_2023_02/162211319" TargetMode="External" /><Relationship Id="rId4" Type="http://schemas.openxmlformats.org/officeDocument/2006/relationships/hyperlink" Target="https://podminky.urs.cz/item/CS_URS_2022_02/167111101" TargetMode="External" /><Relationship Id="rId5" Type="http://schemas.openxmlformats.org/officeDocument/2006/relationships/hyperlink" Target="https://podminky.urs.cz/item/CS_URS_2023_02/174111101" TargetMode="External" /><Relationship Id="rId6" Type="http://schemas.openxmlformats.org/officeDocument/2006/relationships/hyperlink" Target="https://podminky.urs.cz/item/CS_URS_2023_02/181111121" TargetMode="External" /><Relationship Id="rId7" Type="http://schemas.openxmlformats.org/officeDocument/2006/relationships/hyperlink" Target="https://podminky.urs.cz/item/CS_URS_2023_02/184813511" TargetMode="External" /><Relationship Id="rId8" Type="http://schemas.openxmlformats.org/officeDocument/2006/relationships/hyperlink" Target="https://podminky.urs.cz/item/CS_URS_2022_02/311231157" TargetMode="External" /><Relationship Id="rId9" Type="http://schemas.openxmlformats.org/officeDocument/2006/relationships/hyperlink" Target="https://podminky.urs.cz/item/CS_URS_2023_02/622631001" TargetMode="External" /><Relationship Id="rId10" Type="http://schemas.openxmlformats.org/officeDocument/2006/relationships/hyperlink" Target="https://podminky.urs.cz/item/CS_URS_2023_02/628635411" TargetMode="External" /><Relationship Id="rId11" Type="http://schemas.openxmlformats.org/officeDocument/2006/relationships/hyperlink" Target="https://podminky.urs.cz/item/CS_URS_2023_02/629991011" TargetMode="External" /><Relationship Id="rId12" Type="http://schemas.openxmlformats.org/officeDocument/2006/relationships/hyperlink" Target="https://podminky.urs.cz/item/CS_URS_2023_02/629995101" TargetMode="External" /><Relationship Id="rId13" Type="http://schemas.openxmlformats.org/officeDocument/2006/relationships/hyperlink" Target="https://podminky.urs.cz/item/CS_URS_2023_02/943121111" TargetMode="External" /><Relationship Id="rId14" Type="http://schemas.openxmlformats.org/officeDocument/2006/relationships/hyperlink" Target="https://podminky.urs.cz/item/CS_URS_2023_02/943121211" TargetMode="External" /><Relationship Id="rId15" Type="http://schemas.openxmlformats.org/officeDocument/2006/relationships/hyperlink" Target="https://podminky.urs.cz/item/CS_URS_2023_02/943121811" TargetMode="External" /><Relationship Id="rId16" Type="http://schemas.openxmlformats.org/officeDocument/2006/relationships/hyperlink" Target="https://podminky.urs.cz/item/CS_URS_2023_02/944511111" TargetMode="External" /><Relationship Id="rId17" Type="http://schemas.openxmlformats.org/officeDocument/2006/relationships/hyperlink" Target="https://podminky.urs.cz/item/CS_URS_2023_02/944511211" TargetMode="External" /><Relationship Id="rId18" Type="http://schemas.openxmlformats.org/officeDocument/2006/relationships/hyperlink" Target="https://podminky.urs.cz/item/CS_URS_2023_02/944511811" TargetMode="External" /><Relationship Id="rId19" Type="http://schemas.openxmlformats.org/officeDocument/2006/relationships/hyperlink" Target="https://podminky.urs.cz/item/CS_URS_2023_02/949211112" TargetMode="External" /><Relationship Id="rId20" Type="http://schemas.openxmlformats.org/officeDocument/2006/relationships/hyperlink" Target="https://podminky.urs.cz/item/CS_URS_2023_02/949211211" TargetMode="External" /><Relationship Id="rId21" Type="http://schemas.openxmlformats.org/officeDocument/2006/relationships/hyperlink" Target="https://podminky.urs.cz/item/CS_URS_2023_02/949211812" TargetMode="External" /><Relationship Id="rId22" Type="http://schemas.openxmlformats.org/officeDocument/2006/relationships/hyperlink" Target="https://podminky.urs.cz/item/CS_URS_2023_02/962032231" TargetMode="External" /><Relationship Id="rId23" Type="http://schemas.openxmlformats.org/officeDocument/2006/relationships/hyperlink" Target="https://podminky.urs.cz/item/CS_URS_2023_02/962042321" TargetMode="External" /><Relationship Id="rId24" Type="http://schemas.openxmlformats.org/officeDocument/2006/relationships/hyperlink" Target="https://podminky.urs.cz/item/CS_URS_2023_02/963051113" TargetMode="External" /><Relationship Id="rId25" Type="http://schemas.openxmlformats.org/officeDocument/2006/relationships/hyperlink" Target="https://podminky.urs.cz/item/CS_URS_2023_02/985233131" TargetMode="External" /><Relationship Id="rId26" Type="http://schemas.openxmlformats.org/officeDocument/2006/relationships/hyperlink" Target="https://podminky.urs.cz/item/CS_URS_2023_02/997013111" TargetMode="External" /><Relationship Id="rId27" Type="http://schemas.openxmlformats.org/officeDocument/2006/relationships/hyperlink" Target="https://podminky.urs.cz/item/CS_URS_2023_02/997013501" TargetMode="External" /><Relationship Id="rId28" Type="http://schemas.openxmlformats.org/officeDocument/2006/relationships/hyperlink" Target="https://podminky.urs.cz/item/CS_URS_2023_02/997013509" TargetMode="External" /><Relationship Id="rId29" Type="http://schemas.openxmlformats.org/officeDocument/2006/relationships/hyperlink" Target="https://podminky.urs.cz/item/CS_URS_2023_02/997013861" TargetMode="External" /><Relationship Id="rId30" Type="http://schemas.openxmlformats.org/officeDocument/2006/relationships/hyperlink" Target="https://podminky.urs.cz/item/CS_URS_2023_02/997013863" TargetMode="External" /><Relationship Id="rId31" Type="http://schemas.openxmlformats.org/officeDocument/2006/relationships/hyperlink" Target="https://podminky.urs.cz/item/CS_URS_2023_02/997013871" TargetMode="External" /><Relationship Id="rId32" Type="http://schemas.openxmlformats.org/officeDocument/2006/relationships/hyperlink" Target="https://podminky.urs.cz/item/CS_URS_2023_02/998011014" TargetMode="External" /><Relationship Id="rId33" Type="http://schemas.openxmlformats.org/officeDocument/2006/relationships/hyperlink" Target="https://podminky.urs.cz/item/CS_URS_2023_02/998017003" TargetMode="External" /><Relationship Id="rId34" Type="http://schemas.openxmlformats.org/officeDocument/2006/relationships/hyperlink" Target="https://podminky.urs.cz/item/CS_URS_2023_02/782994914" TargetMode="External" /><Relationship Id="rId35" Type="http://schemas.openxmlformats.org/officeDocument/2006/relationships/hyperlink" Target="https://podminky.urs.cz/item/CS_URS_2023_02/998782103" TargetMode="External" /><Relationship Id="rId36" Type="http://schemas.openxmlformats.org/officeDocument/2006/relationships/hyperlink" Target="https://podminky.urs.cz/item/CS_URS_2023_02/998782193" TargetMode="External" /><Relationship Id="rId37" Type="http://schemas.openxmlformats.org/officeDocument/2006/relationships/hyperlink" Target="https://podminky.urs.cz/item/CS_URS_2023_02/316911111" TargetMode="External" /><Relationship Id="rId38" Type="http://schemas.openxmlformats.org/officeDocument/2006/relationships/hyperlink" Target="https://podminky.urs.cz/item/CS_URS_2023_02/953945131-1" TargetMode="External" /><Relationship Id="rId39" Type="http://schemas.openxmlformats.org/officeDocument/2006/relationships/hyperlink" Target="https://podminky.urs.cz/item/CS_URS_2023_02/998772103" TargetMode="External" /><Relationship Id="rId40" Type="http://schemas.openxmlformats.org/officeDocument/2006/relationships/hyperlink" Target="https://podminky.urs.cz/item/CS_URS_2023_02/998772193" TargetMode="External" /><Relationship Id="rId4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2223P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Obnova městského opevnění Krajinka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Cheb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1. 11. 2023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Cheb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arch. Tomáš Šantavý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>Zdeněk Pospíšil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pans="1:91" s="7" customFormat="1" ht="16.5" customHeight="1">
      <c r="A95" s="7"/>
      <c r="B95" s="118"/>
      <c r="C95" s="119"/>
      <c r="D95" s="120" t="s">
        <v>81</v>
      </c>
      <c r="E95" s="120"/>
      <c r="F95" s="120"/>
      <c r="G95" s="120"/>
      <c r="H95" s="120"/>
      <c r="I95" s="121"/>
      <c r="J95" s="120" t="s">
        <v>82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ROUND(SUM(AG96:AG99),2)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83</v>
      </c>
      <c r="AR95" s="125"/>
      <c r="AS95" s="126">
        <f>ROUND(SUM(AS96:AS99),2)</f>
        <v>0</v>
      </c>
      <c r="AT95" s="127">
        <f>ROUND(SUM(AV95:AW95),2)</f>
        <v>0</v>
      </c>
      <c r="AU95" s="128">
        <f>ROUND(SUM(AU96:AU99),5)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ROUND(SUM(AZ96:AZ99),2)</f>
        <v>0</v>
      </c>
      <c r="BA95" s="127">
        <f>ROUND(SUM(BA96:BA99),2)</f>
        <v>0</v>
      </c>
      <c r="BB95" s="127">
        <f>ROUND(SUM(BB96:BB99),2)</f>
        <v>0</v>
      </c>
      <c r="BC95" s="127">
        <f>ROUND(SUM(BC96:BC99),2)</f>
        <v>0</v>
      </c>
      <c r="BD95" s="129">
        <f>ROUND(SUM(BD96:BD99),2)</f>
        <v>0</v>
      </c>
      <c r="BE95" s="7"/>
      <c r="BS95" s="130" t="s">
        <v>76</v>
      </c>
      <c r="BT95" s="130" t="s">
        <v>84</v>
      </c>
      <c r="BU95" s="130" t="s">
        <v>78</v>
      </c>
      <c r="BV95" s="130" t="s">
        <v>79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0" s="4" customFormat="1" ht="16.5" customHeight="1">
      <c r="A96" s="131" t="s">
        <v>87</v>
      </c>
      <c r="B96" s="69"/>
      <c r="C96" s="132"/>
      <c r="D96" s="132"/>
      <c r="E96" s="133" t="s">
        <v>88</v>
      </c>
      <c r="F96" s="133"/>
      <c r="G96" s="133"/>
      <c r="H96" s="133"/>
      <c r="I96" s="133"/>
      <c r="J96" s="132"/>
      <c r="K96" s="133" t="s">
        <v>89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'02B.1 - úsek 2 (část 2) 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90</v>
      </c>
      <c r="AR96" s="71"/>
      <c r="AS96" s="136">
        <v>0</v>
      </c>
      <c r="AT96" s="137">
        <f>ROUND(SUM(AV96:AW96),2)</f>
        <v>0</v>
      </c>
      <c r="AU96" s="138">
        <f>'02B.1 - úsek 2 (část 2) '!P135</f>
        <v>0</v>
      </c>
      <c r="AV96" s="137">
        <f>'02B.1 - úsek 2 (část 2) '!J35</f>
        <v>0</v>
      </c>
      <c r="AW96" s="137">
        <f>'02B.1 - úsek 2 (část 2) '!J36</f>
        <v>0</v>
      </c>
      <c r="AX96" s="137">
        <f>'02B.1 - úsek 2 (část 2) '!J37</f>
        <v>0</v>
      </c>
      <c r="AY96" s="137">
        <f>'02B.1 - úsek 2 (část 2) '!J38</f>
        <v>0</v>
      </c>
      <c r="AZ96" s="137">
        <f>'02B.1 - úsek 2 (část 2) '!F35</f>
        <v>0</v>
      </c>
      <c r="BA96" s="137">
        <f>'02B.1 - úsek 2 (část 2) '!F36</f>
        <v>0</v>
      </c>
      <c r="BB96" s="137">
        <f>'02B.1 - úsek 2 (část 2) '!F37</f>
        <v>0</v>
      </c>
      <c r="BC96" s="137">
        <f>'02B.1 - úsek 2 (část 2) '!F38</f>
        <v>0</v>
      </c>
      <c r="BD96" s="139">
        <f>'02B.1 - úsek 2 (část 2) '!F39</f>
        <v>0</v>
      </c>
      <c r="BE96" s="4"/>
      <c r="BT96" s="140" t="s">
        <v>86</v>
      </c>
      <c r="BV96" s="140" t="s">
        <v>79</v>
      </c>
      <c r="BW96" s="140" t="s">
        <v>91</v>
      </c>
      <c r="BX96" s="140" t="s">
        <v>85</v>
      </c>
      <c r="CL96" s="140" t="s">
        <v>1</v>
      </c>
    </row>
    <row r="97" spans="1:90" s="4" customFormat="1" ht="16.5" customHeight="1">
      <c r="A97" s="131" t="s">
        <v>87</v>
      </c>
      <c r="B97" s="69"/>
      <c r="C97" s="132"/>
      <c r="D97" s="132"/>
      <c r="E97" s="133" t="s">
        <v>92</v>
      </c>
      <c r="F97" s="133"/>
      <c r="G97" s="133"/>
      <c r="H97" s="133"/>
      <c r="I97" s="133"/>
      <c r="J97" s="132"/>
      <c r="K97" s="133" t="s">
        <v>93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'03.1 - úsek 3 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90</v>
      </c>
      <c r="AR97" s="71"/>
      <c r="AS97" s="136">
        <v>0</v>
      </c>
      <c r="AT97" s="137">
        <f>ROUND(SUM(AV97:AW97),2)</f>
        <v>0</v>
      </c>
      <c r="AU97" s="138">
        <f>'03.1 - úsek 3 '!P136</f>
        <v>0</v>
      </c>
      <c r="AV97" s="137">
        <f>'03.1 - úsek 3 '!J35</f>
        <v>0</v>
      </c>
      <c r="AW97" s="137">
        <f>'03.1 - úsek 3 '!J36</f>
        <v>0</v>
      </c>
      <c r="AX97" s="137">
        <f>'03.1 - úsek 3 '!J37</f>
        <v>0</v>
      </c>
      <c r="AY97" s="137">
        <f>'03.1 - úsek 3 '!J38</f>
        <v>0</v>
      </c>
      <c r="AZ97" s="137">
        <f>'03.1 - úsek 3 '!F35</f>
        <v>0</v>
      </c>
      <c r="BA97" s="137">
        <f>'03.1 - úsek 3 '!F36</f>
        <v>0</v>
      </c>
      <c r="BB97" s="137">
        <f>'03.1 - úsek 3 '!F37</f>
        <v>0</v>
      </c>
      <c r="BC97" s="137">
        <f>'03.1 - úsek 3 '!F38</f>
        <v>0</v>
      </c>
      <c r="BD97" s="139">
        <f>'03.1 - úsek 3 '!F39</f>
        <v>0</v>
      </c>
      <c r="BE97" s="4"/>
      <c r="BT97" s="140" t="s">
        <v>86</v>
      </c>
      <c r="BV97" s="140" t="s">
        <v>79</v>
      </c>
      <c r="BW97" s="140" t="s">
        <v>94</v>
      </c>
      <c r="BX97" s="140" t="s">
        <v>85</v>
      </c>
      <c r="CL97" s="140" t="s">
        <v>1</v>
      </c>
    </row>
    <row r="98" spans="1:90" s="4" customFormat="1" ht="16.5" customHeight="1">
      <c r="A98" s="131" t="s">
        <v>87</v>
      </c>
      <c r="B98" s="69"/>
      <c r="C98" s="132"/>
      <c r="D98" s="132"/>
      <c r="E98" s="133" t="s">
        <v>95</v>
      </c>
      <c r="F98" s="133"/>
      <c r="G98" s="133"/>
      <c r="H98" s="133"/>
      <c r="I98" s="133"/>
      <c r="J98" s="132"/>
      <c r="K98" s="133" t="s">
        <v>96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'04A.1 - úsek 4 část 1 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90</v>
      </c>
      <c r="AR98" s="71"/>
      <c r="AS98" s="136">
        <v>0</v>
      </c>
      <c r="AT98" s="137">
        <f>ROUND(SUM(AV98:AW98),2)</f>
        <v>0</v>
      </c>
      <c r="AU98" s="138">
        <f>'04A.1 - úsek 4 část 1 '!P134</f>
        <v>0</v>
      </c>
      <c r="AV98" s="137">
        <f>'04A.1 - úsek 4 část 1 '!J35</f>
        <v>0</v>
      </c>
      <c r="AW98" s="137">
        <f>'04A.1 - úsek 4 část 1 '!J36</f>
        <v>0</v>
      </c>
      <c r="AX98" s="137">
        <f>'04A.1 - úsek 4 část 1 '!J37</f>
        <v>0</v>
      </c>
      <c r="AY98" s="137">
        <f>'04A.1 - úsek 4 část 1 '!J38</f>
        <v>0</v>
      </c>
      <c r="AZ98" s="137">
        <f>'04A.1 - úsek 4 část 1 '!F35</f>
        <v>0</v>
      </c>
      <c r="BA98" s="137">
        <f>'04A.1 - úsek 4 část 1 '!F36</f>
        <v>0</v>
      </c>
      <c r="BB98" s="137">
        <f>'04A.1 - úsek 4 část 1 '!F37</f>
        <v>0</v>
      </c>
      <c r="BC98" s="137">
        <f>'04A.1 - úsek 4 část 1 '!F38</f>
        <v>0</v>
      </c>
      <c r="BD98" s="139">
        <f>'04A.1 - úsek 4 část 1 '!F39</f>
        <v>0</v>
      </c>
      <c r="BE98" s="4"/>
      <c r="BT98" s="140" t="s">
        <v>86</v>
      </c>
      <c r="BV98" s="140" t="s">
        <v>79</v>
      </c>
      <c r="BW98" s="140" t="s">
        <v>97</v>
      </c>
      <c r="BX98" s="140" t="s">
        <v>85</v>
      </c>
      <c r="CL98" s="140" t="s">
        <v>98</v>
      </c>
    </row>
    <row r="99" spans="1:90" s="4" customFormat="1" ht="16.5" customHeight="1">
      <c r="A99" s="131" t="s">
        <v>87</v>
      </c>
      <c r="B99" s="69"/>
      <c r="C99" s="132"/>
      <c r="D99" s="132"/>
      <c r="E99" s="133" t="s">
        <v>99</v>
      </c>
      <c r="F99" s="133"/>
      <c r="G99" s="133"/>
      <c r="H99" s="133"/>
      <c r="I99" s="133"/>
      <c r="J99" s="132"/>
      <c r="K99" s="133" t="s">
        <v>100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'22 - VRN'!J32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90</v>
      </c>
      <c r="AR99" s="71"/>
      <c r="AS99" s="141">
        <v>0</v>
      </c>
      <c r="AT99" s="142">
        <f>ROUND(SUM(AV99:AW99),2)</f>
        <v>0</v>
      </c>
      <c r="AU99" s="143">
        <f>'22 - VRN'!P125</f>
        <v>0</v>
      </c>
      <c r="AV99" s="142">
        <f>'22 - VRN'!J35</f>
        <v>0</v>
      </c>
      <c r="AW99" s="142">
        <f>'22 - VRN'!J36</f>
        <v>0</v>
      </c>
      <c r="AX99" s="142">
        <f>'22 - VRN'!J37</f>
        <v>0</v>
      </c>
      <c r="AY99" s="142">
        <f>'22 - VRN'!J38</f>
        <v>0</v>
      </c>
      <c r="AZ99" s="142">
        <f>'22 - VRN'!F35</f>
        <v>0</v>
      </c>
      <c r="BA99" s="142">
        <f>'22 - VRN'!F36</f>
        <v>0</v>
      </c>
      <c r="BB99" s="142">
        <f>'22 - VRN'!F37</f>
        <v>0</v>
      </c>
      <c r="BC99" s="142">
        <f>'22 - VRN'!F38</f>
        <v>0</v>
      </c>
      <c r="BD99" s="144">
        <f>'22 - VRN'!F39</f>
        <v>0</v>
      </c>
      <c r="BE99" s="4"/>
      <c r="BT99" s="140" t="s">
        <v>86</v>
      </c>
      <c r="BV99" s="140" t="s">
        <v>79</v>
      </c>
      <c r="BW99" s="140" t="s">
        <v>101</v>
      </c>
      <c r="BX99" s="140" t="s">
        <v>85</v>
      </c>
      <c r="CL99" s="140" t="s">
        <v>1</v>
      </c>
    </row>
    <row r="100" spans="1:57" s="2" customFormat="1" ht="30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sheetProtection password="CC35" sheet="1" objects="1" scenarios="1" formatColumns="0" formatRows="0"/>
  <mergeCells count="58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2B.1 - úsek 2 (část 2) '!C2" display="/"/>
    <hyperlink ref="A97" location="'03.1 - úsek 3 '!C2" display="/"/>
    <hyperlink ref="A98" location="'04A.1 - úsek 4 část 1 '!C2" display="/"/>
    <hyperlink ref="A99" location="'2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102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Obnova městského opevnění Krajinka</v>
      </c>
      <c r="F7" s="149"/>
      <c r="G7" s="149"/>
      <c r="H7" s="149"/>
      <c r="L7" s="19"/>
    </row>
    <row r="8" spans="2:12" s="1" customFormat="1" ht="12" customHeight="1">
      <c r="B8" s="19"/>
      <c r="D8" s="149" t="s">
        <v>103</v>
      </c>
      <c r="L8" s="19"/>
    </row>
    <row r="9" spans="1:31" s="2" customFormat="1" ht="16.5" customHeight="1">
      <c r="A9" s="37"/>
      <c r="B9" s="43"/>
      <c r="C9" s="37"/>
      <c r="D9" s="37"/>
      <c r="E9" s="150" t="s">
        <v>104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105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106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1. 11. 2023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31</v>
      </c>
      <c r="F23" s="37"/>
      <c r="G23" s="37"/>
      <c r="H23" s="37"/>
      <c r="I23" s="149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32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33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37</v>
      </c>
      <c r="E32" s="37"/>
      <c r="F32" s="37"/>
      <c r="G32" s="37"/>
      <c r="H32" s="37"/>
      <c r="I32" s="37"/>
      <c r="J32" s="159">
        <f>ROUND(J135,2)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39</v>
      </c>
      <c r="G34" s="37"/>
      <c r="H34" s="37"/>
      <c r="I34" s="160" t="s">
        <v>38</v>
      </c>
      <c r="J34" s="160" t="s">
        <v>40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41</v>
      </c>
      <c r="E35" s="149" t="s">
        <v>42</v>
      </c>
      <c r="F35" s="162">
        <f>ROUND((SUM(BE135:BE291)),2)</f>
        <v>0</v>
      </c>
      <c r="G35" s="37"/>
      <c r="H35" s="37"/>
      <c r="I35" s="163">
        <v>0.21</v>
      </c>
      <c r="J35" s="162">
        <f>ROUND(((SUM(BE135:BE291))*I35),2)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43</v>
      </c>
      <c r="F36" s="162">
        <f>ROUND((SUM(BF135:BF291)),2)</f>
        <v>0</v>
      </c>
      <c r="G36" s="37"/>
      <c r="H36" s="37"/>
      <c r="I36" s="163">
        <v>0.15</v>
      </c>
      <c r="J36" s="162">
        <f>ROUND(((SUM(BF135:BF291))*I36),2)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44</v>
      </c>
      <c r="F37" s="162">
        <f>ROUND((SUM(BG135:BG291)),2)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45</v>
      </c>
      <c r="F38" s="162">
        <f>ROUND((SUM(BH135:BH291)),2)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46</v>
      </c>
      <c r="F39" s="162">
        <f>ROUND((SUM(BI135:BI291)),2)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47</v>
      </c>
      <c r="E41" s="166"/>
      <c r="F41" s="166"/>
      <c r="G41" s="167" t="s">
        <v>48</v>
      </c>
      <c r="H41" s="168" t="s">
        <v>49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50</v>
      </c>
      <c r="E50" s="172"/>
      <c r="F50" s="172"/>
      <c r="G50" s="171" t="s">
        <v>51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52</v>
      </c>
      <c r="E61" s="174"/>
      <c r="F61" s="175" t="s">
        <v>53</v>
      </c>
      <c r="G61" s="173" t="s">
        <v>52</v>
      </c>
      <c r="H61" s="174"/>
      <c r="I61" s="174"/>
      <c r="J61" s="176" t="s">
        <v>53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54</v>
      </c>
      <c r="E65" s="177"/>
      <c r="F65" s="177"/>
      <c r="G65" s="171" t="s">
        <v>55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52</v>
      </c>
      <c r="E76" s="174"/>
      <c r="F76" s="175" t="s">
        <v>53</v>
      </c>
      <c r="G76" s="173" t="s">
        <v>52</v>
      </c>
      <c r="H76" s="174"/>
      <c r="I76" s="174"/>
      <c r="J76" s="176" t="s">
        <v>53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Obnova městského opevnění Krajinka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104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105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 xml:space="preserve">02B.1 - úsek 2 (část 2) 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Cheb</v>
      </c>
      <c r="G91" s="39"/>
      <c r="H91" s="39"/>
      <c r="I91" s="31" t="s">
        <v>22</v>
      </c>
      <c r="J91" s="78" t="str">
        <f>IF(J14="","",J14)</f>
        <v>1. 11. 2023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24</v>
      </c>
      <c r="D93" s="39"/>
      <c r="E93" s="39"/>
      <c r="F93" s="26" t="str">
        <f>E17</f>
        <v>město Cheb</v>
      </c>
      <c r="G93" s="39"/>
      <c r="H93" s="39"/>
      <c r="I93" s="31" t="s">
        <v>30</v>
      </c>
      <c r="J93" s="35" t="str">
        <f>E23</f>
        <v>Ing. arch. Tomáš Šantavý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32</v>
      </c>
      <c r="J94" s="35" t="str">
        <f>E26</f>
        <v>Zdeněk Pospíšil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108</v>
      </c>
      <c r="D96" s="184"/>
      <c r="E96" s="184"/>
      <c r="F96" s="184"/>
      <c r="G96" s="184"/>
      <c r="H96" s="184"/>
      <c r="I96" s="184"/>
      <c r="J96" s="185" t="s">
        <v>109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110</v>
      </c>
      <c r="D98" s="39"/>
      <c r="E98" s="39"/>
      <c r="F98" s="39"/>
      <c r="G98" s="39"/>
      <c r="H98" s="39"/>
      <c r="I98" s="39"/>
      <c r="J98" s="109">
        <f>J135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111</v>
      </c>
    </row>
    <row r="99" spans="1:31" s="9" customFormat="1" ht="24.95" customHeight="1">
      <c r="A99" s="9"/>
      <c r="B99" s="187"/>
      <c r="C99" s="188"/>
      <c r="D99" s="189" t="s">
        <v>112</v>
      </c>
      <c r="E99" s="190"/>
      <c r="F99" s="190"/>
      <c r="G99" s="190"/>
      <c r="H99" s="190"/>
      <c r="I99" s="190"/>
      <c r="J99" s="191">
        <f>J136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7"/>
      <c r="C100" s="188"/>
      <c r="D100" s="189" t="s">
        <v>113</v>
      </c>
      <c r="E100" s="190"/>
      <c r="F100" s="190"/>
      <c r="G100" s="190"/>
      <c r="H100" s="190"/>
      <c r="I100" s="190"/>
      <c r="J100" s="191">
        <f>J137</f>
        <v>0</v>
      </c>
      <c r="K100" s="188"/>
      <c r="L100" s="19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93"/>
      <c r="C101" s="132"/>
      <c r="D101" s="194" t="s">
        <v>114</v>
      </c>
      <c r="E101" s="195"/>
      <c r="F101" s="195"/>
      <c r="G101" s="195"/>
      <c r="H101" s="195"/>
      <c r="I101" s="195"/>
      <c r="J101" s="196">
        <f>J138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115</v>
      </c>
      <c r="E102" s="195"/>
      <c r="F102" s="195"/>
      <c r="G102" s="195"/>
      <c r="H102" s="195"/>
      <c r="I102" s="195"/>
      <c r="J102" s="196">
        <f>J158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116</v>
      </c>
      <c r="E103" s="195"/>
      <c r="F103" s="195"/>
      <c r="G103" s="195"/>
      <c r="H103" s="195"/>
      <c r="I103" s="195"/>
      <c r="J103" s="196">
        <f>J169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117</v>
      </c>
      <c r="E104" s="195"/>
      <c r="F104" s="195"/>
      <c r="G104" s="195"/>
      <c r="H104" s="195"/>
      <c r="I104" s="195"/>
      <c r="J104" s="196">
        <f>J173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32"/>
      <c r="D105" s="194" t="s">
        <v>118</v>
      </c>
      <c r="E105" s="195"/>
      <c r="F105" s="195"/>
      <c r="G105" s="195"/>
      <c r="H105" s="195"/>
      <c r="I105" s="195"/>
      <c r="J105" s="196">
        <f>J183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3"/>
      <c r="C106" s="132"/>
      <c r="D106" s="194" t="s">
        <v>119</v>
      </c>
      <c r="E106" s="195"/>
      <c r="F106" s="195"/>
      <c r="G106" s="195"/>
      <c r="H106" s="195"/>
      <c r="I106" s="195"/>
      <c r="J106" s="196">
        <f>J210</f>
        <v>0</v>
      </c>
      <c r="K106" s="132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3"/>
      <c r="C107" s="132"/>
      <c r="D107" s="194" t="s">
        <v>120</v>
      </c>
      <c r="E107" s="195"/>
      <c r="F107" s="195"/>
      <c r="G107" s="195"/>
      <c r="H107" s="195"/>
      <c r="I107" s="195"/>
      <c r="J107" s="196">
        <f>J217</f>
        <v>0</v>
      </c>
      <c r="K107" s="132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3"/>
      <c r="C108" s="132"/>
      <c r="D108" s="194" t="s">
        <v>121</v>
      </c>
      <c r="E108" s="195"/>
      <c r="F108" s="195"/>
      <c r="G108" s="195"/>
      <c r="H108" s="195"/>
      <c r="I108" s="195"/>
      <c r="J108" s="196">
        <f>J229</f>
        <v>0</v>
      </c>
      <c r="K108" s="132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3"/>
      <c r="C109" s="132"/>
      <c r="D109" s="194" t="s">
        <v>122</v>
      </c>
      <c r="E109" s="195"/>
      <c r="F109" s="195"/>
      <c r="G109" s="195"/>
      <c r="H109" s="195"/>
      <c r="I109" s="195"/>
      <c r="J109" s="196">
        <f>J247</f>
        <v>0</v>
      </c>
      <c r="K109" s="132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7"/>
      <c r="C110" s="188"/>
      <c r="D110" s="189" t="s">
        <v>123</v>
      </c>
      <c r="E110" s="190"/>
      <c r="F110" s="190"/>
      <c r="G110" s="190"/>
      <c r="H110" s="190"/>
      <c r="I110" s="190"/>
      <c r="J110" s="191">
        <f>J255</f>
        <v>0</v>
      </c>
      <c r="K110" s="188"/>
      <c r="L110" s="19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3"/>
      <c r="C111" s="132"/>
      <c r="D111" s="194" t="s">
        <v>124</v>
      </c>
      <c r="E111" s="195"/>
      <c r="F111" s="195"/>
      <c r="G111" s="195"/>
      <c r="H111" s="195"/>
      <c r="I111" s="195"/>
      <c r="J111" s="196">
        <f>J256</f>
        <v>0</v>
      </c>
      <c r="K111" s="132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3"/>
      <c r="C112" s="132"/>
      <c r="D112" s="194" t="s">
        <v>125</v>
      </c>
      <c r="E112" s="195"/>
      <c r="F112" s="195"/>
      <c r="G112" s="195"/>
      <c r="H112" s="195"/>
      <c r="I112" s="195"/>
      <c r="J112" s="196">
        <f>J272</f>
        <v>0</v>
      </c>
      <c r="K112" s="132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3"/>
      <c r="C113" s="132"/>
      <c r="D113" s="194" t="s">
        <v>126</v>
      </c>
      <c r="E113" s="195"/>
      <c r="F113" s="195"/>
      <c r="G113" s="195"/>
      <c r="H113" s="195"/>
      <c r="I113" s="195"/>
      <c r="J113" s="196">
        <f>J275</f>
        <v>0</v>
      </c>
      <c r="K113" s="132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127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16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182" t="str">
        <f>E7</f>
        <v>Obnova městského opevnění Krajinka</v>
      </c>
      <c r="F123" s="31"/>
      <c r="G123" s="31"/>
      <c r="H123" s="31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2:12" s="1" customFormat="1" ht="12" customHeight="1">
      <c r="B124" s="20"/>
      <c r="C124" s="31" t="s">
        <v>103</v>
      </c>
      <c r="D124" s="21"/>
      <c r="E124" s="21"/>
      <c r="F124" s="21"/>
      <c r="G124" s="21"/>
      <c r="H124" s="21"/>
      <c r="I124" s="21"/>
      <c r="J124" s="21"/>
      <c r="K124" s="21"/>
      <c r="L124" s="19"/>
    </row>
    <row r="125" spans="1:31" s="2" customFormat="1" ht="16.5" customHeight="1">
      <c r="A125" s="37"/>
      <c r="B125" s="38"/>
      <c r="C125" s="39"/>
      <c r="D125" s="39"/>
      <c r="E125" s="182" t="s">
        <v>104</v>
      </c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105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75" t="str">
        <f>E11</f>
        <v xml:space="preserve">02B.1 - úsek 2 (část 2) 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9"/>
      <c r="E129" s="39"/>
      <c r="F129" s="26" t="str">
        <f>F14</f>
        <v>Cheb</v>
      </c>
      <c r="G129" s="39"/>
      <c r="H129" s="39"/>
      <c r="I129" s="31" t="s">
        <v>22</v>
      </c>
      <c r="J129" s="78" t="str">
        <f>IF(J14="","",J14)</f>
        <v>1. 11. 2023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25.65" customHeight="1">
      <c r="A131" s="37"/>
      <c r="B131" s="38"/>
      <c r="C131" s="31" t="s">
        <v>24</v>
      </c>
      <c r="D131" s="39"/>
      <c r="E131" s="39"/>
      <c r="F131" s="26" t="str">
        <f>E17</f>
        <v>město Cheb</v>
      </c>
      <c r="G131" s="39"/>
      <c r="H131" s="39"/>
      <c r="I131" s="31" t="s">
        <v>30</v>
      </c>
      <c r="J131" s="35" t="str">
        <f>E23</f>
        <v>Ing. arch. Tomáš Šantavý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28</v>
      </c>
      <c r="D132" s="39"/>
      <c r="E132" s="39"/>
      <c r="F132" s="26" t="str">
        <f>IF(E20="","",E20)</f>
        <v>Vyplň údaj</v>
      </c>
      <c r="G132" s="39"/>
      <c r="H132" s="39"/>
      <c r="I132" s="31" t="s">
        <v>32</v>
      </c>
      <c r="J132" s="35" t="str">
        <f>E26</f>
        <v>Zdeněk Pospíšil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198"/>
      <c r="B134" s="199"/>
      <c r="C134" s="200" t="s">
        <v>128</v>
      </c>
      <c r="D134" s="201" t="s">
        <v>62</v>
      </c>
      <c r="E134" s="201" t="s">
        <v>58</v>
      </c>
      <c r="F134" s="201" t="s">
        <v>59</v>
      </c>
      <c r="G134" s="201" t="s">
        <v>129</v>
      </c>
      <c r="H134" s="201" t="s">
        <v>130</v>
      </c>
      <c r="I134" s="201" t="s">
        <v>131</v>
      </c>
      <c r="J134" s="201" t="s">
        <v>109</v>
      </c>
      <c r="K134" s="202" t="s">
        <v>132</v>
      </c>
      <c r="L134" s="203"/>
      <c r="M134" s="99" t="s">
        <v>1</v>
      </c>
      <c r="N134" s="100" t="s">
        <v>41</v>
      </c>
      <c r="O134" s="100" t="s">
        <v>133</v>
      </c>
      <c r="P134" s="100" t="s">
        <v>134</v>
      </c>
      <c r="Q134" s="100" t="s">
        <v>135</v>
      </c>
      <c r="R134" s="100" t="s">
        <v>136</v>
      </c>
      <c r="S134" s="100" t="s">
        <v>137</v>
      </c>
      <c r="T134" s="101" t="s">
        <v>138</v>
      </c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</row>
    <row r="135" spans="1:63" s="2" customFormat="1" ht="22.8" customHeight="1">
      <c r="A135" s="37"/>
      <c r="B135" s="38"/>
      <c r="C135" s="106" t="s">
        <v>139</v>
      </c>
      <c r="D135" s="39"/>
      <c r="E135" s="39"/>
      <c r="F135" s="39"/>
      <c r="G135" s="39"/>
      <c r="H135" s="39"/>
      <c r="I135" s="39"/>
      <c r="J135" s="204">
        <f>BK135</f>
        <v>0</v>
      </c>
      <c r="K135" s="39"/>
      <c r="L135" s="43"/>
      <c r="M135" s="102"/>
      <c r="N135" s="205"/>
      <c r="O135" s="103"/>
      <c r="P135" s="206">
        <f>P136+P137+P255</f>
        <v>0</v>
      </c>
      <c r="Q135" s="103"/>
      <c r="R135" s="206">
        <f>R136+R137+R255</f>
        <v>31.325226364</v>
      </c>
      <c r="S135" s="103"/>
      <c r="T135" s="207">
        <f>T136+T137+T255</f>
        <v>28.956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76</v>
      </c>
      <c r="AU135" s="16" t="s">
        <v>111</v>
      </c>
      <c r="BK135" s="208">
        <f>BK136+BK137+BK255</f>
        <v>0</v>
      </c>
    </row>
    <row r="136" spans="1:63" s="12" customFormat="1" ht="25.9" customHeight="1">
      <c r="A136" s="12"/>
      <c r="B136" s="209"/>
      <c r="C136" s="210"/>
      <c r="D136" s="211" t="s">
        <v>76</v>
      </c>
      <c r="E136" s="212" t="s">
        <v>140</v>
      </c>
      <c r="F136" s="212" t="s">
        <v>141</v>
      </c>
      <c r="G136" s="210"/>
      <c r="H136" s="210"/>
      <c r="I136" s="213"/>
      <c r="J136" s="214">
        <f>BK136</f>
        <v>0</v>
      </c>
      <c r="K136" s="210"/>
      <c r="L136" s="215"/>
      <c r="M136" s="216"/>
      <c r="N136" s="217"/>
      <c r="O136" s="217"/>
      <c r="P136" s="218">
        <v>0</v>
      </c>
      <c r="Q136" s="217"/>
      <c r="R136" s="218">
        <v>0</v>
      </c>
      <c r="S136" s="217"/>
      <c r="T136" s="219"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0" t="s">
        <v>84</v>
      </c>
      <c r="AT136" s="221" t="s">
        <v>76</v>
      </c>
      <c r="AU136" s="221" t="s">
        <v>77</v>
      </c>
      <c r="AY136" s="220" t="s">
        <v>142</v>
      </c>
      <c r="BK136" s="222">
        <v>0</v>
      </c>
    </row>
    <row r="137" spans="1:63" s="12" customFormat="1" ht="25.9" customHeight="1">
      <c r="A137" s="12"/>
      <c r="B137" s="209"/>
      <c r="C137" s="210"/>
      <c r="D137" s="211" t="s">
        <v>76</v>
      </c>
      <c r="E137" s="212" t="s">
        <v>143</v>
      </c>
      <c r="F137" s="212" t="s">
        <v>144</v>
      </c>
      <c r="G137" s="210"/>
      <c r="H137" s="210"/>
      <c r="I137" s="213"/>
      <c r="J137" s="214">
        <f>BK137</f>
        <v>0</v>
      </c>
      <c r="K137" s="210"/>
      <c r="L137" s="215"/>
      <c r="M137" s="216"/>
      <c r="N137" s="217"/>
      <c r="O137" s="217"/>
      <c r="P137" s="218">
        <f>P138+P158+P169+P173+P183+P210+P217+P229+P247</f>
        <v>0</v>
      </c>
      <c r="Q137" s="217"/>
      <c r="R137" s="218">
        <f>R138+R158+R169+R173+R183+R210+R217+R229+R247</f>
        <v>30.1501964</v>
      </c>
      <c r="S137" s="217"/>
      <c r="T137" s="219">
        <f>T138+T158+T169+T173+T183+T210+T217+T229+T247</f>
        <v>28.855999999999998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0" t="s">
        <v>84</v>
      </c>
      <c r="AT137" s="221" t="s">
        <v>76</v>
      </c>
      <c r="AU137" s="221" t="s">
        <v>77</v>
      </c>
      <c r="AY137" s="220" t="s">
        <v>142</v>
      </c>
      <c r="BK137" s="222">
        <f>BK138+BK158+BK169+BK173+BK183+BK210+BK217+BK229+BK247</f>
        <v>0</v>
      </c>
    </row>
    <row r="138" spans="1:63" s="12" customFormat="1" ht="22.8" customHeight="1">
      <c r="A138" s="12"/>
      <c r="B138" s="209"/>
      <c r="C138" s="210"/>
      <c r="D138" s="211" t="s">
        <v>76</v>
      </c>
      <c r="E138" s="223" t="s">
        <v>84</v>
      </c>
      <c r="F138" s="223" t="s">
        <v>145</v>
      </c>
      <c r="G138" s="210"/>
      <c r="H138" s="210"/>
      <c r="I138" s="213"/>
      <c r="J138" s="224">
        <f>BK138</f>
        <v>0</v>
      </c>
      <c r="K138" s="210"/>
      <c r="L138" s="215"/>
      <c r="M138" s="216"/>
      <c r="N138" s="217"/>
      <c r="O138" s="217"/>
      <c r="P138" s="218">
        <f>SUM(P139:P157)</f>
        <v>0</v>
      </c>
      <c r="Q138" s="217"/>
      <c r="R138" s="218">
        <f>SUM(R139:R157)</f>
        <v>5.28E-05</v>
      </c>
      <c r="S138" s="217"/>
      <c r="T138" s="219">
        <f>SUM(T139:T157)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0" t="s">
        <v>84</v>
      </c>
      <c r="AT138" s="221" t="s">
        <v>76</v>
      </c>
      <c r="AU138" s="221" t="s">
        <v>84</v>
      </c>
      <c r="AY138" s="220" t="s">
        <v>142</v>
      </c>
      <c r="BK138" s="222">
        <f>SUM(BK139:BK157)</f>
        <v>0</v>
      </c>
    </row>
    <row r="139" spans="1:65" s="2" customFormat="1" ht="24.15" customHeight="1">
      <c r="A139" s="37"/>
      <c r="B139" s="38"/>
      <c r="C139" s="225" t="s">
        <v>140</v>
      </c>
      <c r="D139" s="225" t="s">
        <v>146</v>
      </c>
      <c r="E139" s="226" t="s">
        <v>147</v>
      </c>
      <c r="F139" s="227" t="s">
        <v>148</v>
      </c>
      <c r="G139" s="228" t="s">
        <v>149</v>
      </c>
      <c r="H139" s="229">
        <v>0.6</v>
      </c>
      <c r="I139" s="230"/>
      <c r="J139" s="231">
        <f>ROUND(I139*H139,2)</f>
        <v>0</v>
      </c>
      <c r="K139" s="227" t="s">
        <v>150</v>
      </c>
      <c r="L139" s="43"/>
      <c r="M139" s="232" t="s">
        <v>1</v>
      </c>
      <c r="N139" s="233" t="s">
        <v>42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151</v>
      </c>
      <c r="AT139" s="236" t="s">
        <v>146</v>
      </c>
      <c r="AU139" s="236" t="s">
        <v>86</v>
      </c>
      <c r="AY139" s="16" t="s">
        <v>142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84</v>
      </c>
      <c r="BK139" s="237">
        <f>ROUND(I139*H139,2)</f>
        <v>0</v>
      </c>
      <c r="BL139" s="16" t="s">
        <v>151</v>
      </c>
      <c r="BM139" s="236" t="s">
        <v>152</v>
      </c>
    </row>
    <row r="140" spans="1:47" s="2" customFormat="1" ht="12">
      <c r="A140" s="37"/>
      <c r="B140" s="38"/>
      <c r="C140" s="39"/>
      <c r="D140" s="238" t="s">
        <v>153</v>
      </c>
      <c r="E140" s="39"/>
      <c r="F140" s="239" t="s">
        <v>154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153</v>
      </c>
      <c r="AU140" s="16" t="s">
        <v>86</v>
      </c>
    </row>
    <row r="141" spans="1:51" s="13" customFormat="1" ht="12">
      <c r="A141" s="13"/>
      <c r="B141" s="243"/>
      <c r="C141" s="244"/>
      <c r="D141" s="245" t="s">
        <v>155</v>
      </c>
      <c r="E141" s="246" t="s">
        <v>1</v>
      </c>
      <c r="F141" s="247" t="s">
        <v>156</v>
      </c>
      <c r="G141" s="244"/>
      <c r="H141" s="248">
        <v>0.6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155</v>
      </c>
      <c r="AU141" s="254" t="s">
        <v>86</v>
      </c>
      <c r="AV141" s="13" t="s">
        <v>86</v>
      </c>
      <c r="AW141" s="13" t="s">
        <v>34</v>
      </c>
      <c r="AX141" s="13" t="s">
        <v>77</v>
      </c>
      <c r="AY141" s="254" t="s">
        <v>142</v>
      </c>
    </row>
    <row r="142" spans="1:65" s="2" customFormat="1" ht="37.8" customHeight="1">
      <c r="A142" s="37"/>
      <c r="B142" s="38"/>
      <c r="C142" s="225" t="s">
        <v>157</v>
      </c>
      <c r="D142" s="225" t="s">
        <v>146</v>
      </c>
      <c r="E142" s="226" t="s">
        <v>158</v>
      </c>
      <c r="F142" s="227" t="s">
        <v>159</v>
      </c>
      <c r="G142" s="228" t="s">
        <v>149</v>
      </c>
      <c r="H142" s="229">
        <v>1.2</v>
      </c>
      <c r="I142" s="230"/>
      <c r="J142" s="231">
        <f>ROUND(I142*H142,2)</f>
        <v>0</v>
      </c>
      <c r="K142" s="227" t="s">
        <v>150</v>
      </c>
      <c r="L142" s="43"/>
      <c r="M142" s="232" t="s">
        <v>1</v>
      </c>
      <c r="N142" s="233" t="s">
        <v>42</v>
      </c>
      <c r="O142" s="90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151</v>
      </c>
      <c r="AT142" s="236" t="s">
        <v>146</v>
      </c>
      <c r="AU142" s="236" t="s">
        <v>86</v>
      </c>
      <c r="AY142" s="16" t="s">
        <v>142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84</v>
      </c>
      <c r="BK142" s="237">
        <f>ROUND(I142*H142,2)</f>
        <v>0</v>
      </c>
      <c r="BL142" s="16" t="s">
        <v>151</v>
      </c>
      <c r="BM142" s="236" t="s">
        <v>160</v>
      </c>
    </row>
    <row r="143" spans="1:47" s="2" customFormat="1" ht="12">
      <c r="A143" s="37"/>
      <c r="B143" s="38"/>
      <c r="C143" s="39"/>
      <c r="D143" s="238" t="s">
        <v>153</v>
      </c>
      <c r="E143" s="39"/>
      <c r="F143" s="239" t="s">
        <v>161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153</v>
      </c>
      <c r="AU143" s="16" t="s">
        <v>86</v>
      </c>
    </row>
    <row r="144" spans="1:51" s="13" customFormat="1" ht="12">
      <c r="A144" s="13"/>
      <c r="B144" s="243"/>
      <c r="C144" s="244"/>
      <c r="D144" s="245" t="s">
        <v>155</v>
      </c>
      <c r="E144" s="246" t="s">
        <v>1</v>
      </c>
      <c r="F144" s="247" t="s">
        <v>162</v>
      </c>
      <c r="G144" s="244"/>
      <c r="H144" s="248">
        <v>1.2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155</v>
      </c>
      <c r="AU144" s="254" t="s">
        <v>86</v>
      </c>
      <c r="AV144" s="13" t="s">
        <v>86</v>
      </c>
      <c r="AW144" s="13" t="s">
        <v>34</v>
      </c>
      <c r="AX144" s="13" t="s">
        <v>77</v>
      </c>
      <c r="AY144" s="254" t="s">
        <v>142</v>
      </c>
    </row>
    <row r="145" spans="1:65" s="2" customFormat="1" ht="24.15" customHeight="1">
      <c r="A145" s="37"/>
      <c r="B145" s="38"/>
      <c r="C145" s="225" t="s">
        <v>163</v>
      </c>
      <c r="D145" s="225" t="s">
        <v>146</v>
      </c>
      <c r="E145" s="226" t="s">
        <v>164</v>
      </c>
      <c r="F145" s="227" t="s">
        <v>165</v>
      </c>
      <c r="G145" s="228" t="s">
        <v>149</v>
      </c>
      <c r="H145" s="229">
        <v>0.6</v>
      </c>
      <c r="I145" s="230"/>
      <c r="J145" s="231">
        <f>ROUND(I145*H145,2)</f>
        <v>0</v>
      </c>
      <c r="K145" s="227" t="s">
        <v>166</v>
      </c>
      <c r="L145" s="43"/>
      <c r="M145" s="232" t="s">
        <v>1</v>
      </c>
      <c r="N145" s="233" t="s">
        <v>42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151</v>
      </c>
      <c r="AT145" s="236" t="s">
        <v>146</v>
      </c>
      <c r="AU145" s="236" t="s">
        <v>86</v>
      </c>
      <c r="AY145" s="16" t="s">
        <v>142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84</v>
      </c>
      <c r="BK145" s="237">
        <f>ROUND(I145*H145,2)</f>
        <v>0</v>
      </c>
      <c r="BL145" s="16" t="s">
        <v>151</v>
      </c>
      <c r="BM145" s="236" t="s">
        <v>167</v>
      </c>
    </row>
    <row r="146" spans="1:47" s="2" customFormat="1" ht="12">
      <c r="A146" s="37"/>
      <c r="B146" s="38"/>
      <c r="C146" s="39"/>
      <c r="D146" s="238" t="s">
        <v>153</v>
      </c>
      <c r="E146" s="39"/>
      <c r="F146" s="239" t="s">
        <v>168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153</v>
      </c>
      <c r="AU146" s="16" t="s">
        <v>86</v>
      </c>
    </row>
    <row r="147" spans="1:51" s="13" customFormat="1" ht="12">
      <c r="A147" s="13"/>
      <c r="B147" s="243"/>
      <c r="C147" s="244"/>
      <c r="D147" s="245" t="s">
        <v>155</v>
      </c>
      <c r="E147" s="246" t="s">
        <v>1</v>
      </c>
      <c r="F147" s="247" t="s">
        <v>169</v>
      </c>
      <c r="G147" s="244"/>
      <c r="H147" s="248">
        <v>0.6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155</v>
      </c>
      <c r="AU147" s="254" t="s">
        <v>86</v>
      </c>
      <c r="AV147" s="13" t="s">
        <v>86</v>
      </c>
      <c r="AW147" s="13" t="s">
        <v>34</v>
      </c>
      <c r="AX147" s="13" t="s">
        <v>77</v>
      </c>
      <c r="AY147" s="254" t="s">
        <v>142</v>
      </c>
    </row>
    <row r="148" spans="1:65" s="2" customFormat="1" ht="24.15" customHeight="1">
      <c r="A148" s="37"/>
      <c r="B148" s="38"/>
      <c r="C148" s="225" t="s">
        <v>170</v>
      </c>
      <c r="D148" s="225" t="s">
        <v>146</v>
      </c>
      <c r="E148" s="226" t="s">
        <v>171</v>
      </c>
      <c r="F148" s="227" t="s">
        <v>172</v>
      </c>
      <c r="G148" s="228" t="s">
        <v>149</v>
      </c>
      <c r="H148" s="229">
        <v>0.6</v>
      </c>
      <c r="I148" s="230"/>
      <c r="J148" s="231">
        <f>ROUND(I148*H148,2)</f>
        <v>0</v>
      </c>
      <c r="K148" s="227" t="s">
        <v>150</v>
      </c>
      <c r="L148" s="43"/>
      <c r="M148" s="232" t="s">
        <v>1</v>
      </c>
      <c r="N148" s="233" t="s">
        <v>42</v>
      </c>
      <c r="O148" s="90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151</v>
      </c>
      <c r="AT148" s="236" t="s">
        <v>146</v>
      </c>
      <c r="AU148" s="236" t="s">
        <v>86</v>
      </c>
      <c r="AY148" s="16" t="s">
        <v>142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84</v>
      </c>
      <c r="BK148" s="237">
        <f>ROUND(I148*H148,2)</f>
        <v>0</v>
      </c>
      <c r="BL148" s="16" t="s">
        <v>151</v>
      </c>
      <c r="BM148" s="236" t="s">
        <v>173</v>
      </c>
    </row>
    <row r="149" spans="1:47" s="2" customFormat="1" ht="12">
      <c r="A149" s="37"/>
      <c r="B149" s="38"/>
      <c r="C149" s="39"/>
      <c r="D149" s="238" t="s">
        <v>153</v>
      </c>
      <c r="E149" s="39"/>
      <c r="F149" s="239" t="s">
        <v>174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153</v>
      </c>
      <c r="AU149" s="16" t="s">
        <v>86</v>
      </c>
    </row>
    <row r="150" spans="1:51" s="13" customFormat="1" ht="12">
      <c r="A150" s="13"/>
      <c r="B150" s="243"/>
      <c r="C150" s="244"/>
      <c r="D150" s="245" t="s">
        <v>155</v>
      </c>
      <c r="E150" s="246" t="s">
        <v>1</v>
      </c>
      <c r="F150" s="247" t="s">
        <v>169</v>
      </c>
      <c r="G150" s="244"/>
      <c r="H150" s="248">
        <v>0.6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155</v>
      </c>
      <c r="AU150" s="254" t="s">
        <v>86</v>
      </c>
      <c r="AV150" s="13" t="s">
        <v>86</v>
      </c>
      <c r="AW150" s="13" t="s">
        <v>34</v>
      </c>
      <c r="AX150" s="13" t="s">
        <v>77</v>
      </c>
      <c r="AY150" s="254" t="s">
        <v>142</v>
      </c>
    </row>
    <row r="151" spans="1:65" s="2" customFormat="1" ht="37.8" customHeight="1">
      <c r="A151" s="37"/>
      <c r="B151" s="38"/>
      <c r="C151" s="225" t="s">
        <v>175</v>
      </c>
      <c r="D151" s="225" t="s">
        <v>146</v>
      </c>
      <c r="E151" s="226" t="s">
        <v>176</v>
      </c>
      <c r="F151" s="227" t="s">
        <v>177</v>
      </c>
      <c r="G151" s="228" t="s">
        <v>178</v>
      </c>
      <c r="H151" s="229">
        <v>41</v>
      </c>
      <c r="I151" s="230"/>
      <c r="J151" s="231">
        <f>ROUND(I151*H151,2)</f>
        <v>0</v>
      </c>
      <c r="K151" s="227" t="s">
        <v>150</v>
      </c>
      <c r="L151" s="43"/>
      <c r="M151" s="232" t="s">
        <v>1</v>
      </c>
      <c r="N151" s="233" t="s">
        <v>42</v>
      </c>
      <c r="O151" s="90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151</v>
      </c>
      <c r="AT151" s="236" t="s">
        <v>146</v>
      </c>
      <c r="AU151" s="236" t="s">
        <v>86</v>
      </c>
      <c r="AY151" s="16" t="s">
        <v>142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84</v>
      </c>
      <c r="BK151" s="237">
        <f>ROUND(I151*H151,2)</f>
        <v>0</v>
      </c>
      <c r="BL151" s="16" t="s">
        <v>151</v>
      </c>
      <c r="BM151" s="236" t="s">
        <v>179</v>
      </c>
    </row>
    <row r="152" spans="1:47" s="2" customFormat="1" ht="12">
      <c r="A152" s="37"/>
      <c r="B152" s="38"/>
      <c r="C152" s="39"/>
      <c r="D152" s="238" t="s">
        <v>153</v>
      </c>
      <c r="E152" s="39"/>
      <c r="F152" s="239" t="s">
        <v>180</v>
      </c>
      <c r="G152" s="39"/>
      <c r="H152" s="39"/>
      <c r="I152" s="240"/>
      <c r="J152" s="39"/>
      <c r="K152" s="39"/>
      <c r="L152" s="43"/>
      <c r="M152" s="241"/>
      <c r="N152" s="242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153</v>
      </c>
      <c r="AU152" s="16" t="s">
        <v>86</v>
      </c>
    </row>
    <row r="153" spans="1:51" s="13" customFormat="1" ht="12">
      <c r="A153" s="13"/>
      <c r="B153" s="243"/>
      <c r="C153" s="244"/>
      <c r="D153" s="245" t="s">
        <v>155</v>
      </c>
      <c r="E153" s="246" t="s">
        <v>1</v>
      </c>
      <c r="F153" s="247" t="s">
        <v>181</v>
      </c>
      <c r="G153" s="244"/>
      <c r="H153" s="248">
        <v>16</v>
      </c>
      <c r="I153" s="249"/>
      <c r="J153" s="244"/>
      <c r="K153" s="244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155</v>
      </c>
      <c r="AU153" s="254" t="s">
        <v>86</v>
      </c>
      <c r="AV153" s="13" t="s">
        <v>86</v>
      </c>
      <c r="AW153" s="13" t="s">
        <v>34</v>
      </c>
      <c r="AX153" s="13" t="s">
        <v>77</v>
      </c>
      <c r="AY153" s="254" t="s">
        <v>142</v>
      </c>
    </row>
    <row r="154" spans="1:51" s="13" customFormat="1" ht="12">
      <c r="A154" s="13"/>
      <c r="B154" s="243"/>
      <c r="C154" s="244"/>
      <c r="D154" s="245" t="s">
        <v>155</v>
      </c>
      <c r="E154" s="246" t="s">
        <v>1</v>
      </c>
      <c r="F154" s="247" t="s">
        <v>182</v>
      </c>
      <c r="G154" s="244"/>
      <c r="H154" s="248">
        <v>25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155</v>
      </c>
      <c r="AU154" s="254" t="s">
        <v>86</v>
      </c>
      <c r="AV154" s="13" t="s">
        <v>86</v>
      </c>
      <c r="AW154" s="13" t="s">
        <v>34</v>
      </c>
      <c r="AX154" s="13" t="s">
        <v>77</v>
      </c>
      <c r="AY154" s="254" t="s">
        <v>142</v>
      </c>
    </row>
    <row r="155" spans="1:65" s="2" customFormat="1" ht="33" customHeight="1">
      <c r="A155" s="37"/>
      <c r="B155" s="38"/>
      <c r="C155" s="225" t="s">
        <v>183</v>
      </c>
      <c r="D155" s="225" t="s">
        <v>146</v>
      </c>
      <c r="E155" s="226" t="s">
        <v>184</v>
      </c>
      <c r="F155" s="227" t="s">
        <v>185</v>
      </c>
      <c r="G155" s="228" t="s">
        <v>178</v>
      </c>
      <c r="H155" s="229">
        <v>16</v>
      </c>
      <c r="I155" s="230"/>
      <c r="J155" s="231">
        <f>ROUND(I155*H155,2)</f>
        <v>0</v>
      </c>
      <c r="K155" s="227" t="s">
        <v>150</v>
      </c>
      <c r="L155" s="43"/>
      <c r="M155" s="232" t="s">
        <v>1</v>
      </c>
      <c r="N155" s="233" t="s">
        <v>42</v>
      </c>
      <c r="O155" s="90"/>
      <c r="P155" s="234">
        <f>O155*H155</f>
        <v>0</v>
      </c>
      <c r="Q155" s="234">
        <v>3.3E-06</v>
      </c>
      <c r="R155" s="234">
        <f>Q155*H155</f>
        <v>5.28E-05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151</v>
      </c>
      <c r="AT155" s="236" t="s">
        <v>146</v>
      </c>
      <c r="AU155" s="236" t="s">
        <v>86</v>
      </c>
      <c r="AY155" s="16" t="s">
        <v>142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84</v>
      </c>
      <c r="BK155" s="237">
        <f>ROUND(I155*H155,2)</f>
        <v>0</v>
      </c>
      <c r="BL155" s="16" t="s">
        <v>151</v>
      </c>
      <c r="BM155" s="236" t="s">
        <v>186</v>
      </c>
    </row>
    <row r="156" spans="1:47" s="2" customFormat="1" ht="12">
      <c r="A156" s="37"/>
      <c r="B156" s="38"/>
      <c r="C156" s="39"/>
      <c r="D156" s="238" t="s">
        <v>153</v>
      </c>
      <c r="E156" s="39"/>
      <c r="F156" s="239" t="s">
        <v>187</v>
      </c>
      <c r="G156" s="39"/>
      <c r="H156" s="39"/>
      <c r="I156" s="240"/>
      <c r="J156" s="39"/>
      <c r="K156" s="39"/>
      <c r="L156" s="43"/>
      <c r="M156" s="241"/>
      <c r="N156" s="242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153</v>
      </c>
      <c r="AU156" s="16" t="s">
        <v>86</v>
      </c>
    </row>
    <row r="157" spans="1:51" s="13" customFormat="1" ht="12">
      <c r="A157" s="13"/>
      <c r="B157" s="243"/>
      <c r="C157" s="244"/>
      <c r="D157" s="245" t="s">
        <v>155</v>
      </c>
      <c r="E157" s="246" t="s">
        <v>1</v>
      </c>
      <c r="F157" s="247" t="s">
        <v>188</v>
      </c>
      <c r="G157" s="244"/>
      <c r="H157" s="248">
        <v>16</v>
      </c>
      <c r="I157" s="249"/>
      <c r="J157" s="244"/>
      <c r="K157" s="244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155</v>
      </c>
      <c r="AU157" s="254" t="s">
        <v>86</v>
      </c>
      <c r="AV157" s="13" t="s">
        <v>86</v>
      </c>
      <c r="AW157" s="13" t="s">
        <v>34</v>
      </c>
      <c r="AX157" s="13" t="s">
        <v>77</v>
      </c>
      <c r="AY157" s="254" t="s">
        <v>142</v>
      </c>
    </row>
    <row r="158" spans="1:63" s="12" customFormat="1" ht="22.8" customHeight="1">
      <c r="A158" s="12"/>
      <c r="B158" s="209"/>
      <c r="C158" s="210"/>
      <c r="D158" s="211" t="s">
        <v>76</v>
      </c>
      <c r="E158" s="223" t="s">
        <v>189</v>
      </c>
      <c r="F158" s="223" t="s">
        <v>190</v>
      </c>
      <c r="G158" s="210"/>
      <c r="H158" s="210"/>
      <c r="I158" s="213"/>
      <c r="J158" s="224">
        <f>BK158</f>
        <v>0</v>
      </c>
      <c r="K158" s="210"/>
      <c r="L158" s="215"/>
      <c r="M158" s="216"/>
      <c r="N158" s="217"/>
      <c r="O158" s="217"/>
      <c r="P158" s="218">
        <f>SUM(P159:P168)</f>
        <v>0</v>
      </c>
      <c r="Q158" s="217"/>
      <c r="R158" s="218">
        <f>SUM(R159:R168)</f>
        <v>1.5287399999999998</v>
      </c>
      <c r="S158" s="217"/>
      <c r="T158" s="219">
        <f>SUM(T159:T168)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0" t="s">
        <v>84</v>
      </c>
      <c r="AT158" s="221" t="s">
        <v>76</v>
      </c>
      <c r="AU158" s="221" t="s">
        <v>84</v>
      </c>
      <c r="AY158" s="220" t="s">
        <v>142</v>
      </c>
      <c r="BK158" s="222">
        <f>SUM(BK159:BK168)</f>
        <v>0</v>
      </c>
    </row>
    <row r="159" spans="1:65" s="2" customFormat="1" ht="24.15" customHeight="1">
      <c r="A159" s="37"/>
      <c r="B159" s="38"/>
      <c r="C159" s="225" t="s">
        <v>191</v>
      </c>
      <c r="D159" s="225" t="s">
        <v>146</v>
      </c>
      <c r="E159" s="226" t="s">
        <v>192</v>
      </c>
      <c r="F159" s="227" t="s">
        <v>193</v>
      </c>
      <c r="G159" s="228" t="s">
        <v>178</v>
      </c>
      <c r="H159" s="229">
        <v>2.4</v>
      </c>
      <c r="I159" s="230"/>
      <c r="J159" s="231">
        <f>ROUND(I159*H159,2)</f>
        <v>0</v>
      </c>
      <c r="K159" s="227" t="s">
        <v>150</v>
      </c>
      <c r="L159" s="43"/>
      <c r="M159" s="232" t="s">
        <v>1</v>
      </c>
      <c r="N159" s="233" t="s">
        <v>42</v>
      </c>
      <c r="O159" s="90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151</v>
      </c>
      <c r="AT159" s="236" t="s">
        <v>146</v>
      </c>
      <c r="AU159" s="236" t="s">
        <v>86</v>
      </c>
      <c r="AY159" s="16" t="s">
        <v>142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84</v>
      </c>
      <c r="BK159" s="237">
        <f>ROUND(I159*H159,2)</f>
        <v>0</v>
      </c>
      <c r="BL159" s="16" t="s">
        <v>151</v>
      </c>
      <c r="BM159" s="236" t="s">
        <v>194</v>
      </c>
    </row>
    <row r="160" spans="1:47" s="2" customFormat="1" ht="12">
      <c r="A160" s="37"/>
      <c r="B160" s="38"/>
      <c r="C160" s="39"/>
      <c r="D160" s="238" t="s">
        <v>153</v>
      </c>
      <c r="E160" s="39"/>
      <c r="F160" s="239" t="s">
        <v>195</v>
      </c>
      <c r="G160" s="39"/>
      <c r="H160" s="39"/>
      <c r="I160" s="240"/>
      <c r="J160" s="39"/>
      <c r="K160" s="39"/>
      <c r="L160" s="43"/>
      <c r="M160" s="241"/>
      <c r="N160" s="242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153</v>
      </c>
      <c r="AU160" s="16" t="s">
        <v>86</v>
      </c>
    </row>
    <row r="161" spans="1:51" s="13" customFormat="1" ht="12">
      <c r="A161" s="13"/>
      <c r="B161" s="243"/>
      <c r="C161" s="244"/>
      <c r="D161" s="245" t="s">
        <v>155</v>
      </c>
      <c r="E161" s="246" t="s">
        <v>1</v>
      </c>
      <c r="F161" s="247" t="s">
        <v>196</v>
      </c>
      <c r="G161" s="244"/>
      <c r="H161" s="248">
        <v>2.4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155</v>
      </c>
      <c r="AU161" s="254" t="s">
        <v>86</v>
      </c>
      <c r="AV161" s="13" t="s">
        <v>86</v>
      </c>
      <c r="AW161" s="13" t="s">
        <v>34</v>
      </c>
      <c r="AX161" s="13" t="s">
        <v>84</v>
      </c>
      <c r="AY161" s="254" t="s">
        <v>142</v>
      </c>
    </row>
    <row r="162" spans="1:65" s="2" customFormat="1" ht="24.15" customHeight="1">
      <c r="A162" s="37"/>
      <c r="B162" s="38"/>
      <c r="C162" s="225" t="s">
        <v>197</v>
      </c>
      <c r="D162" s="225" t="s">
        <v>146</v>
      </c>
      <c r="E162" s="226" t="s">
        <v>198</v>
      </c>
      <c r="F162" s="227" t="s">
        <v>199</v>
      </c>
      <c r="G162" s="228" t="s">
        <v>149</v>
      </c>
      <c r="H162" s="229">
        <v>0.72</v>
      </c>
      <c r="I162" s="230"/>
      <c r="J162" s="231">
        <f>ROUND(I162*H162,2)</f>
        <v>0</v>
      </c>
      <c r="K162" s="227" t="s">
        <v>166</v>
      </c>
      <c r="L162" s="43"/>
      <c r="M162" s="232" t="s">
        <v>1</v>
      </c>
      <c r="N162" s="233" t="s">
        <v>42</v>
      </c>
      <c r="O162" s="90"/>
      <c r="P162" s="234">
        <f>O162*H162</f>
        <v>0</v>
      </c>
      <c r="Q162" s="234">
        <v>0.4122</v>
      </c>
      <c r="R162" s="234">
        <f>Q162*H162</f>
        <v>0.296784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151</v>
      </c>
      <c r="AT162" s="236" t="s">
        <v>146</v>
      </c>
      <c r="AU162" s="236" t="s">
        <v>86</v>
      </c>
      <c r="AY162" s="16" t="s">
        <v>142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84</v>
      </c>
      <c r="BK162" s="237">
        <f>ROUND(I162*H162,2)</f>
        <v>0</v>
      </c>
      <c r="BL162" s="16" t="s">
        <v>151</v>
      </c>
      <c r="BM162" s="236" t="s">
        <v>200</v>
      </c>
    </row>
    <row r="163" spans="1:47" s="2" customFormat="1" ht="12">
      <c r="A163" s="37"/>
      <c r="B163" s="38"/>
      <c r="C163" s="39"/>
      <c r="D163" s="238" t="s">
        <v>153</v>
      </c>
      <c r="E163" s="39"/>
      <c r="F163" s="239" t="s">
        <v>201</v>
      </c>
      <c r="G163" s="39"/>
      <c r="H163" s="39"/>
      <c r="I163" s="240"/>
      <c r="J163" s="39"/>
      <c r="K163" s="39"/>
      <c r="L163" s="43"/>
      <c r="M163" s="241"/>
      <c r="N163" s="242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153</v>
      </c>
      <c r="AU163" s="16" t="s">
        <v>86</v>
      </c>
    </row>
    <row r="164" spans="1:47" s="2" customFormat="1" ht="12">
      <c r="A164" s="37"/>
      <c r="B164" s="38"/>
      <c r="C164" s="39"/>
      <c r="D164" s="245" t="s">
        <v>202</v>
      </c>
      <c r="E164" s="39"/>
      <c r="F164" s="255" t="s">
        <v>203</v>
      </c>
      <c r="G164" s="39"/>
      <c r="H164" s="39"/>
      <c r="I164" s="240"/>
      <c r="J164" s="39"/>
      <c r="K164" s="39"/>
      <c r="L164" s="43"/>
      <c r="M164" s="241"/>
      <c r="N164" s="24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202</v>
      </c>
      <c r="AU164" s="16" t="s">
        <v>86</v>
      </c>
    </row>
    <row r="165" spans="1:51" s="13" customFormat="1" ht="12">
      <c r="A165" s="13"/>
      <c r="B165" s="243"/>
      <c r="C165" s="244"/>
      <c r="D165" s="245" t="s">
        <v>155</v>
      </c>
      <c r="E165" s="246" t="s">
        <v>1</v>
      </c>
      <c r="F165" s="247" t="s">
        <v>204</v>
      </c>
      <c r="G165" s="244"/>
      <c r="H165" s="248">
        <v>0.72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155</v>
      </c>
      <c r="AU165" s="254" t="s">
        <v>86</v>
      </c>
      <c r="AV165" s="13" t="s">
        <v>86</v>
      </c>
      <c r="AW165" s="13" t="s">
        <v>34</v>
      </c>
      <c r="AX165" s="13" t="s">
        <v>77</v>
      </c>
      <c r="AY165" s="254" t="s">
        <v>142</v>
      </c>
    </row>
    <row r="166" spans="1:65" s="2" customFormat="1" ht="24.15" customHeight="1">
      <c r="A166" s="37"/>
      <c r="B166" s="38"/>
      <c r="C166" s="256" t="s">
        <v>205</v>
      </c>
      <c r="D166" s="256" t="s">
        <v>206</v>
      </c>
      <c r="E166" s="257" t="s">
        <v>207</v>
      </c>
      <c r="F166" s="258" t="s">
        <v>208</v>
      </c>
      <c r="G166" s="259" t="s">
        <v>209</v>
      </c>
      <c r="H166" s="260">
        <v>223.992</v>
      </c>
      <c r="I166" s="261"/>
      <c r="J166" s="262">
        <f>ROUND(I166*H166,2)</f>
        <v>0</v>
      </c>
      <c r="K166" s="258" t="s">
        <v>1</v>
      </c>
      <c r="L166" s="263"/>
      <c r="M166" s="264" t="s">
        <v>1</v>
      </c>
      <c r="N166" s="265" t="s">
        <v>42</v>
      </c>
      <c r="O166" s="90"/>
      <c r="P166" s="234">
        <f>O166*H166</f>
        <v>0</v>
      </c>
      <c r="Q166" s="234">
        <v>0.0055</v>
      </c>
      <c r="R166" s="234">
        <f>Q166*H166</f>
        <v>1.2319559999999998</v>
      </c>
      <c r="S166" s="234">
        <v>0</v>
      </c>
      <c r="T166" s="23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6" t="s">
        <v>210</v>
      </c>
      <c r="AT166" s="236" t="s">
        <v>206</v>
      </c>
      <c r="AU166" s="236" t="s">
        <v>86</v>
      </c>
      <c r="AY166" s="16" t="s">
        <v>142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6" t="s">
        <v>84</v>
      </c>
      <c r="BK166" s="237">
        <f>ROUND(I166*H166,2)</f>
        <v>0</v>
      </c>
      <c r="BL166" s="16" t="s">
        <v>151</v>
      </c>
      <c r="BM166" s="236" t="s">
        <v>211</v>
      </c>
    </row>
    <row r="167" spans="1:51" s="13" customFormat="1" ht="12">
      <c r="A167" s="13"/>
      <c r="B167" s="243"/>
      <c r="C167" s="244"/>
      <c r="D167" s="245" t="s">
        <v>155</v>
      </c>
      <c r="E167" s="246" t="s">
        <v>1</v>
      </c>
      <c r="F167" s="247" t="s">
        <v>212</v>
      </c>
      <c r="G167" s="244"/>
      <c r="H167" s="248">
        <v>219.6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155</v>
      </c>
      <c r="AU167" s="254" t="s">
        <v>86</v>
      </c>
      <c r="AV167" s="13" t="s">
        <v>86</v>
      </c>
      <c r="AW167" s="13" t="s">
        <v>34</v>
      </c>
      <c r="AX167" s="13" t="s">
        <v>77</v>
      </c>
      <c r="AY167" s="254" t="s">
        <v>142</v>
      </c>
    </row>
    <row r="168" spans="1:51" s="13" customFormat="1" ht="12">
      <c r="A168" s="13"/>
      <c r="B168" s="243"/>
      <c r="C168" s="244"/>
      <c r="D168" s="245" t="s">
        <v>155</v>
      </c>
      <c r="E168" s="244"/>
      <c r="F168" s="247" t="s">
        <v>213</v>
      </c>
      <c r="G168" s="244"/>
      <c r="H168" s="248">
        <v>223.992</v>
      </c>
      <c r="I168" s="249"/>
      <c r="J168" s="244"/>
      <c r="K168" s="244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155</v>
      </c>
      <c r="AU168" s="254" t="s">
        <v>86</v>
      </c>
      <c r="AV168" s="13" t="s">
        <v>86</v>
      </c>
      <c r="AW168" s="13" t="s">
        <v>4</v>
      </c>
      <c r="AX168" s="13" t="s">
        <v>84</v>
      </c>
      <c r="AY168" s="254" t="s">
        <v>142</v>
      </c>
    </row>
    <row r="169" spans="1:63" s="12" customFormat="1" ht="22.8" customHeight="1">
      <c r="A169" s="12"/>
      <c r="B169" s="209"/>
      <c r="C169" s="210"/>
      <c r="D169" s="211" t="s">
        <v>76</v>
      </c>
      <c r="E169" s="223" t="s">
        <v>214</v>
      </c>
      <c r="F169" s="223" t="s">
        <v>215</v>
      </c>
      <c r="G169" s="210"/>
      <c r="H169" s="210"/>
      <c r="I169" s="213"/>
      <c r="J169" s="224">
        <f>BK169</f>
        <v>0</v>
      </c>
      <c r="K169" s="210"/>
      <c r="L169" s="215"/>
      <c r="M169" s="216"/>
      <c r="N169" s="217"/>
      <c r="O169" s="217"/>
      <c r="P169" s="218">
        <f>SUM(P170:P172)</f>
        <v>0</v>
      </c>
      <c r="Q169" s="217"/>
      <c r="R169" s="218">
        <f>SUM(R170:R172)</f>
        <v>0</v>
      </c>
      <c r="S169" s="217"/>
      <c r="T169" s="219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0" t="s">
        <v>84</v>
      </c>
      <c r="AT169" s="221" t="s">
        <v>76</v>
      </c>
      <c r="AU169" s="221" t="s">
        <v>84</v>
      </c>
      <c r="AY169" s="220" t="s">
        <v>142</v>
      </c>
      <c r="BK169" s="222">
        <f>SUM(BK170:BK172)</f>
        <v>0</v>
      </c>
    </row>
    <row r="170" spans="1:65" s="2" customFormat="1" ht="37.8" customHeight="1">
      <c r="A170" s="37"/>
      <c r="B170" s="38"/>
      <c r="C170" s="225" t="s">
        <v>216</v>
      </c>
      <c r="D170" s="225" t="s">
        <v>146</v>
      </c>
      <c r="E170" s="226" t="s">
        <v>217</v>
      </c>
      <c r="F170" s="227" t="s">
        <v>218</v>
      </c>
      <c r="G170" s="228" t="s">
        <v>178</v>
      </c>
      <c r="H170" s="229">
        <v>41</v>
      </c>
      <c r="I170" s="230"/>
      <c r="J170" s="231">
        <f>ROUND(I170*H170,2)</f>
        <v>0</v>
      </c>
      <c r="K170" s="227" t="s">
        <v>1</v>
      </c>
      <c r="L170" s="43"/>
      <c r="M170" s="232" t="s">
        <v>1</v>
      </c>
      <c r="N170" s="233" t="s">
        <v>42</v>
      </c>
      <c r="O170" s="90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151</v>
      </c>
      <c r="AT170" s="236" t="s">
        <v>146</v>
      </c>
      <c r="AU170" s="236" t="s">
        <v>86</v>
      </c>
      <c r="AY170" s="16" t="s">
        <v>142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84</v>
      </c>
      <c r="BK170" s="237">
        <f>ROUND(I170*H170,2)</f>
        <v>0</v>
      </c>
      <c r="BL170" s="16" t="s">
        <v>151</v>
      </c>
      <c r="BM170" s="236" t="s">
        <v>219</v>
      </c>
    </row>
    <row r="171" spans="1:51" s="13" customFormat="1" ht="12">
      <c r="A171" s="13"/>
      <c r="B171" s="243"/>
      <c r="C171" s="244"/>
      <c r="D171" s="245" t="s">
        <v>155</v>
      </c>
      <c r="E171" s="246" t="s">
        <v>1</v>
      </c>
      <c r="F171" s="247" t="s">
        <v>181</v>
      </c>
      <c r="G171" s="244"/>
      <c r="H171" s="248">
        <v>16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155</v>
      </c>
      <c r="AU171" s="254" t="s">
        <v>86</v>
      </c>
      <c r="AV171" s="13" t="s">
        <v>86</v>
      </c>
      <c r="AW171" s="13" t="s">
        <v>34</v>
      </c>
      <c r="AX171" s="13" t="s">
        <v>77</v>
      </c>
      <c r="AY171" s="254" t="s">
        <v>142</v>
      </c>
    </row>
    <row r="172" spans="1:51" s="13" customFormat="1" ht="12">
      <c r="A172" s="13"/>
      <c r="B172" s="243"/>
      <c r="C172" s="244"/>
      <c r="D172" s="245" t="s">
        <v>155</v>
      </c>
      <c r="E172" s="246" t="s">
        <v>1</v>
      </c>
      <c r="F172" s="247" t="s">
        <v>182</v>
      </c>
      <c r="G172" s="244"/>
      <c r="H172" s="248">
        <v>25</v>
      </c>
      <c r="I172" s="249"/>
      <c r="J172" s="244"/>
      <c r="K172" s="244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155</v>
      </c>
      <c r="AU172" s="254" t="s">
        <v>86</v>
      </c>
      <c r="AV172" s="13" t="s">
        <v>86</v>
      </c>
      <c r="AW172" s="13" t="s">
        <v>34</v>
      </c>
      <c r="AX172" s="13" t="s">
        <v>77</v>
      </c>
      <c r="AY172" s="254" t="s">
        <v>142</v>
      </c>
    </row>
    <row r="173" spans="1:63" s="12" customFormat="1" ht="22.8" customHeight="1">
      <c r="A173" s="12"/>
      <c r="B173" s="209"/>
      <c r="C173" s="210"/>
      <c r="D173" s="211" t="s">
        <v>76</v>
      </c>
      <c r="E173" s="223" t="s">
        <v>220</v>
      </c>
      <c r="F173" s="223" t="s">
        <v>221</v>
      </c>
      <c r="G173" s="210"/>
      <c r="H173" s="210"/>
      <c r="I173" s="213"/>
      <c r="J173" s="224">
        <f>BK173</f>
        <v>0</v>
      </c>
      <c r="K173" s="210"/>
      <c r="L173" s="215"/>
      <c r="M173" s="216"/>
      <c r="N173" s="217"/>
      <c r="O173" s="217"/>
      <c r="P173" s="218">
        <f>SUM(P174:P182)</f>
        <v>0</v>
      </c>
      <c r="Q173" s="217"/>
      <c r="R173" s="218">
        <f>SUM(R174:R182)</f>
        <v>0.2381936</v>
      </c>
      <c r="S173" s="217"/>
      <c r="T173" s="219">
        <f>SUM(T174:T182)</f>
        <v>0.05600000000000001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0" t="s">
        <v>84</v>
      </c>
      <c r="AT173" s="221" t="s">
        <v>76</v>
      </c>
      <c r="AU173" s="221" t="s">
        <v>84</v>
      </c>
      <c r="AY173" s="220" t="s">
        <v>142</v>
      </c>
      <c r="BK173" s="222">
        <f>SUM(BK174:BK182)</f>
        <v>0</v>
      </c>
    </row>
    <row r="174" spans="1:65" s="2" customFormat="1" ht="24.15" customHeight="1">
      <c r="A174" s="37"/>
      <c r="B174" s="38"/>
      <c r="C174" s="225" t="s">
        <v>222</v>
      </c>
      <c r="D174" s="225" t="s">
        <v>146</v>
      </c>
      <c r="E174" s="226" t="s">
        <v>223</v>
      </c>
      <c r="F174" s="227" t="s">
        <v>224</v>
      </c>
      <c r="G174" s="228" t="s">
        <v>178</v>
      </c>
      <c r="H174" s="229">
        <v>42</v>
      </c>
      <c r="I174" s="230"/>
      <c r="J174" s="231">
        <f>ROUND(I174*H174,2)</f>
        <v>0</v>
      </c>
      <c r="K174" s="227" t="s">
        <v>150</v>
      </c>
      <c r="L174" s="43"/>
      <c r="M174" s="232" t="s">
        <v>1</v>
      </c>
      <c r="N174" s="233" t="s">
        <v>42</v>
      </c>
      <c r="O174" s="90"/>
      <c r="P174" s="234">
        <f>O174*H174</f>
        <v>0</v>
      </c>
      <c r="Q174" s="234">
        <v>0.0027</v>
      </c>
      <c r="R174" s="234">
        <f>Q174*H174</f>
        <v>0.1134</v>
      </c>
      <c r="S174" s="234">
        <v>0</v>
      </c>
      <c r="T174" s="23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6" t="s">
        <v>151</v>
      </c>
      <c r="AT174" s="236" t="s">
        <v>146</v>
      </c>
      <c r="AU174" s="236" t="s">
        <v>86</v>
      </c>
      <c r="AY174" s="16" t="s">
        <v>142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6" t="s">
        <v>84</v>
      </c>
      <c r="BK174" s="237">
        <f>ROUND(I174*H174,2)</f>
        <v>0</v>
      </c>
      <c r="BL174" s="16" t="s">
        <v>151</v>
      </c>
      <c r="BM174" s="236" t="s">
        <v>225</v>
      </c>
    </row>
    <row r="175" spans="1:47" s="2" customFormat="1" ht="12">
      <c r="A175" s="37"/>
      <c r="B175" s="38"/>
      <c r="C175" s="39"/>
      <c r="D175" s="238" t="s">
        <v>153</v>
      </c>
      <c r="E175" s="39"/>
      <c r="F175" s="239" t="s">
        <v>226</v>
      </c>
      <c r="G175" s="39"/>
      <c r="H175" s="39"/>
      <c r="I175" s="240"/>
      <c r="J175" s="39"/>
      <c r="K175" s="39"/>
      <c r="L175" s="43"/>
      <c r="M175" s="241"/>
      <c r="N175" s="242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153</v>
      </c>
      <c r="AU175" s="16" t="s">
        <v>86</v>
      </c>
    </row>
    <row r="176" spans="1:51" s="13" customFormat="1" ht="12">
      <c r="A176" s="13"/>
      <c r="B176" s="243"/>
      <c r="C176" s="244"/>
      <c r="D176" s="245" t="s">
        <v>155</v>
      </c>
      <c r="E176" s="246" t="s">
        <v>1</v>
      </c>
      <c r="F176" s="247" t="s">
        <v>227</v>
      </c>
      <c r="G176" s="244"/>
      <c r="H176" s="248">
        <v>40.8</v>
      </c>
      <c r="I176" s="249"/>
      <c r="J176" s="244"/>
      <c r="K176" s="244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155</v>
      </c>
      <c r="AU176" s="254" t="s">
        <v>86</v>
      </c>
      <c r="AV176" s="13" t="s">
        <v>86</v>
      </c>
      <c r="AW176" s="13" t="s">
        <v>34</v>
      </c>
      <c r="AX176" s="13" t="s">
        <v>77</v>
      </c>
      <c r="AY176" s="254" t="s">
        <v>142</v>
      </c>
    </row>
    <row r="177" spans="1:51" s="13" customFormat="1" ht="12">
      <c r="A177" s="13"/>
      <c r="B177" s="243"/>
      <c r="C177" s="244"/>
      <c r="D177" s="245" t="s">
        <v>155</v>
      </c>
      <c r="E177" s="246" t="s">
        <v>1</v>
      </c>
      <c r="F177" s="247" t="s">
        <v>228</v>
      </c>
      <c r="G177" s="244"/>
      <c r="H177" s="248">
        <v>1.2</v>
      </c>
      <c r="I177" s="249"/>
      <c r="J177" s="244"/>
      <c r="K177" s="244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155</v>
      </c>
      <c r="AU177" s="254" t="s">
        <v>86</v>
      </c>
      <c r="AV177" s="13" t="s">
        <v>86</v>
      </c>
      <c r="AW177" s="13" t="s">
        <v>34</v>
      </c>
      <c r="AX177" s="13" t="s">
        <v>77</v>
      </c>
      <c r="AY177" s="254" t="s">
        <v>142</v>
      </c>
    </row>
    <row r="178" spans="1:65" s="2" customFormat="1" ht="24.15" customHeight="1">
      <c r="A178" s="37"/>
      <c r="B178" s="38"/>
      <c r="C178" s="225" t="s">
        <v>229</v>
      </c>
      <c r="D178" s="225" t="s">
        <v>146</v>
      </c>
      <c r="E178" s="226" t="s">
        <v>230</v>
      </c>
      <c r="F178" s="227" t="s">
        <v>231</v>
      </c>
      <c r="G178" s="228" t="s">
        <v>178</v>
      </c>
      <c r="H178" s="229">
        <v>1.6</v>
      </c>
      <c r="I178" s="230"/>
      <c r="J178" s="231">
        <f>ROUND(I178*H178,2)</f>
        <v>0</v>
      </c>
      <c r="K178" s="227" t="s">
        <v>1</v>
      </c>
      <c r="L178" s="43"/>
      <c r="M178" s="232" t="s">
        <v>1</v>
      </c>
      <c r="N178" s="233" t="s">
        <v>42</v>
      </c>
      <c r="O178" s="90"/>
      <c r="P178" s="234">
        <f>O178*H178</f>
        <v>0</v>
      </c>
      <c r="Q178" s="234">
        <v>0.077996</v>
      </c>
      <c r="R178" s="234">
        <f>Q178*H178</f>
        <v>0.1247936</v>
      </c>
      <c r="S178" s="234">
        <v>0.035</v>
      </c>
      <c r="T178" s="235">
        <f>S178*H178</f>
        <v>0.05600000000000001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151</v>
      </c>
      <c r="AT178" s="236" t="s">
        <v>146</v>
      </c>
      <c r="AU178" s="236" t="s">
        <v>86</v>
      </c>
      <c r="AY178" s="16" t="s">
        <v>142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84</v>
      </c>
      <c r="BK178" s="237">
        <f>ROUND(I178*H178,2)</f>
        <v>0</v>
      </c>
      <c r="BL178" s="16" t="s">
        <v>151</v>
      </c>
      <c r="BM178" s="236" t="s">
        <v>232</v>
      </c>
    </row>
    <row r="179" spans="1:51" s="13" customFormat="1" ht="12">
      <c r="A179" s="13"/>
      <c r="B179" s="243"/>
      <c r="C179" s="244"/>
      <c r="D179" s="245" t="s">
        <v>155</v>
      </c>
      <c r="E179" s="246" t="s">
        <v>1</v>
      </c>
      <c r="F179" s="247" t="s">
        <v>233</v>
      </c>
      <c r="G179" s="244"/>
      <c r="H179" s="248">
        <v>1.6</v>
      </c>
      <c r="I179" s="249"/>
      <c r="J179" s="244"/>
      <c r="K179" s="244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155</v>
      </c>
      <c r="AU179" s="254" t="s">
        <v>86</v>
      </c>
      <c r="AV179" s="13" t="s">
        <v>86</v>
      </c>
      <c r="AW179" s="13" t="s">
        <v>34</v>
      </c>
      <c r="AX179" s="13" t="s">
        <v>77</v>
      </c>
      <c r="AY179" s="254" t="s">
        <v>142</v>
      </c>
    </row>
    <row r="180" spans="1:65" s="2" customFormat="1" ht="24.15" customHeight="1">
      <c r="A180" s="37"/>
      <c r="B180" s="38"/>
      <c r="C180" s="225" t="s">
        <v>234</v>
      </c>
      <c r="D180" s="225" t="s">
        <v>146</v>
      </c>
      <c r="E180" s="226" t="s">
        <v>235</v>
      </c>
      <c r="F180" s="227" t="s">
        <v>236</v>
      </c>
      <c r="G180" s="228" t="s">
        <v>178</v>
      </c>
      <c r="H180" s="229">
        <v>1.6</v>
      </c>
      <c r="I180" s="230"/>
      <c r="J180" s="231">
        <f>ROUND(I180*H180,2)</f>
        <v>0</v>
      </c>
      <c r="K180" s="227" t="s">
        <v>150</v>
      </c>
      <c r="L180" s="43"/>
      <c r="M180" s="232" t="s">
        <v>1</v>
      </c>
      <c r="N180" s="233" t="s">
        <v>42</v>
      </c>
      <c r="O180" s="90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6" t="s">
        <v>151</v>
      </c>
      <c r="AT180" s="236" t="s">
        <v>146</v>
      </c>
      <c r="AU180" s="236" t="s">
        <v>86</v>
      </c>
      <c r="AY180" s="16" t="s">
        <v>142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6" t="s">
        <v>84</v>
      </c>
      <c r="BK180" s="237">
        <f>ROUND(I180*H180,2)</f>
        <v>0</v>
      </c>
      <c r="BL180" s="16" t="s">
        <v>151</v>
      </c>
      <c r="BM180" s="236" t="s">
        <v>237</v>
      </c>
    </row>
    <row r="181" spans="1:47" s="2" customFormat="1" ht="12">
      <c r="A181" s="37"/>
      <c r="B181" s="38"/>
      <c r="C181" s="39"/>
      <c r="D181" s="238" t="s">
        <v>153</v>
      </c>
      <c r="E181" s="39"/>
      <c r="F181" s="239" t="s">
        <v>238</v>
      </c>
      <c r="G181" s="39"/>
      <c r="H181" s="39"/>
      <c r="I181" s="240"/>
      <c r="J181" s="39"/>
      <c r="K181" s="39"/>
      <c r="L181" s="43"/>
      <c r="M181" s="241"/>
      <c r="N181" s="242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153</v>
      </c>
      <c r="AU181" s="16" t="s">
        <v>86</v>
      </c>
    </row>
    <row r="182" spans="1:51" s="13" customFormat="1" ht="12">
      <c r="A182" s="13"/>
      <c r="B182" s="243"/>
      <c r="C182" s="244"/>
      <c r="D182" s="245" t="s">
        <v>155</v>
      </c>
      <c r="E182" s="246" t="s">
        <v>1</v>
      </c>
      <c r="F182" s="247" t="s">
        <v>239</v>
      </c>
      <c r="G182" s="244"/>
      <c r="H182" s="248">
        <v>1.6</v>
      </c>
      <c r="I182" s="249"/>
      <c r="J182" s="244"/>
      <c r="K182" s="244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155</v>
      </c>
      <c r="AU182" s="254" t="s">
        <v>86</v>
      </c>
      <c r="AV182" s="13" t="s">
        <v>86</v>
      </c>
      <c r="AW182" s="13" t="s">
        <v>34</v>
      </c>
      <c r="AX182" s="13" t="s">
        <v>77</v>
      </c>
      <c r="AY182" s="254" t="s">
        <v>142</v>
      </c>
    </row>
    <row r="183" spans="1:63" s="12" customFormat="1" ht="22.8" customHeight="1">
      <c r="A183" s="12"/>
      <c r="B183" s="209"/>
      <c r="C183" s="210"/>
      <c r="D183" s="211" t="s">
        <v>76</v>
      </c>
      <c r="E183" s="223" t="s">
        <v>240</v>
      </c>
      <c r="F183" s="223" t="s">
        <v>241</v>
      </c>
      <c r="G183" s="210"/>
      <c r="H183" s="210"/>
      <c r="I183" s="213"/>
      <c r="J183" s="224">
        <f>BK183</f>
        <v>0</v>
      </c>
      <c r="K183" s="210"/>
      <c r="L183" s="215"/>
      <c r="M183" s="216"/>
      <c r="N183" s="217"/>
      <c r="O183" s="217"/>
      <c r="P183" s="218">
        <f>SUM(P184:P209)</f>
        <v>0</v>
      </c>
      <c r="Q183" s="217"/>
      <c r="R183" s="218">
        <f>SUM(R184:R209)</f>
        <v>0</v>
      </c>
      <c r="S183" s="217"/>
      <c r="T183" s="219">
        <f>SUM(T184:T209)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0" t="s">
        <v>84</v>
      </c>
      <c r="AT183" s="221" t="s">
        <v>76</v>
      </c>
      <c r="AU183" s="221" t="s">
        <v>84</v>
      </c>
      <c r="AY183" s="220" t="s">
        <v>142</v>
      </c>
      <c r="BK183" s="222">
        <f>SUM(BK184:BK209)</f>
        <v>0</v>
      </c>
    </row>
    <row r="184" spans="1:65" s="2" customFormat="1" ht="33" customHeight="1">
      <c r="A184" s="37"/>
      <c r="B184" s="38"/>
      <c r="C184" s="225" t="s">
        <v>242</v>
      </c>
      <c r="D184" s="225" t="s">
        <v>146</v>
      </c>
      <c r="E184" s="226" t="s">
        <v>243</v>
      </c>
      <c r="F184" s="227" t="s">
        <v>244</v>
      </c>
      <c r="G184" s="228" t="s">
        <v>149</v>
      </c>
      <c r="H184" s="229">
        <v>101.829</v>
      </c>
      <c r="I184" s="230"/>
      <c r="J184" s="231">
        <f>ROUND(I184*H184,2)</f>
        <v>0</v>
      </c>
      <c r="K184" s="227" t="s">
        <v>150</v>
      </c>
      <c r="L184" s="43"/>
      <c r="M184" s="232" t="s">
        <v>1</v>
      </c>
      <c r="N184" s="233" t="s">
        <v>42</v>
      </c>
      <c r="O184" s="90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6" t="s">
        <v>151</v>
      </c>
      <c r="AT184" s="236" t="s">
        <v>146</v>
      </c>
      <c r="AU184" s="236" t="s">
        <v>86</v>
      </c>
      <c r="AY184" s="16" t="s">
        <v>142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6" t="s">
        <v>84</v>
      </c>
      <c r="BK184" s="237">
        <f>ROUND(I184*H184,2)</f>
        <v>0</v>
      </c>
      <c r="BL184" s="16" t="s">
        <v>151</v>
      </c>
      <c r="BM184" s="236" t="s">
        <v>245</v>
      </c>
    </row>
    <row r="185" spans="1:47" s="2" customFormat="1" ht="12">
      <c r="A185" s="37"/>
      <c r="B185" s="38"/>
      <c r="C185" s="39"/>
      <c r="D185" s="238" t="s">
        <v>153</v>
      </c>
      <c r="E185" s="39"/>
      <c r="F185" s="239" t="s">
        <v>246</v>
      </c>
      <c r="G185" s="39"/>
      <c r="H185" s="39"/>
      <c r="I185" s="240"/>
      <c r="J185" s="39"/>
      <c r="K185" s="39"/>
      <c r="L185" s="43"/>
      <c r="M185" s="241"/>
      <c r="N185" s="242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153</v>
      </c>
      <c r="AU185" s="16" t="s">
        <v>86</v>
      </c>
    </row>
    <row r="186" spans="1:51" s="13" customFormat="1" ht="12">
      <c r="A186" s="13"/>
      <c r="B186" s="243"/>
      <c r="C186" s="244"/>
      <c r="D186" s="245" t="s">
        <v>155</v>
      </c>
      <c r="E186" s="246" t="s">
        <v>1</v>
      </c>
      <c r="F186" s="247" t="s">
        <v>247</v>
      </c>
      <c r="G186" s="244"/>
      <c r="H186" s="248">
        <v>1018.986</v>
      </c>
      <c r="I186" s="249"/>
      <c r="J186" s="244"/>
      <c r="K186" s="244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155</v>
      </c>
      <c r="AU186" s="254" t="s">
        <v>86</v>
      </c>
      <c r="AV186" s="13" t="s">
        <v>86</v>
      </c>
      <c r="AW186" s="13" t="s">
        <v>34</v>
      </c>
      <c r="AX186" s="13" t="s">
        <v>77</v>
      </c>
      <c r="AY186" s="254" t="s">
        <v>142</v>
      </c>
    </row>
    <row r="187" spans="1:51" s="13" customFormat="1" ht="12">
      <c r="A187" s="13"/>
      <c r="B187" s="243"/>
      <c r="C187" s="244"/>
      <c r="D187" s="245" t="s">
        <v>155</v>
      </c>
      <c r="E187" s="246" t="s">
        <v>1</v>
      </c>
      <c r="F187" s="247" t="s">
        <v>248</v>
      </c>
      <c r="G187" s="244"/>
      <c r="H187" s="248">
        <v>-939.157</v>
      </c>
      <c r="I187" s="249"/>
      <c r="J187" s="244"/>
      <c r="K187" s="244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155</v>
      </c>
      <c r="AU187" s="254" t="s">
        <v>86</v>
      </c>
      <c r="AV187" s="13" t="s">
        <v>86</v>
      </c>
      <c r="AW187" s="13" t="s">
        <v>34</v>
      </c>
      <c r="AX187" s="13" t="s">
        <v>77</v>
      </c>
      <c r="AY187" s="254" t="s">
        <v>142</v>
      </c>
    </row>
    <row r="188" spans="1:51" s="13" customFormat="1" ht="12">
      <c r="A188" s="13"/>
      <c r="B188" s="243"/>
      <c r="C188" s="244"/>
      <c r="D188" s="245" t="s">
        <v>155</v>
      </c>
      <c r="E188" s="246" t="s">
        <v>1</v>
      </c>
      <c r="F188" s="247" t="s">
        <v>249</v>
      </c>
      <c r="G188" s="244"/>
      <c r="H188" s="248">
        <v>22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155</v>
      </c>
      <c r="AU188" s="254" t="s">
        <v>86</v>
      </c>
      <c r="AV188" s="13" t="s">
        <v>86</v>
      </c>
      <c r="AW188" s="13" t="s">
        <v>34</v>
      </c>
      <c r="AX188" s="13" t="s">
        <v>77</v>
      </c>
      <c r="AY188" s="254" t="s">
        <v>142</v>
      </c>
    </row>
    <row r="189" spans="1:65" s="2" customFormat="1" ht="37.8" customHeight="1">
      <c r="A189" s="37"/>
      <c r="B189" s="38"/>
      <c r="C189" s="225" t="s">
        <v>250</v>
      </c>
      <c r="D189" s="225" t="s">
        <v>146</v>
      </c>
      <c r="E189" s="226" t="s">
        <v>251</v>
      </c>
      <c r="F189" s="227" t="s">
        <v>252</v>
      </c>
      <c r="G189" s="228" t="s">
        <v>149</v>
      </c>
      <c r="H189" s="229">
        <v>16801.785</v>
      </c>
      <c r="I189" s="230"/>
      <c r="J189" s="231">
        <f>ROUND(I189*H189,2)</f>
        <v>0</v>
      </c>
      <c r="K189" s="227" t="s">
        <v>150</v>
      </c>
      <c r="L189" s="43"/>
      <c r="M189" s="232" t="s">
        <v>1</v>
      </c>
      <c r="N189" s="233" t="s">
        <v>42</v>
      </c>
      <c r="O189" s="90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151</v>
      </c>
      <c r="AT189" s="236" t="s">
        <v>146</v>
      </c>
      <c r="AU189" s="236" t="s">
        <v>86</v>
      </c>
      <c r="AY189" s="16" t="s">
        <v>142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84</v>
      </c>
      <c r="BK189" s="237">
        <f>ROUND(I189*H189,2)</f>
        <v>0</v>
      </c>
      <c r="BL189" s="16" t="s">
        <v>151</v>
      </c>
      <c r="BM189" s="236" t="s">
        <v>253</v>
      </c>
    </row>
    <row r="190" spans="1:47" s="2" customFormat="1" ht="12">
      <c r="A190" s="37"/>
      <c r="B190" s="38"/>
      <c r="C190" s="39"/>
      <c r="D190" s="238" t="s">
        <v>153</v>
      </c>
      <c r="E190" s="39"/>
      <c r="F190" s="239" t="s">
        <v>254</v>
      </c>
      <c r="G190" s="39"/>
      <c r="H190" s="39"/>
      <c r="I190" s="240"/>
      <c r="J190" s="39"/>
      <c r="K190" s="39"/>
      <c r="L190" s="43"/>
      <c r="M190" s="241"/>
      <c r="N190" s="242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153</v>
      </c>
      <c r="AU190" s="16" t="s">
        <v>86</v>
      </c>
    </row>
    <row r="191" spans="1:51" s="13" customFormat="1" ht="12">
      <c r="A191" s="13"/>
      <c r="B191" s="243"/>
      <c r="C191" s="244"/>
      <c r="D191" s="245" t="s">
        <v>155</v>
      </c>
      <c r="E191" s="244"/>
      <c r="F191" s="247" t="s">
        <v>255</v>
      </c>
      <c r="G191" s="244"/>
      <c r="H191" s="248">
        <v>16801.785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155</v>
      </c>
      <c r="AU191" s="254" t="s">
        <v>86</v>
      </c>
      <c r="AV191" s="13" t="s">
        <v>86</v>
      </c>
      <c r="AW191" s="13" t="s">
        <v>4</v>
      </c>
      <c r="AX191" s="13" t="s">
        <v>84</v>
      </c>
      <c r="AY191" s="254" t="s">
        <v>142</v>
      </c>
    </row>
    <row r="192" spans="1:65" s="2" customFormat="1" ht="33" customHeight="1">
      <c r="A192" s="37"/>
      <c r="B192" s="38"/>
      <c r="C192" s="225" t="s">
        <v>256</v>
      </c>
      <c r="D192" s="225" t="s">
        <v>146</v>
      </c>
      <c r="E192" s="226" t="s">
        <v>257</v>
      </c>
      <c r="F192" s="227" t="s">
        <v>258</v>
      </c>
      <c r="G192" s="228" t="s">
        <v>149</v>
      </c>
      <c r="H192" s="229">
        <v>101.829</v>
      </c>
      <c r="I192" s="230"/>
      <c r="J192" s="231">
        <f>ROUND(I192*H192,2)</f>
        <v>0</v>
      </c>
      <c r="K192" s="227" t="s">
        <v>150</v>
      </c>
      <c r="L192" s="43"/>
      <c r="M192" s="232" t="s">
        <v>1</v>
      </c>
      <c r="N192" s="233" t="s">
        <v>42</v>
      </c>
      <c r="O192" s="90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6" t="s">
        <v>151</v>
      </c>
      <c r="AT192" s="236" t="s">
        <v>146</v>
      </c>
      <c r="AU192" s="236" t="s">
        <v>86</v>
      </c>
      <c r="AY192" s="16" t="s">
        <v>142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6" t="s">
        <v>84</v>
      </c>
      <c r="BK192" s="237">
        <f>ROUND(I192*H192,2)</f>
        <v>0</v>
      </c>
      <c r="BL192" s="16" t="s">
        <v>151</v>
      </c>
      <c r="BM192" s="236" t="s">
        <v>259</v>
      </c>
    </row>
    <row r="193" spans="1:47" s="2" customFormat="1" ht="12">
      <c r="A193" s="37"/>
      <c r="B193" s="38"/>
      <c r="C193" s="39"/>
      <c r="D193" s="238" t="s">
        <v>153</v>
      </c>
      <c r="E193" s="39"/>
      <c r="F193" s="239" t="s">
        <v>260</v>
      </c>
      <c r="G193" s="39"/>
      <c r="H193" s="39"/>
      <c r="I193" s="240"/>
      <c r="J193" s="39"/>
      <c r="K193" s="39"/>
      <c r="L193" s="43"/>
      <c r="M193" s="241"/>
      <c r="N193" s="242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153</v>
      </c>
      <c r="AU193" s="16" t="s">
        <v>86</v>
      </c>
    </row>
    <row r="194" spans="1:65" s="2" customFormat="1" ht="16.5" customHeight="1">
      <c r="A194" s="37"/>
      <c r="B194" s="38"/>
      <c r="C194" s="225" t="s">
        <v>261</v>
      </c>
      <c r="D194" s="225" t="s">
        <v>146</v>
      </c>
      <c r="E194" s="226" t="s">
        <v>262</v>
      </c>
      <c r="F194" s="227" t="s">
        <v>263</v>
      </c>
      <c r="G194" s="228" t="s">
        <v>178</v>
      </c>
      <c r="H194" s="229">
        <v>50.915</v>
      </c>
      <c r="I194" s="230"/>
      <c r="J194" s="231">
        <f>ROUND(I194*H194,2)</f>
        <v>0</v>
      </c>
      <c r="K194" s="227" t="s">
        <v>150</v>
      </c>
      <c r="L194" s="43"/>
      <c r="M194" s="232" t="s">
        <v>1</v>
      </c>
      <c r="N194" s="233" t="s">
        <v>42</v>
      </c>
      <c r="O194" s="90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151</v>
      </c>
      <c r="AT194" s="236" t="s">
        <v>146</v>
      </c>
      <c r="AU194" s="236" t="s">
        <v>86</v>
      </c>
      <c r="AY194" s="16" t="s">
        <v>142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84</v>
      </c>
      <c r="BK194" s="237">
        <f>ROUND(I194*H194,2)</f>
        <v>0</v>
      </c>
      <c r="BL194" s="16" t="s">
        <v>151</v>
      </c>
      <c r="BM194" s="236" t="s">
        <v>264</v>
      </c>
    </row>
    <row r="195" spans="1:47" s="2" customFormat="1" ht="12">
      <c r="A195" s="37"/>
      <c r="B195" s="38"/>
      <c r="C195" s="39"/>
      <c r="D195" s="238" t="s">
        <v>153</v>
      </c>
      <c r="E195" s="39"/>
      <c r="F195" s="239" t="s">
        <v>265</v>
      </c>
      <c r="G195" s="39"/>
      <c r="H195" s="39"/>
      <c r="I195" s="240"/>
      <c r="J195" s="39"/>
      <c r="K195" s="39"/>
      <c r="L195" s="43"/>
      <c r="M195" s="241"/>
      <c r="N195" s="242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153</v>
      </c>
      <c r="AU195" s="16" t="s">
        <v>86</v>
      </c>
    </row>
    <row r="196" spans="1:51" s="13" customFormat="1" ht="12">
      <c r="A196" s="13"/>
      <c r="B196" s="243"/>
      <c r="C196" s="244"/>
      <c r="D196" s="245" t="s">
        <v>155</v>
      </c>
      <c r="E196" s="246" t="s">
        <v>1</v>
      </c>
      <c r="F196" s="247" t="s">
        <v>266</v>
      </c>
      <c r="G196" s="244"/>
      <c r="H196" s="248">
        <v>50.9145</v>
      </c>
      <c r="I196" s="249"/>
      <c r="J196" s="244"/>
      <c r="K196" s="244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155</v>
      </c>
      <c r="AU196" s="254" t="s">
        <v>86</v>
      </c>
      <c r="AV196" s="13" t="s">
        <v>86</v>
      </c>
      <c r="AW196" s="13" t="s">
        <v>34</v>
      </c>
      <c r="AX196" s="13" t="s">
        <v>77</v>
      </c>
      <c r="AY196" s="254" t="s">
        <v>142</v>
      </c>
    </row>
    <row r="197" spans="1:65" s="2" customFormat="1" ht="16.5" customHeight="1">
      <c r="A197" s="37"/>
      <c r="B197" s="38"/>
      <c r="C197" s="225" t="s">
        <v>267</v>
      </c>
      <c r="D197" s="225" t="s">
        <v>146</v>
      </c>
      <c r="E197" s="226" t="s">
        <v>268</v>
      </c>
      <c r="F197" s="227" t="s">
        <v>269</v>
      </c>
      <c r="G197" s="228" t="s">
        <v>178</v>
      </c>
      <c r="H197" s="229">
        <v>8400.975</v>
      </c>
      <c r="I197" s="230"/>
      <c r="J197" s="231">
        <f>ROUND(I197*H197,2)</f>
        <v>0</v>
      </c>
      <c r="K197" s="227" t="s">
        <v>150</v>
      </c>
      <c r="L197" s="43"/>
      <c r="M197" s="232" t="s">
        <v>1</v>
      </c>
      <c r="N197" s="233" t="s">
        <v>42</v>
      </c>
      <c r="O197" s="90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6" t="s">
        <v>151</v>
      </c>
      <c r="AT197" s="236" t="s">
        <v>146</v>
      </c>
      <c r="AU197" s="236" t="s">
        <v>86</v>
      </c>
      <c r="AY197" s="16" t="s">
        <v>142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6" t="s">
        <v>84</v>
      </c>
      <c r="BK197" s="237">
        <f>ROUND(I197*H197,2)</f>
        <v>0</v>
      </c>
      <c r="BL197" s="16" t="s">
        <v>151</v>
      </c>
      <c r="BM197" s="236" t="s">
        <v>270</v>
      </c>
    </row>
    <row r="198" spans="1:47" s="2" customFormat="1" ht="12">
      <c r="A198" s="37"/>
      <c r="B198" s="38"/>
      <c r="C198" s="39"/>
      <c r="D198" s="238" t="s">
        <v>153</v>
      </c>
      <c r="E198" s="39"/>
      <c r="F198" s="239" t="s">
        <v>271</v>
      </c>
      <c r="G198" s="39"/>
      <c r="H198" s="39"/>
      <c r="I198" s="240"/>
      <c r="J198" s="39"/>
      <c r="K198" s="39"/>
      <c r="L198" s="43"/>
      <c r="M198" s="241"/>
      <c r="N198" s="242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153</v>
      </c>
      <c r="AU198" s="16" t="s">
        <v>86</v>
      </c>
    </row>
    <row r="199" spans="1:51" s="13" customFormat="1" ht="12">
      <c r="A199" s="13"/>
      <c r="B199" s="243"/>
      <c r="C199" s="244"/>
      <c r="D199" s="245" t="s">
        <v>155</v>
      </c>
      <c r="E199" s="244"/>
      <c r="F199" s="247" t="s">
        <v>272</v>
      </c>
      <c r="G199" s="244"/>
      <c r="H199" s="248">
        <v>8400.975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155</v>
      </c>
      <c r="AU199" s="254" t="s">
        <v>86</v>
      </c>
      <c r="AV199" s="13" t="s">
        <v>86</v>
      </c>
      <c r="AW199" s="13" t="s">
        <v>4</v>
      </c>
      <c r="AX199" s="13" t="s">
        <v>84</v>
      </c>
      <c r="AY199" s="254" t="s">
        <v>142</v>
      </c>
    </row>
    <row r="200" spans="1:65" s="2" customFormat="1" ht="21.75" customHeight="1">
      <c r="A200" s="37"/>
      <c r="B200" s="38"/>
      <c r="C200" s="225" t="s">
        <v>273</v>
      </c>
      <c r="D200" s="225" t="s">
        <v>146</v>
      </c>
      <c r="E200" s="226" t="s">
        <v>274</v>
      </c>
      <c r="F200" s="227" t="s">
        <v>275</v>
      </c>
      <c r="G200" s="228" t="s">
        <v>178</v>
      </c>
      <c r="H200" s="229">
        <v>50.915</v>
      </c>
      <c r="I200" s="230"/>
      <c r="J200" s="231">
        <f>ROUND(I200*H200,2)</f>
        <v>0</v>
      </c>
      <c r="K200" s="227" t="s">
        <v>150</v>
      </c>
      <c r="L200" s="43"/>
      <c r="M200" s="232" t="s">
        <v>1</v>
      </c>
      <c r="N200" s="233" t="s">
        <v>42</v>
      </c>
      <c r="O200" s="90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151</v>
      </c>
      <c r="AT200" s="236" t="s">
        <v>146</v>
      </c>
      <c r="AU200" s="236" t="s">
        <v>86</v>
      </c>
      <c r="AY200" s="16" t="s">
        <v>142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84</v>
      </c>
      <c r="BK200" s="237">
        <f>ROUND(I200*H200,2)</f>
        <v>0</v>
      </c>
      <c r="BL200" s="16" t="s">
        <v>151</v>
      </c>
      <c r="BM200" s="236" t="s">
        <v>276</v>
      </c>
    </row>
    <row r="201" spans="1:47" s="2" customFormat="1" ht="12">
      <c r="A201" s="37"/>
      <c r="B201" s="38"/>
      <c r="C201" s="39"/>
      <c r="D201" s="238" t="s">
        <v>153</v>
      </c>
      <c r="E201" s="39"/>
      <c r="F201" s="239" t="s">
        <v>277</v>
      </c>
      <c r="G201" s="39"/>
      <c r="H201" s="39"/>
      <c r="I201" s="240"/>
      <c r="J201" s="39"/>
      <c r="K201" s="39"/>
      <c r="L201" s="43"/>
      <c r="M201" s="241"/>
      <c r="N201" s="242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153</v>
      </c>
      <c r="AU201" s="16" t="s">
        <v>86</v>
      </c>
    </row>
    <row r="202" spans="1:65" s="2" customFormat="1" ht="33" customHeight="1">
      <c r="A202" s="37"/>
      <c r="B202" s="38"/>
      <c r="C202" s="225" t="s">
        <v>278</v>
      </c>
      <c r="D202" s="225" t="s">
        <v>146</v>
      </c>
      <c r="E202" s="226" t="s">
        <v>279</v>
      </c>
      <c r="F202" s="227" t="s">
        <v>280</v>
      </c>
      <c r="G202" s="228" t="s">
        <v>178</v>
      </c>
      <c r="H202" s="229">
        <v>50</v>
      </c>
      <c r="I202" s="230"/>
      <c r="J202" s="231">
        <f>ROUND(I202*H202,2)</f>
        <v>0</v>
      </c>
      <c r="K202" s="227" t="s">
        <v>150</v>
      </c>
      <c r="L202" s="43"/>
      <c r="M202" s="232" t="s">
        <v>1</v>
      </c>
      <c r="N202" s="233" t="s">
        <v>42</v>
      </c>
      <c r="O202" s="90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6" t="s">
        <v>151</v>
      </c>
      <c r="AT202" s="236" t="s">
        <v>146</v>
      </c>
      <c r="AU202" s="236" t="s">
        <v>86</v>
      </c>
      <c r="AY202" s="16" t="s">
        <v>142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6" t="s">
        <v>84</v>
      </c>
      <c r="BK202" s="237">
        <f>ROUND(I202*H202,2)</f>
        <v>0</v>
      </c>
      <c r="BL202" s="16" t="s">
        <v>151</v>
      </c>
      <c r="BM202" s="236" t="s">
        <v>281</v>
      </c>
    </row>
    <row r="203" spans="1:47" s="2" customFormat="1" ht="12">
      <c r="A203" s="37"/>
      <c r="B203" s="38"/>
      <c r="C203" s="39"/>
      <c r="D203" s="238" t="s">
        <v>153</v>
      </c>
      <c r="E203" s="39"/>
      <c r="F203" s="239" t="s">
        <v>282</v>
      </c>
      <c r="G203" s="39"/>
      <c r="H203" s="39"/>
      <c r="I203" s="240"/>
      <c r="J203" s="39"/>
      <c r="K203" s="39"/>
      <c r="L203" s="43"/>
      <c r="M203" s="241"/>
      <c r="N203" s="242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153</v>
      </c>
      <c r="AU203" s="16" t="s">
        <v>86</v>
      </c>
    </row>
    <row r="204" spans="1:51" s="13" customFormat="1" ht="12">
      <c r="A204" s="13"/>
      <c r="B204" s="243"/>
      <c r="C204" s="244"/>
      <c r="D204" s="245" t="s">
        <v>155</v>
      </c>
      <c r="E204" s="246" t="s">
        <v>1</v>
      </c>
      <c r="F204" s="247" t="s">
        <v>283</v>
      </c>
      <c r="G204" s="244"/>
      <c r="H204" s="248">
        <v>50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155</v>
      </c>
      <c r="AU204" s="254" t="s">
        <v>86</v>
      </c>
      <c r="AV204" s="13" t="s">
        <v>86</v>
      </c>
      <c r="AW204" s="13" t="s">
        <v>34</v>
      </c>
      <c r="AX204" s="13" t="s">
        <v>77</v>
      </c>
      <c r="AY204" s="254" t="s">
        <v>142</v>
      </c>
    </row>
    <row r="205" spans="1:65" s="2" customFormat="1" ht="33" customHeight="1">
      <c r="A205" s="37"/>
      <c r="B205" s="38"/>
      <c r="C205" s="225" t="s">
        <v>284</v>
      </c>
      <c r="D205" s="225" t="s">
        <v>146</v>
      </c>
      <c r="E205" s="226" t="s">
        <v>285</v>
      </c>
      <c r="F205" s="227" t="s">
        <v>286</v>
      </c>
      <c r="G205" s="228" t="s">
        <v>178</v>
      </c>
      <c r="H205" s="229">
        <v>8250</v>
      </c>
      <c r="I205" s="230"/>
      <c r="J205" s="231">
        <f>ROUND(I205*H205,2)</f>
        <v>0</v>
      </c>
      <c r="K205" s="227" t="s">
        <v>150</v>
      </c>
      <c r="L205" s="43"/>
      <c r="M205" s="232" t="s">
        <v>1</v>
      </c>
      <c r="N205" s="233" t="s">
        <v>42</v>
      </c>
      <c r="O205" s="90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6" t="s">
        <v>151</v>
      </c>
      <c r="AT205" s="236" t="s">
        <v>146</v>
      </c>
      <c r="AU205" s="236" t="s">
        <v>86</v>
      </c>
      <c r="AY205" s="16" t="s">
        <v>142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6" t="s">
        <v>84</v>
      </c>
      <c r="BK205" s="237">
        <f>ROUND(I205*H205,2)</f>
        <v>0</v>
      </c>
      <c r="BL205" s="16" t="s">
        <v>151</v>
      </c>
      <c r="BM205" s="236" t="s">
        <v>287</v>
      </c>
    </row>
    <row r="206" spans="1:47" s="2" customFormat="1" ht="12">
      <c r="A206" s="37"/>
      <c r="B206" s="38"/>
      <c r="C206" s="39"/>
      <c r="D206" s="238" t="s">
        <v>153</v>
      </c>
      <c r="E206" s="39"/>
      <c r="F206" s="239" t="s">
        <v>288</v>
      </c>
      <c r="G206" s="39"/>
      <c r="H206" s="39"/>
      <c r="I206" s="240"/>
      <c r="J206" s="39"/>
      <c r="K206" s="39"/>
      <c r="L206" s="43"/>
      <c r="M206" s="241"/>
      <c r="N206" s="242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153</v>
      </c>
      <c r="AU206" s="16" t="s">
        <v>86</v>
      </c>
    </row>
    <row r="207" spans="1:51" s="13" customFormat="1" ht="12">
      <c r="A207" s="13"/>
      <c r="B207" s="243"/>
      <c r="C207" s="244"/>
      <c r="D207" s="245" t="s">
        <v>155</v>
      </c>
      <c r="E207" s="244"/>
      <c r="F207" s="247" t="s">
        <v>289</v>
      </c>
      <c r="G207" s="244"/>
      <c r="H207" s="248">
        <v>8250</v>
      </c>
      <c r="I207" s="249"/>
      <c r="J207" s="244"/>
      <c r="K207" s="244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155</v>
      </c>
      <c r="AU207" s="254" t="s">
        <v>86</v>
      </c>
      <c r="AV207" s="13" t="s">
        <v>86</v>
      </c>
      <c r="AW207" s="13" t="s">
        <v>4</v>
      </c>
      <c r="AX207" s="13" t="s">
        <v>84</v>
      </c>
      <c r="AY207" s="254" t="s">
        <v>142</v>
      </c>
    </row>
    <row r="208" spans="1:65" s="2" customFormat="1" ht="33" customHeight="1">
      <c r="A208" s="37"/>
      <c r="B208" s="38"/>
      <c r="C208" s="225" t="s">
        <v>290</v>
      </c>
      <c r="D208" s="225" t="s">
        <v>146</v>
      </c>
      <c r="E208" s="226" t="s">
        <v>291</v>
      </c>
      <c r="F208" s="227" t="s">
        <v>292</v>
      </c>
      <c r="G208" s="228" t="s">
        <v>178</v>
      </c>
      <c r="H208" s="229">
        <v>50</v>
      </c>
      <c r="I208" s="230"/>
      <c r="J208" s="231">
        <f>ROUND(I208*H208,2)</f>
        <v>0</v>
      </c>
      <c r="K208" s="227" t="s">
        <v>150</v>
      </c>
      <c r="L208" s="43"/>
      <c r="M208" s="232" t="s">
        <v>1</v>
      </c>
      <c r="N208" s="233" t="s">
        <v>42</v>
      </c>
      <c r="O208" s="90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6" t="s">
        <v>151</v>
      </c>
      <c r="AT208" s="236" t="s">
        <v>146</v>
      </c>
      <c r="AU208" s="236" t="s">
        <v>86</v>
      </c>
      <c r="AY208" s="16" t="s">
        <v>142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6" t="s">
        <v>84</v>
      </c>
      <c r="BK208" s="237">
        <f>ROUND(I208*H208,2)</f>
        <v>0</v>
      </c>
      <c r="BL208" s="16" t="s">
        <v>151</v>
      </c>
      <c r="BM208" s="236" t="s">
        <v>293</v>
      </c>
    </row>
    <row r="209" spans="1:47" s="2" customFormat="1" ht="12">
      <c r="A209" s="37"/>
      <c r="B209" s="38"/>
      <c r="C209" s="39"/>
      <c r="D209" s="238" t="s">
        <v>153</v>
      </c>
      <c r="E209" s="39"/>
      <c r="F209" s="239" t="s">
        <v>294</v>
      </c>
      <c r="G209" s="39"/>
      <c r="H209" s="39"/>
      <c r="I209" s="240"/>
      <c r="J209" s="39"/>
      <c r="K209" s="39"/>
      <c r="L209" s="43"/>
      <c r="M209" s="241"/>
      <c r="N209" s="242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153</v>
      </c>
      <c r="AU209" s="16" t="s">
        <v>86</v>
      </c>
    </row>
    <row r="210" spans="1:63" s="12" customFormat="1" ht="22.8" customHeight="1">
      <c r="A210" s="12"/>
      <c r="B210" s="209"/>
      <c r="C210" s="210"/>
      <c r="D210" s="211" t="s">
        <v>76</v>
      </c>
      <c r="E210" s="223" t="s">
        <v>295</v>
      </c>
      <c r="F210" s="223" t="s">
        <v>296</v>
      </c>
      <c r="G210" s="210"/>
      <c r="H210" s="210"/>
      <c r="I210" s="213"/>
      <c r="J210" s="224">
        <f>BK210</f>
        <v>0</v>
      </c>
      <c r="K210" s="210"/>
      <c r="L210" s="215"/>
      <c r="M210" s="216"/>
      <c r="N210" s="217"/>
      <c r="O210" s="217"/>
      <c r="P210" s="218">
        <f>SUM(P211:P216)</f>
        <v>0</v>
      </c>
      <c r="Q210" s="217"/>
      <c r="R210" s="218">
        <f>SUM(R211:R216)</f>
        <v>0</v>
      </c>
      <c r="S210" s="217"/>
      <c r="T210" s="219">
        <f>SUM(T211:T216)</f>
        <v>2.124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0" t="s">
        <v>84</v>
      </c>
      <c r="AT210" s="221" t="s">
        <v>76</v>
      </c>
      <c r="AU210" s="221" t="s">
        <v>84</v>
      </c>
      <c r="AY210" s="220" t="s">
        <v>142</v>
      </c>
      <c r="BK210" s="222">
        <f>SUM(BK211:BK216)</f>
        <v>0</v>
      </c>
    </row>
    <row r="211" spans="1:65" s="2" customFormat="1" ht="24.15" customHeight="1">
      <c r="A211" s="37"/>
      <c r="B211" s="38"/>
      <c r="C211" s="225" t="s">
        <v>297</v>
      </c>
      <c r="D211" s="225" t="s">
        <v>146</v>
      </c>
      <c r="E211" s="226" t="s">
        <v>298</v>
      </c>
      <c r="F211" s="227" t="s">
        <v>299</v>
      </c>
      <c r="G211" s="228" t="s">
        <v>149</v>
      </c>
      <c r="H211" s="229">
        <v>0.66</v>
      </c>
      <c r="I211" s="230"/>
      <c r="J211" s="231">
        <f>ROUND(I211*H211,2)</f>
        <v>0</v>
      </c>
      <c r="K211" s="227" t="s">
        <v>150</v>
      </c>
      <c r="L211" s="43"/>
      <c r="M211" s="232" t="s">
        <v>1</v>
      </c>
      <c r="N211" s="233" t="s">
        <v>42</v>
      </c>
      <c r="O211" s="90"/>
      <c r="P211" s="234">
        <f>O211*H211</f>
        <v>0</v>
      </c>
      <c r="Q211" s="234">
        <v>0</v>
      </c>
      <c r="R211" s="234">
        <f>Q211*H211</f>
        <v>0</v>
      </c>
      <c r="S211" s="234">
        <v>1.8</v>
      </c>
      <c r="T211" s="235">
        <f>S211*H211</f>
        <v>1.1880000000000002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6" t="s">
        <v>151</v>
      </c>
      <c r="AT211" s="236" t="s">
        <v>146</v>
      </c>
      <c r="AU211" s="236" t="s">
        <v>86</v>
      </c>
      <c r="AY211" s="16" t="s">
        <v>142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6" t="s">
        <v>84</v>
      </c>
      <c r="BK211" s="237">
        <f>ROUND(I211*H211,2)</f>
        <v>0</v>
      </c>
      <c r="BL211" s="16" t="s">
        <v>151</v>
      </c>
      <c r="BM211" s="236" t="s">
        <v>300</v>
      </c>
    </row>
    <row r="212" spans="1:47" s="2" customFormat="1" ht="12">
      <c r="A212" s="37"/>
      <c r="B212" s="38"/>
      <c r="C212" s="39"/>
      <c r="D212" s="238" t="s">
        <v>153</v>
      </c>
      <c r="E212" s="39"/>
      <c r="F212" s="239" t="s">
        <v>301</v>
      </c>
      <c r="G212" s="39"/>
      <c r="H212" s="39"/>
      <c r="I212" s="240"/>
      <c r="J212" s="39"/>
      <c r="K212" s="39"/>
      <c r="L212" s="43"/>
      <c r="M212" s="241"/>
      <c r="N212" s="242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153</v>
      </c>
      <c r="AU212" s="16" t="s">
        <v>86</v>
      </c>
    </row>
    <row r="213" spans="1:51" s="13" customFormat="1" ht="12">
      <c r="A213" s="13"/>
      <c r="B213" s="243"/>
      <c r="C213" s="244"/>
      <c r="D213" s="245" t="s">
        <v>155</v>
      </c>
      <c r="E213" s="246" t="s">
        <v>1</v>
      </c>
      <c r="F213" s="247" t="s">
        <v>302</v>
      </c>
      <c r="G213" s="244"/>
      <c r="H213" s="248">
        <v>0.66</v>
      </c>
      <c r="I213" s="249"/>
      <c r="J213" s="244"/>
      <c r="K213" s="244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155</v>
      </c>
      <c r="AU213" s="254" t="s">
        <v>86</v>
      </c>
      <c r="AV213" s="13" t="s">
        <v>86</v>
      </c>
      <c r="AW213" s="13" t="s">
        <v>34</v>
      </c>
      <c r="AX213" s="13" t="s">
        <v>77</v>
      </c>
      <c r="AY213" s="254" t="s">
        <v>142</v>
      </c>
    </row>
    <row r="214" spans="1:65" s="2" customFormat="1" ht="16.5" customHeight="1">
      <c r="A214" s="37"/>
      <c r="B214" s="38"/>
      <c r="C214" s="225" t="s">
        <v>303</v>
      </c>
      <c r="D214" s="225" t="s">
        <v>146</v>
      </c>
      <c r="E214" s="226" t="s">
        <v>304</v>
      </c>
      <c r="F214" s="227" t="s">
        <v>305</v>
      </c>
      <c r="G214" s="228" t="s">
        <v>149</v>
      </c>
      <c r="H214" s="229">
        <v>0.39</v>
      </c>
      <c r="I214" s="230"/>
      <c r="J214" s="231">
        <f>ROUND(I214*H214,2)</f>
        <v>0</v>
      </c>
      <c r="K214" s="227" t="s">
        <v>150</v>
      </c>
      <c r="L214" s="43"/>
      <c r="M214" s="232" t="s">
        <v>1</v>
      </c>
      <c r="N214" s="233" t="s">
        <v>42</v>
      </c>
      <c r="O214" s="90"/>
      <c r="P214" s="234">
        <f>O214*H214</f>
        <v>0</v>
      </c>
      <c r="Q214" s="234">
        <v>0</v>
      </c>
      <c r="R214" s="234">
        <f>Q214*H214</f>
        <v>0</v>
      </c>
      <c r="S214" s="234">
        <v>2.4</v>
      </c>
      <c r="T214" s="235">
        <f>S214*H214</f>
        <v>0.9359999999999999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6" t="s">
        <v>151</v>
      </c>
      <c r="AT214" s="236" t="s">
        <v>146</v>
      </c>
      <c r="AU214" s="236" t="s">
        <v>86</v>
      </c>
      <c r="AY214" s="16" t="s">
        <v>142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6" t="s">
        <v>84</v>
      </c>
      <c r="BK214" s="237">
        <f>ROUND(I214*H214,2)</f>
        <v>0</v>
      </c>
      <c r="BL214" s="16" t="s">
        <v>151</v>
      </c>
      <c r="BM214" s="236" t="s">
        <v>306</v>
      </c>
    </row>
    <row r="215" spans="1:47" s="2" customFormat="1" ht="12">
      <c r="A215" s="37"/>
      <c r="B215" s="38"/>
      <c r="C215" s="39"/>
      <c r="D215" s="238" t="s">
        <v>153</v>
      </c>
      <c r="E215" s="39"/>
      <c r="F215" s="239" t="s">
        <v>307</v>
      </c>
      <c r="G215" s="39"/>
      <c r="H215" s="39"/>
      <c r="I215" s="240"/>
      <c r="J215" s="39"/>
      <c r="K215" s="39"/>
      <c r="L215" s="43"/>
      <c r="M215" s="241"/>
      <c r="N215" s="242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153</v>
      </c>
      <c r="AU215" s="16" t="s">
        <v>86</v>
      </c>
    </row>
    <row r="216" spans="1:51" s="13" customFormat="1" ht="12">
      <c r="A216" s="13"/>
      <c r="B216" s="243"/>
      <c r="C216" s="244"/>
      <c r="D216" s="245" t="s">
        <v>155</v>
      </c>
      <c r="E216" s="246" t="s">
        <v>1</v>
      </c>
      <c r="F216" s="247" t="s">
        <v>308</v>
      </c>
      <c r="G216" s="244"/>
      <c r="H216" s="248">
        <v>0.39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155</v>
      </c>
      <c r="AU216" s="254" t="s">
        <v>86</v>
      </c>
      <c r="AV216" s="13" t="s">
        <v>86</v>
      </c>
      <c r="AW216" s="13" t="s">
        <v>34</v>
      </c>
      <c r="AX216" s="13" t="s">
        <v>77</v>
      </c>
      <c r="AY216" s="254" t="s">
        <v>142</v>
      </c>
    </row>
    <row r="217" spans="1:63" s="12" customFormat="1" ht="22.8" customHeight="1">
      <c r="A217" s="12"/>
      <c r="B217" s="209"/>
      <c r="C217" s="210"/>
      <c r="D217" s="211" t="s">
        <v>76</v>
      </c>
      <c r="E217" s="223" t="s">
        <v>309</v>
      </c>
      <c r="F217" s="223" t="s">
        <v>310</v>
      </c>
      <c r="G217" s="210"/>
      <c r="H217" s="210"/>
      <c r="I217" s="213"/>
      <c r="J217" s="224">
        <f>BK217</f>
        <v>0</v>
      </c>
      <c r="K217" s="210"/>
      <c r="L217" s="215"/>
      <c r="M217" s="216"/>
      <c r="N217" s="217"/>
      <c r="O217" s="217"/>
      <c r="P217" s="218">
        <f>SUM(P218:P228)</f>
        <v>0</v>
      </c>
      <c r="Q217" s="217"/>
      <c r="R217" s="218">
        <f>SUM(R218:R228)</f>
        <v>28.38321</v>
      </c>
      <c r="S217" s="217"/>
      <c r="T217" s="219">
        <f>SUM(T218:T228)</f>
        <v>26.676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0" t="s">
        <v>84</v>
      </c>
      <c r="AT217" s="221" t="s">
        <v>76</v>
      </c>
      <c r="AU217" s="221" t="s">
        <v>84</v>
      </c>
      <c r="AY217" s="220" t="s">
        <v>142</v>
      </c>
      <c r="BK217" s="222">
        <f>SUM(BK218:BK228)</f>
        <v>0</v>
      </c>
    </row>
    <row r="218" spans="1:65" s="2" customFormat="1" ht="24.15" customHeight="1">
      <c r="A218" s="37"/>
      <c r="B218" s="38"/>
      <c r="C218" s="225" t="s">
        <v>311</v>
      </c>
      <c r="D218" s="225" t="s">
        <v>146</v>
      </c>
      <c r="E218" s="226" t="s">
        <v>312</v>
      </c>
      <c r="F218" s="227" t="s">
        <v>313</v>
      </c>
      <c r="G218" s="228" t="s">
        <v>149</v>
      </c>
      <c r="H218" s="229">
        <v>13.68</v>
      </c>
      <c r="I218" s="230"/>
      <c r="J218" s="231">
        <f>ROUND(I218*H218,2)</f>
        <v>0</v>
      </c>
      <c r="K218" s="227" t="s">
        <v>1</v>
      </c>
      <c r="L218" s="43"/>
      <c r="M218" s="232" t="s">
        <v>1</v>
      </c>
      <c r="N218" s="233" t="s">
        <v>42</v>
      </c>
      <c r="O218" s="90"/>
      <c r="P218" s="234">
        <f>O218*H218</f>
        <v>0</v>
      </c>
      <c r="Q218" s="234">
        <v>0.50375</v>
      </c>
      <c r="R218" s="234">
        <f>Q218*H218</f>
        <v>6.8913</v>
      </c>
      <c r="S218" s="234">
        <v>1.95</v>
      </c>
      <c r="T218" s="235">
        <f>S218*H218</f>
        <v>26.676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6" t="s">
        <v>151</v>
      </c>
      <c r="AT218" s="236" t="s">
        <v>146</v>
      </c>
      <c r="AU218" s="236" t="s">
        <v>86</v>
      </c>
      <c r="AY218" s="16" t="s">
        <v>142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6" t="s">
        <v>84</v>
      </c>
      <c r="BK218" s="237">
        <f>ROUND(I218*H218,2)</f>
        <v>0</v>
      </c>
      <c r="BL218" s="16" t="s">
        <v>151</v>
      </c>
      <c r="BM218" s="236" t="s">
        <v>314</v>
      </c>
    </row>
    <row r="219" spans="1:51" s="13" customFormat="1" ht="12">
      <c r="A219" s="13"/>
      <c r="B219" s="243"/>
      <c r="C219" s="244"/>
      <c r="D219" s="245" t="s">
        <v>155</v>
      </c>
      <c r="E219" s="246" t="s">
        <v>1</v>
      </c>
      <c r="F219" s="247" t="s">
        <v>315</v>
      </c>
      <c r="G219" s="244"/>
      <c r="H219" s="248">
        <v>13.679999999999998</v>
      </c>
      <c r="I219" s="249"/>
      <c r="J219" s="244"/>
      <c r="K219" s="244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155</v>
      </c>
      <c r="AU219" s="254" t="s">
        <v>86</v>
      </c>
      <c r="AV219" s="13" t="s">
        <v>86</v>
      </c>
      <c r="AW219" s="13" t="s">
        <v>34</v>
      </c>
      <c r="AX219" s="13" t="s">
        <v>77</v>
      </c>
      <c r="AY219" s="254" t="s">
        <v>142</v>
      </c>
    </row>
    <row r="220" spans="1:65" s="2" customFormat="1" ht="24.15" customHeight="1">
      <c r="A220" s="37"/>
      <c r="B220" s="38"/>
      <c r="C220" s="256" t="s">
        <v>316</v>
      </c>
      <c r="D220" s="256" t="s">
        <v>206</v>
      </c>
      <c r="E220" s="257" t="s">
        <v>207</v>
      </c>
      <c r="F220" s="258" t="s">
        <v>208</v>
      </c>
      <c r="G220" s="259" t="s">
        <v>209</v>
      </c>
      <c r="H220" s="260">
        <v>3907.62</v>
      </c>
      <c r="I220" s="261"/>
      <c r="J220" s="262">
        <f>ROUND(I220*H220,2)</f>
        <v>0</v>
      </c>
      <c r="K220" s="258" t="s">
        <v>1</v>
      </c>
      <c r="L220" s="263"/>
      <c r="M220" s="264" t="s">
        <v>1</v>
      </c>
      <c r="N220" s="265" t="s">
        <v>42</v>
      </c>
      <c r="O220" s="90"/>
      <c r="P220" s="234">
        <f>O220*H220</f>
        <v>0</v>
      </c>
      <c r="Q220" s="234">
        <v>0.0055</v>
      </c>
      <c r="R220" s="234">
        <f>Q220*H220</f>
        <v>21.491909999999997</v>
      </c>
      <c r="S220" s="234">
        <v>0</v>
      </c>
      <c r="T220" s="235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6" t="s">
        <v>210</v>
      </c>
      <c r="AT220" s="236" t="s">
        <v>206</v>
      </c>
      <c r="AU220" s="236" t="s">
        <v>86</v>
      </c>
      <c r="AY220" s="16" t="s">
        <v>142</v>
      </c>
      <c r="BE220" s="237">
        <f>IF(N220="základní",J220,0)</f>
        <v>0</v>
      </c>
      <c r="BF220" s="237">
        <f>IF(N220="snížená",J220,0)</f>
        <v>0</v>
      </c>
      <c r="BG220" s="237">
        <f>IF(N220="zákl. přenesená",J220,0)</f>
        <v>0</v>
      </c>
      <c r="BH220" s="237">
        <f>IF(N220="sníž. přenesená",J220,0)</f>
        <v>0</v>
      </c>
      <c r="BI220" s="237">
        <f>IF(N220="nulová",J220,0)</f>
        <v>0</v>
      </c>
      <c r="BJ220" s="16" t="s">
        <v>84</v>
      </c>
      <c r="BK220" s="237">
        <f>ROUND(I220*H220,2)</f>
        <v>0</v>
      </c>
      <c r="BL220" s="16" t="s">
        <v>151</v>
      </c>
      <c r="BM220" s="236" t="s">
        <v>317</v>
      </c>
    </row>
    <row r="221" spans="1:47" s="2" customFormat="1" ht="12">
      <c r="A221" s="37"/>
      <c r="B221" s="38"/>
      <c r="C221" s="39"/>
      <c r="D221" s="245" t="s">
        <v>202</v>
      </c>
      <c r="E221" s="39"/>
      <c r="F221" s="255" t="s">
        <v>318</v>
      </c>
      <c r="G221" s="39"/>
      <c r="H221" s="39"/>
      <c r="I221" s="240"/>
      <c r="J221" s="39"/>
      <c r="K221" s="39"/>
      <c r="L221" s="43"/>
      <c r="M221" s="241"/>
      <c r="N221" s="242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202</v>
      </c>
      <c r="AU221" s="16" t="s">
        <v>86</v>
      </c>
    </row>
    <row r="222" spans="1:51" s="13" customFormat="1" ht="12">
      <c r="A222" s="13"/>
      <c r="B222" s="243"/>
      <c r="C222" s="244"/>
      <c r="D222" s="245" t="s">
        <v>155</v>
      </c>
      <c r="E222" s="246" t="s">
        <v>1</v>
      </c>
      <c r="F222" s="247" t="s">
        <v>319</v>
      </c>
      <c r="G222" s="244"/>
      <c r="H222" s="248">
        <v>2964</v>
      </c>
      <c r="I222" s="249"/>
      <c r="J222" s="244"/>
      <c r="K222" s="244"/>
      <c r="L222" s="250"/>
      <c r="M222" s="251"/>
      <c r="N222" s="252"/>
      <c r="O222" s="252"/>
      <c r="P222" s="252"/>
      <c r="Q222" s="252"/>
      <c r="R222" s="252"/>
      <c r="S222" s="252"/>
      <c r="T222" s="25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4" t="s">
        <v>155</v>
      </c>
      <c r="AU222" s="254" t="s">
        <v>86</v>
      </c>
      <c r="AV222" s="13" t="s">
        <v>86</v>
      </c>
      <c r="AW222" s="13" t="s">
        <v>34</v>
      </c>
      <c r="AX222" s="13" t="s">
        <v>77</v>
      </c>
      <c r="AY222" s="254" t="s">
        <v>142</v>
      </c>
    </row>
    <row r="223" spans="1:51" s="13" customFormat="1" ht="12">
      <c r="A223" s="13"/>
      <c r="B223" s="243"/>
      <c r="C223" s="244"/>
      <c r="D223" s="245" t="s">
        <v>155</v>
      </c>
      <c r="E223" s="246" t="s">
        <v>1</v>
      </c>
      <c r="F223" s="247" t="s">
        <v>320</v>
      </c>
      <c r="G223" s="244"/>
      <c r="H223" s="248">
        <v>867</v>
      </c>
      <c r="I223" s="249"/>
      <c r="J223" s="244"/>
      <c r="K223" s="244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155</v>
      </c>
      <c r="AU223" s="254" t="s">
        <v>86</v>
      </c>
      <c r="AV223" s="13" t="s">
        <v>86</v>
      </c>
      <c r="AW223" s="13" t="s">
        <v>34</v>
      </c>
      <c r="AX223" s="13" t="s">
        <v>77</v>
      </c>
      <c r="AY223" s="254" t="s">
        <v>142</v>
      </c>
    </row>
    <row r="224" spans="1:51" s="13" customFormat="1" ht="12">
      <c r="A224" s="13"/>
      <c r="B224" s="243"/>
      <c r="C224" s="244"/>
      <c r="D224" s="245" t="s">
        <v>155</v>
      </c>
      <c r="E224" s="244"/>
      <c r="F224" s="247" t="s">
        <v>321</v>
      </c>
      <c r="G224" s="244"/>
      <c r="H224" s="248">
        <v>3907.62</v>
      </c>
      <c r="I224" s="249"/>
      <c r="J224" s="244"/>
      <c r="K224" s="244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155</v>
      </c>
      <c r="AU224" s="254" t="s">
        <v>86</v>
      </c>
      <c r="AV224" s="13" t="s">
        <v>86</v>
      </c>
      <c r="AW224" s="13" t="s">
        <v>4</v>
      </c>
      <c r="AX224" s="13" t="s">
        <v>84</v>
      </c>
      <c r="AY224" s="254" t="s">
        <v>142</v>
      </c>
    </row>
    <row r="225" spans="1:65" s="2" customFormat="1" ht="24.15" customHeight="1">
      <c r="A225" s="37"/>
      <c r="B225" s="38"/>
      <c r="C225" s="225" t="s">
        <v>322</v>
      </c>
      <c r="D225" s="225" t="s">
        <v>146</v>
      </c>
      <c r="E225" s="226" t="s">
        <v>323</v>
      </c>
      <c r="F225" s="227" t="s">
        <v>324</v>
      </c>
      <c r="G225" s="228" t="s">
        <v>178</v>
      </c>
      <c r="H225" s="229">
        <v>42.3</v>
      </c>
      <c r="I225" s="230"/>
      <c r="J225" s="231">
        <f>ROUND(I225*H225,2)</f>
        <v>0</v>
      </c>
      <c r="K225" s="227" t="s">
        <v>150</v>
      </c>
      <c r="L225" s="43"/>
      <c r="M225" s="232" t="s">
        <v>1</v>
      </c>
      <c r="N225" s="233" t="s">
        <v>42</v>
      </c>
      <c r="O225" s="90"/>
      <c r="P225" s="234">
        <f>O225*H225</f>
        <v>0</v>
      </c>
      <c r="Q225" s="234">
        <v>0</v>
      </c>
      <c r="R225" s="234">
        <f>Q225*H225</f>
        <v>0</v>
      </c>
      <c r="S225" s="234">
        <v>0</v>
      </c>
      <c r="T225" s="23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6" t="s">
        <v>151</v>
      </c>
      <c r="AT225" s="236" t="s">
        <v>146</v>
      </c>
      <c r="AU225" s="236" t="s">
        <v>86</v>
      </c>
      <c r="AY225" s="16" t="s">
        <v>142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6" t="s">
        <v>84</v>
      </c>
      <c r="BK225" s="237">
        <f>ROUND(I225*H225,2)</f>
        <v>0</v>
      </c>
      <c r="BL225" s="16" t="s">
        <v>151</v>
      </c>
      <c r="BM225" s="236" t="s">
        <v>325</v>
      </c>
    </row>
    <row r="226" spans="1:47" s="2" customFormat="1" ht="12">
      <c r="A226" s="37"/>
      <c r="B226" s="38"/>
      <c r="C226" s="39"/>
      <c r="D226" s="238" t="s">
        <v>153</v>
      </c>
      <c r="E226" s="39"/>
      <c r="F226" s="239" t="s">
        <v>326</v>
      </c>
      <c r="G226" s="39"/>
      <c r="H226" s="39"/>
      <c r="I226" s="240"/>
      <c r="J226" s="39"/>
      <c r="K226" s="39"/>
      <c r="L226" s="43"/>
      <c r="M226" s="241"/>
      <c r="N226" s="242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153</v>
      </c>
      <c r="AU226" s="16" t="s">
        <v>86</v>
      </c>
    </row>
    <row r="227" spans="1:51" s="13" customFormat="1" ht="12">
      <c r="A227" s="13"/>
      <c r="B227" s="243"/>
      <c r="C227" s="244"/>
      <c r="D227" s="245" t="s">
        <v>155</v>
      </c>
      <c r="E227" s="246" t="s">
        <v>1</v>
      </c>
      <c r="F227" s="247" t="s">
        <v>327</v>
      </c>
      <c r="G227" s="244"/>
      <c r="H227" s="248">
        <v>1.5</v>
      </c>
      <c r="I227" s="249"/>
      <c r="J227" s="244"/>
      <c r="K227" s="244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155</v>
      </c>
      <c r="AU227" s="254" t="s">
        <v>86</v>
      </c>
      <c r="AV227" s="13" t="s">
        <v>86</v>
      </c>
      <c r="AW227" s="13" t="s">
        <v>34</v>
      </c>
      <c r="AX227" s="13" t="s">
        <v>77</v>
      </c>
      <c r="AY227" s="254" t="s">
        <v>142</v>
      </c>
    </row>
    <row r="228" spans="1:51" s="13" customFormat="1" ht="12">
      <c r="A228" s="13"/>
      <c r="B228" s="243"/>
      <c r="C228" s="244"/>
      <c r="D228" s="245" t="s">
        <v>155</v>
      </c>
      <c r="E228" s="246" t="s">
        <v>1</v>
      </c>
      <c r="F228" s="247" t="s">
        <v>227</v>
      </c>
      <c r="G228" s="244"/>
      <c r="H228" s="248">
        <v>40.8</v>
      </c>
      <c r="I228" s="249"/>
      <c r="J228" s="244"/>
      <c r="K228" s="244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155</v>
      </c>
      <c r="AU228" s="254" t="s">
        <v>86</v>
      </c>
      <c r="AV228" s="13" t="s">
        <v>86</v>
      </c>
      <c r="AW228" s="13" t="s">
        <v>34</v>
      </c>
      <c r="AX228" s="13" t="s">
        <v>77</v>
      </c>
      <c r="AY228" s="254" t="s">
        <v>142</v>
      </c>
    </row>
    <row r="229" spans="1:63" s="12" customFormat="1" ht="22.8" customHeight="1">
      <c r="A229" s="12"/>
      <c r="B229" s="209"/>
      <c r="C229" s="210"/>
      <c r="D229" s="211" t="s">
        <v>76</v>
      </c>
      <c r="E229" s="223" t="s">
        <v>328</v>
      </c>
      <c r="F229" s="223" t="s">
        <v>329</v>
      </c>
      <c r="G229" s="210"/>
      <c r="H229" s="210"/>
      <c r="I229" s="213"/>
      <c r="J229" s="224">
        <f>BK229</f>
        <v>0</v>
      </c>
      <c r="K229" s="210"/>
      <c r="L229" s="215"/>
      <c r="M229" s="216"/>
      <c r="N229" s="217"/>
      <c r="O229" s="217"/>
      <c r="P229" s="218">
        <f>SUM(P230:P246)</f>
        <v>0</v>
      </c>
      <c r="Q229" s="217"/>
      <c r="R229" s="218">
        <f>SUM(R230:R246)</f>
        <v>0</v>
      </c>
      <c r="S229" s="217"/>
      <c r="T229" s="219">
        <f>SUM(T230:T246)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0" t="s">
        <v>84</v>
      </c>
      <c r="AT229" s="221" t="s">
        <v>76</v>
      </c>
      <c r="AU229" s="221" t="s">
        <v>84</v>
      </c>
      <c r="AY229" s="220" t="s">
        <v>142</v>
      </c>
      <c r="BK229" s="222">
        <f>SUM(BK230:BK246)</f>
        <v>0</v>
      </c>
    </row>
    <row r="230" spans="1:65" s="2" customFormat="1" ht="24.15" customHeight="1">
      <c r="A230" s="37"/>
      <c r="B230" s="38"/>
      <c r="C230" s="225" t="s">
        <v>330</v>
      </c>
      <c r="D230" s="225" t="s">
        <v>146</v>
      </c>
      <c r="E230" s="226" t="s">
        <v>331</v>
      </c>
      <c r="F230" s="227" t="s">
        <v>332</v>
      </c>
      <c r="G230" s="228" t="s">
        <v>333</v>
      </c>
      <c r="H230" s="229">
        <v>28.956</v>
      </c>
      <c r="I230" s="230"/>
      <c r="J230" s="231">
        <f>ROUND(I230*H230,2)</f>
        <v>0</v>
      </c>
      <c r="K230" s="227" t="s">
        <v>150</v>
      </c>
      <c r="L230" s="43"/>
      <c r="M230" s="232" t="s">
        <v>1</v>
      </c>
      <c r="N230" s="233" t="s">
        <v>42</v>
      </c>
      <c r="O230" s="90"/>
      <c r="P230" s="234">
        <f>O230*H230</f>
        <v>0</v>
      </c>
      <c r="Q230" s="234">
        <v>0</v>
      </c>
      <c r="R230" s="234">
        <f>Q230*H230</f>
        <v>0</v>
      </c>
      <c r="S230" s="234">
        <v>0</v>
      </c>
      <c r="T230" s="23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6" t="s">
        <v>151</v>
      </c>
      <c r="AT230" s="236" t="s">
        <v>146</v>
      </c>
      <c r="AU230" s="236" t="s">
        <v>86</v>
      </c>
      <c r="AY230" s="16" t="s">
        <v>142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6" t="s">
        <v>84</v>
      </c>
      <c r="BK230" s="237">
        <f>ROUND(I230*H230,2)</f>
        <v>0</v>
      </c>
      <c r="BL230" s="16" t="s">
        <v>151</v>
      </c>
      <c r="BM230" s="236" t="s">
        <v>334</v>
      </c>
    </row>
    <row r="231" spans="1:47" s="2" customFormat="1" ht="12">
      <c r="A231" s="37"/>
      <c r="B231" s="38"/>
      <c r="C231" s="39"/>
      <c r="D231" s="238" t="s">
        <v>153</v>
      </c>
      <c r="E231" s="39"/>
      <c r="F231" s="239" t="s">
        <v>335</v>
      </c>
      <c r="G231" s="39"/>
      <c r="H231" s="39"/>
      <c r="I231" s="240"/>
      <c r="J231" s="39"/>
      <c r="K231" s="39"/>
      <c r="L231" s="43"/>
      <c r="M231" s="241"/>
      <c r="N231" s="242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153</v>
      </c>
      <c r="AU231" s="16" t="s">
        <v>86</v>
      </c>
    </row>
    <row r="232" spans="1:51" s="13" customFormat="1" ht="12">
      <c r="A232" s="13"/>
      <c r="B232" s="243"/>
      <c r="C232" s="244"/>
      <c r="D232" s="245" t="s">
        <v>155</v>
      </c>
      <c r="E232" s="246" t="s">
        <v>1</v>
      </c>
      <c r="F232" s="247" t="s">
        <v>336</v>
      </c>
      <c r="G232" s="244"/>
      <c r="H232" s="248">
        <v>28.956000000000003</v>
      </c>
      <c r="I232" s="249"/>
      <c r="J232" s="244"/>
      <c r="K232" s="244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155</v>
      </c>
      <c r="AU232" s="254" t="s">
        <v>86</v>
      </c>
      <c r="AV232" s="13" t="s">
        <v>86</v>
      </c>
      <c r="AW232" s="13" t="s">
        <v>34</v>
      </c>
      <c r="AX232" s="13" t="s">
        <v>84</v>
      </c>
      <c r="AY232" s="254" t="s">
        <v>142</v>
      </c>
    </row>
    <row r="233" spans="1:65" s="2" customFormat="1" ht="24.15" customHeight="1">
      <c r="A233" s="37"/>
      <c r="B233" s="38"/>
      <c r="C233" s="225" t="s">
        <v>337</v>
      </c>
      <c r="D233" s="225" t="s">
        <v>146</v>
      </c>
      <c r="E233" s="226" t="s">
        <v>338</v>
      </c>
      <c r="F233" s="227" t="s">
        <v>339</v>
      </c>
      <c r="G233" s="228" t="s">
        <v>333</v>
      </c>
      <c r="H233" s="229">
        <v>28.956</v>
      </c>
      <c r="I233" s="230"/>
      <c r="J233" s="231">
        <f>ROUND(I233*H233,2)</f>
        <v>0</v>
      </c>
      <c r="K233" s="227" t="s">
        <v>150</v>
      </c>
      <c r="L233" s="43"/>
      <c r="M233" s="232" t="s">
        <v>1</v>
      </c>
      <c r="N233" s="233" t="s">
        <v>42</v>
      </c>
      <c r="O233" s="90"/>
      <c r="P233" s="234">
        <f>O233*H233</f>
        <v>0</v>
      </c>
      <c r="Q233" s="234">
        <v>0</v>
      </c>
      <c r="R233" s="234">
        <f>Q233*H233</f>
        <v>0</v>
      </c>
      <c r="S233" s="234">
        <v>0</v>
      </c>
      <c r="T233" s="23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6" t="s">
        <v>151</v>
      </c>
      <c r="AT233" s="236" t="s">
        <v>146</v>
      </c>
      <c r="AU233" s="236" t="s">
        <v>86</v>
      </c>
      <c r="AY233" s="16" t="s">
        <v>142</v>
      </c>
      <c r="BE233" s="237">
        <f>IF(N233="základní",J233,0)</f>
        <v>0</v>
      </c>
      <c r="BF233" s="237">
        <f>IF(N233="snížená",J233,0)</f>
        <v>0</v>
      </c>
      <c r="BG233" s="237">
        <f>IF(N233="zákl. přenesená",J233,0)</f>
        <v>0</v>
      </c>
      <c r="BH233" s="237">
        <f>IF(N233="sníž. přenesená",J233,0)</f>
        <v>0</v>
      </c>
      <c r="BI233" s="237">
        <f>IF(N233="nulová",J233,0)</f>
        <v>0</v>
      </c>
      <c r="BJ233" s="16" t="s">
        <v>84</v>
      </c>
      <c r="BK233" s="237">
        <f>ROUND(I233*H233,2)</f>
        <v>0</v>
      </c>
      <c r="BL233" s="16" t="s">
        <v>151</v>
      </c>
      <c r="BM233" s="236" t="s">
        <v>340</v>
      </c>
    </row>
    <row r="234" spans="1:47" s="2" customFormat="1" ht="12">
      <c r="A234" s="37"/>
      <c r="B234" s="38"/>
      <c r="C234" s="39"/>
      <c r="D234" s="238" t="s">
        <v>153</v>
      </c>
      <c r="E234" s="39"/>
      <c r="F234" s="239" t="s">
        <v>341</v>
      </c>
      <c r="G234" s="39"/>
      <c r="H234" s="39"/>
      <c r="I234" s="240"/>
      <c r="J234" s="39"/>
      <c r="K234" s="39"/>
      <c r="L234" s="43"/>
      <c r="M234" s="241"/>
      <c r="N234" s="242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153</v>
      </c>
      <c r="AU234" s="16" t="s">
        <v>86</v>
      </c>
    </row>
    <row r="235" spans="1:65" s="2" customFormat="1" ht="24.15" customHeight="1">
      <c r="A235" s="37"/>
      <c r="B235" s="38"/>
      <c r="C235" s="225" t="s">
        <v>342</v>
      </c>
      <c r="D235" s="225" t="s">
        <v>146</v>
      </c>
      <c r="E235" s="226" t="s">
        <v>343</v>
      </c>
      <c r="F235" s="227" t="s">
        <v>344</v>
      </c>
      <c r="G235" s="228" t="s">
        <v>333</v>
      </c>
      <c r="H235" s="229">
        <v>144.78</v>
      </c>
      <c r="I235" s="230"/>
      <c r="J235" s="231">
        <f>ROUND(I235*H235,2)</f>
        <v>0</v>
      </c>
      <c r="K235" s="227" t="s">
        <v>150</v>
      </c>
      <c r="L235" s="43"/>
      <c r="M235" s="232" t="s">
        <v>1</v>
      </c>
      <c r="N235" s="233" t="s">
        <v>42</v>
      </c>
      <c r="O235" s="90"/>
      <c r="P235" s="234">
        <f>O235*H235</f>
        <v>0</v>
      </c>
      <c r="Q235" s="234">
        <v>0</v>
      </c>
      <c r="R235" s="234">
        <f>Q235*H235</f>
        <v>0</v>
      </c>
      <c r="S235" s="234">
        <v>0</v>
      </c>
      <c r="T235" s="23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6" t="s">
        <v>151</v>
      </c>
      <c r="AT235" s="236" t="s">
        <v>146</v>
      </c>
      <c r="AU235" s="236" t="s">
        <v>86</v>
      </c>
      <c r="AY235" s="16" t="s">
        <v>142</v>
      </c>
      <c r="BE235" s="237">
        <f>IF(N235="základní",J235,0)</f>
        <v>0</v>
      </c>
      <c r="BF235" s="237">
        <f>IF(N235="snížená",J235,0)</f>
        <v>0</v>
      </c>
      <c r="BG235" s="237">
        <f>IF(N235="zákl. přenesená",J235,0)</f>
        <v>0</v>
      </c>
      <c r="BH235" s="237">
        <f>IF(N235="sníž. přenesená",J235,0)</f>
        <v>0</v>
      </c>
      <c r="BI235" s="237">
        <f>IF(N235="nulová",J235,0)</f>
        <v>0</v>
      </c>
      <c r="BJ235" s="16" t="s">
        <v>84</v>
      </c>
      <c r="BK235" s="237">
        <f>ROUND(I235*H235,2)</f>
        <v>0</v>
      </c>
      <c r="BL235" s="16" t="s">
        <v>151</v>
      </c>
      <c r="BM235" s="236" t="s">
        <v>345</v>
      </c>
    </row>
    <row r="236" spans="1:47" s="2" customFormat="1" ht="12">
      <c r="A236" s="37"/>
      <c r="B236" s="38"/>
      <c r="C236" s="39"/>
      <c r="D236" s="238" t="s">
        <v>153</v>
      </c>
      <c r="E236" s="39"/>
      <c r="F236" s="239" t="s">
        <v>346</v>
      </c>
      <c r="G236" s="39"/>
      <c r="H236" s="39"/>
      <c r="I236" s="240"/>
      <c r="J236" s="39"/>
      <c r="K236" s="39"/>
      <c r="L236" s="43"/>
      <c r="M236" s="241"/>
      <c r="N236" s="242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153</v>
      </c>
      <c r="AU236" s="16" t="s">
        <v>86</v>
      </c>
    </row>
    <row r="237" spans="1:51" s="13" customFormat="1" ht="12">
      <c r="A237" s="13"/>
      <c r="B237" s="243"/>
      <c r="C237" s="244"/>
      <c r="D237" s="245" t="s">
        <v>155</v>
      </c>
      <c r="E237" s="244"/>
      <c r="F237" s="247" t="s">
        <v>347</v>
      </c>
      <c r="G237" s="244"/>
      <c r="H237" s="248">
        <v>144.78</v>
      </c>
      <c r="I237" s="249"/>
      <c r="J237" s="244"/>
      <c r="K237" s="244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155</v>
      </c>
      <c r="AU237" s="254" t="s">
        <v>86</v>
      </c>
      <c r="AV237" s="13" t="s">
        <v>86</v>
      </c>
      <c r="AW237" s="13" t="s">
        <v>4</v>
      </c>
      <c r="AX237" s="13" t="s">
        <v>84</v>
      </c>
      <c r="AY237" s="254" t="s">
        <v>142</v>
      </c>
    </row>
    <row r="238" spans="1:65" s="2" customFormat="1" ht="37.8" customHeight="1">
      <c r="A238" s="37"/>
      <c r="B238" s="38"/>
      <c r="C238" s="225" t="s">
        <v>348</v>
      </c>
      <c r="D238" s="225" t="s">
        <v>146</v>
      </c>
      <c r="E238" s="226" t="s">
        <v>349</v>
      </c>
      <c r="F238" s="227" t="s">
        <v>350</v>
      </c>
      <c r="G238" s="228" t="s">
        <v>333</v>
      </c>
      <c r="H238" s="229">
        <v>0.936</v>
      </c>
      <c r="I238" s="230"/>
      <c r="J238" s="231">
        <f>ROUND(I238*H238,2)</f>
        <v>0</v>
      </c>
      <c r="K238" s="227" t="s">
        <v>150</v>
      </c>
      <c r="L238" s="43"/>
      <c r="M238" s="232" t="s">
        <v>1</v>
      </c>
      <c r="N238" s="233" t="s">
        <v>42</v>
      </c>
      <c r="O238" s="90"/>
      <c r="P238" s="234">
        <f>O238*H238</f>
        <v>0</v>
      </c>
      <c r="Q238" s="234">
        <v>0</v>
      </c>
      <c r="R238" s="234">
        <f>Q238*H238</f>
        <v>0</v>
      </c>
      <c r="S238" s="234">
        <v>0</v>
      </c>
      <c r="T238" s="23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6" t="s">
        <v>151</v>
      </c>
      <c r="AT238" s="236" t="s">
        <v>146</v>
      </c>
      <c r="AU238" s="236" t="s">
        <v>86</v>
      </c>
      <c r="AY238" s="16" t="s">
        <v>142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6" t="s">
        <v>84</v>
      </c>
      <c r="BK238" s="237">
        <f>ROUND(I238*H238,2)</f>
        <v>0</v>
      </c>
      <c r="BL238" s="16" t="s">
        <v>151</v>
      </c>
      <c r="BM238" s="236" t="s">
        <v>351</v>
      </c>
    </row>
    <row r="239" spans="1:47" s="2" customFormat="1" ht="12">
      <c r="A239" s="37"/>
      <c r="B239" s="38"/>
      <c r="C239" s="39"/>
      <c r="D239" s="238" t="s">
        <v>153</v>
      </c>
      <c r="E239" s="39"/>
      <c r="F239" s="239" t="s">
        <v>352</v>
      </c>
      <c r="G239" s="39"/>
      <c r="H239" s="39"/>
      <c r="I239" s="240"/>
      <c r="J239" s="39"/>
      <c r="K239" s="39"/>
      <c r="L239" s="43"/>
      <c r="M239" s="241"/>
      <c r="N239" s="242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153</v>
      </c>
      <c r="AU239" s="16" t="s">
        <v>86</v>
      </c>
    </row>
    <row r="240" spans="1:51" s="13" customFormat="1" ht="12">
      <c r="A240" s="13"/>
      <c r="B240" s="243"/>
      <c r="C240" s="244"/>
      <c r="D240" s="245" t="s">
        <v>155</v>
      </c>
      <c r="E240" s="246" t="s">
        <v>1</v>
      </c>
      <c r="F240" s="247" t="s">
        <v>353</v>
      </c>
      <c r="G240" s="244"/>
      <c r="H240" s="248">
        <v>0.936</v>
      </c>
      <c r="I240" s="249"/>
      <c r="J240" s="244"/>
      <c r="K240" s="244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155</v>
      </c>
      <c r="AU240" s="254" t="s">
        <v>86</v>
      </c>
      <c r="AV240" s="13" t="s">
        <v>86</v>
      </c>
      <c r="AW240" s="13" t="s">
        <v>34</v>
      </c>
      <c r="AX240" s="13" t="s">
        <v>77</v>
      </c>
      <c r="AY240" s="254" t="s">
        <v>142</v>
      </c>
    </row>
    <row r="241" spans="1:65" s="2" customFormat="1" ht="33" customHeight="1">
      <c r="A241" s="37"/>
      <c r="B241" s="38"/>
      <c r="C241" s="225" t="s">
        <v>354</v>
      </c>
      <c r="D241" s="225" t="s">
        <v>146</v>
      </c>
      <c r="E241" s="226" t="s">
        <v>355</v>
      </c>
      <c r="F241" s="227" t="s">
        <v>356</v>
      </c>
      <c r="G241" s="228" t="s">
        <v>333</v>
      </c>
      <c r="H241" s="229">
        <v>27.864</v>
      </c>
      <c r="I241" s="230"/>
      <c r="J241" s="231">
        <f>ROUND(I241*H241,2)</f>
        <v>0</v>
      </c>
      <c r="K241" s="227" t="s">
        <v>150</v>
      </c>
      <c r="L241" s="43"/>
      <c r="M241" s="232" t="s">
        <v>1</v>
      </c>
      <c r="N241" s="233" t="s">
        <v>42</v>
      </c>
      <c r="O241" s="90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6" t="s">
        <v>151</v>
      </c>
      <c r="AT241" s="236" t="s">
        <v>146</v>
      </c>
      <c r="AU241" s="236" t="s">
        <v>86</v>
      </c>
      <c r="AY241" s="16" t="s">
        <v>142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6" t="s">
        <v>84</v>
      </c>
      <c r="BK241" s="237">
        <f>ROUND(I241*H241,2)</f>
        <v>0</v>
      </c>
      <c r="BL241" s="16" t="s">
        <v>151</v>
      </c>
      <c r="BM241" s="236" t="s">
        <v>357</v>
      </c>
    </row>
    <row r="242" spans="1:47" s="2" customFormat="1" ht="12">
      <c r="A242" s="37"/>
      <c r="B242" s="38"/>
      <c r="C242" s="39"/>
      <c r="D242" s="238" t="s">
        <v>153</v>
      </c>
      <c r="E242" s="39"/>
      <c r="F242" s="239" t="s">
        <v>358</v>
      </c>
      <c r="G242" s="39"/>
      <c r="H242" s="39"/>
      <c r="I242" s="240"/>
      <c r="J242" s="39"/>
      <c r="K242" s="39"/>
      <c r="L242" s="43"/>
      <c r="M242" s="241"/>
      <c r="N242" s="242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153</v>
      </c>
      <c r="AU242" s="16" t="s">
        <v>86</v>
      </c>
    </row>
    <row r="243" spans="1:51" s="13" customFormat="1" ht="12">
      <c r="A243" s="13"/>
      <c r="B243" s="243"/>
      <c r="C243" s="244"/>
      <c r="D243" s="245" t="s">
        <v>155</v>
      </c>
      <c r="E243" s="246" t="s">
        <v>1</v>
      </c>
      <c r="F243" s="247" t="s">
        <v>359</v>
      </c>
      <c r="G243" s="244"/>
      <c r="H243" s="248">
        <v>27.863999999999997</v>
      </c>
      <c r="I243" s="249"/>
      <c r="J243" s="244"/>
      <c r="K243" s="244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155</v>
      </c>
      <c r="AU243" s="254" t="s">
        <v>86</v>
      </c>
      <c r="AV243" s="13" t="s">
        <v>86</v>
      </c>
      <c r="AW243" s="13" t="s">
        <v>34</v>
      </c>
      <c r="AX243" s="13" t="s">
        <v>84</v>
      </c>
      <c r="AY243" s="254" t="s">
        <v>142</v>
      </c>
    </row>
    <row r="244" spans="1:65" s="2" customFormat="1" ht="44.25" customHeight="1">
      <c r="A244" s="37"/>
      <c r="B244" s="38"/>
      <c r="C244" s="225" t="s">
        <v>360</v>
      </c>
      <c r="D244" s="225" t="s">
        <v>146</v>
      </c>
      <c r="E244" s="226" t="s">
        <v>361</v>
      </c>
      <c r="F244" s="227" t="s">
        <v>362</v>
      </c>
      <c r="G244" s="228" t="s">
        <v>333</v>
      </c>
      <c r="H244" s="229">
        <v>0.156</v>
      </c>
      <c r="I244" s="230"/>
      <c r="J244" s="231">
        <f>ROUND(I244*H244,2)</f>
        <v>0</v>
      </c>
      <c r="K244" s="227" t="s">
        <v>150</v>
      </c>
      <c r="L244" s="43"/>
      <c r="M244" s="232" t="s">
        <v>1</v>
      </c>
      <c r="N244" s="233" t="s">
        <v>42</v>
      </c>
      <c r="O244" s="90"/>
      <c r="P244" s="234">
        <f>O244*H244</f>
        <v>0</v>
      </c>
      <c r="Q244" s="234">
        <v>0</v>
      </c>
      <c r="R244" s="234">
        <f>Q244*H244</f>
        <v>0</v>
      </c>
      <c r="S244" s="234">
        <v>0</v>
      </c>
      <c r="T244" s="235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6" t="s">
        <v>151</v>
      </c>
      <c r="AT244" s="236" t="s">
        <v>146</v>
      </c>
      <c r="AU244" s="236" t="s">
        <v>86</v>
      </c>
      <c r="AY244" s="16" t="s">
        <v>142</v>
      </c>
      <c r="BE244" s="237">
        <f>IF(N244="základní",J244,0)</f>
        <v>0</v>
      </c>
      <c r="BF244" s="237">
        <f>IF(N244="snížená",J244,0)</f>
        <v>0</v>
      </c>
      <c r="BG244" s="237">
        <f>IF(N244="zákl. přenesená",J244,0)</f>
        <v>0</v>
      </c>
      <c r="BH244" s="237">
        <f>IF(N244="sníž. přenesená",J244,0)</f>
        <v>0</v>
      </c>
      <c r="BI244" s="237">
        <f>IF(N244="nulová",J244,0)</f>
        <v>0</v>
      </c>
      <c r="BJ244" s="16" t="s">
        <v>84</v>
      </c>
      <c r="BK244" s="237">
        <f>ROUND(I244*H244,2)</f>
        <v>0</v>
      </c>
      <c r="BL244" s="16" t="s">
        <v>151</v>
      </c>
      <c r="BM244" s="236" t="s">
        <v>363</v>
      </c>
    </row>
    <row r="245" spans="1:47" s="2" customFormat="1" ht="12">
      <c r="A245" s="37"/>
      <c r="B245" s="38"/>
      <c r="C245" s="39"/>
      <c r="D245" s="238" t="s">
        <v>153</v>
      </c>
      <c r="E245" s="39"/>
      <c r="F245" s="239" t="s">
        <v>364</v>
      </c>
      <c r="G245" s="39"/>
      <c r="H245" s="39"/>
      <c r="I245" s="240"/>
      <c r="J245" s="39"/>
      <c r="K245" s="39"/>
      <c r="L245" s="43"/>
      <c r="M245" s="241"/>
      <c r="N245" s="242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153</v>
      </c>
      <c r="AU245" s="16" t="s">
        <v>86</v>
      </c>
    </row>
    <row r="246" spans="1:51" s="13" customFormat="1" ht="12">
      <c r="A246" s="13"/>
      <c r="B246" s="243"/>
      <c r="C246" s="244"/>
      <c r="D246" s="245" t="s">
        <v>155</v>
      </c>
      <c r="E246" s="246" t="s">
        <v>1</v>
      </c>
      <c r="F246" s="247" t="s">
        <v>365</v>
      </c>
      <c r="G246" s="244"/>
      <c r="H246" s="248">
        <v>0.1559999999999988</v>
      </c>
      <c r="I246" s="249"/>
      <c r="J246" s="244"/>
      <c r="K246" s="244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155</v>
      </c>
      <c r="AU246" s="254" t="s">
        <v>86</v>
      </c>
      <c r="AV246" s="13" t="s">
        <v>86</v>
      </c>
      <c r="AW246" s="13" t="s">
        <v>34</v>
      </c>
      <c r="AX246" s="13" t="s">
        <v>77</v>
      </c>
      <c r="AY246" s="254" t="s">
        <v>142</v>
      </c>
    </row>
    <row r="247" spans="1:63" s="12" customFormat="1" ht="22.8" customHeight="1">
      <c r="A247" s="12"/>
      <c r="B247" s="209"/>
      <c r="C247" s="210"/>
      <c r="D247" s="211" t="s">
        <v>76</v>
      </c>
      <c r="E247" s="223" t="s">
        <v>366</v>
      </c>
      <c r="F247" s="223" t="s">
        <v>367</v>
      </c>
      <c r="G247" s="210"/>
      <c r="H247" s="210"/>
      <c r="I247" s="213"/>
      <c r="J247" s="224">
        <f>BK247</f>
        <v>0</v>
      </c>
      <c r="K247" s="210"/>
      <c r="L247" s="215"/>
      <c r="M247" s="216"/>
      <c r="N247" s="217"/>
      <c r="O247" s="217"/>
      <c r="P247" s="218">
        <f>SUM(P248:P254)</f>
        <v>0</v>
      </c>
      <c r="Q247" s="217"/>
      <c r="R247" s="218">
        <f>SUM(R248:R254)</f>
        <v>0</v>
      </c>
      <c r="S247" s="217"/>
      <c r="T247" s="219">
        <f>SUM(T248:T254)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0" t="s">
        <v>84</v>
      </c>
      <c r="AT247" s="221" t="s">
        <v>76</v>
      </c>
      <c r="AU247" s="221" t="s">
        <v>84</v>
      </c>
      <c r="AY247" s="220" t="s">
        <v>142</v>
      </c>
      <c r="BK247" s="222">
        <f>SUM(BK248:BK254)</f>
        <v>0</v>
      </c>
    </row>
    <row r="248" spans="1:65" s="2" customFormat="1" ht="24.15" customHeight="1">
      <c r="A248" s="37"/>
      <c r="B248" s="38"/>
      <c r="C248" s="225" t="s">
        <v>368</v>
      </c>
      <c r="D248" s="225" t="s">
        <v>146</v>
      </c>
      <c r="E248" s="226" t="s">
        <v>369</v>
      </c>
      <c r="F248" s="227" t="s">
        <v>370</v>
      </c>
      <c r="G248" s="228" t="s">
        <v>333</v>
      </c>
      <c r="H248" s="229">
        <v>32.35</v>
      </c>
      <c r="I248" s="230"/>
      <c r="J248" s="231">
        <f>ROUND(I248*H248,2)</f>
        <v>0</v>
      </c>
      <c r="K248" s="227" t="s">
        <v>150</v>
      </c>
      <c r="L248" s="43"/>
      <c r="M248" s="232" t="s">
        <v>1</v>
      </c>
      <c r="N248" s="233" t="s">
        <v>42</v>
      </c>
      <c r="O248" s="90"/>
      <c r="P248" s="234">
        <f>O248*H248</f>
        <v>0</v>
      </c>
      <c r="Q248" s="234">
        <v>0</v>
      </c>
      <c r="R248" s="234">
        <f>Q248*H248</f>
        <v>0</v>
      </c>
      <c r="S248" s="234">
        <v>0</v>
      </c>
      <c r="T248" s="235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6" t="s">
        <v>151</v>
      </c>
      <c r="AT248" s="236" t="s">
        <v>146</v>
      </c>
      <c r="AU248" s="236" t="s">
        <v>86</v>
      </c>
      <c r="AY248" s="16" t="s">
        <v>142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6" t="s">
        <v>84</v>
      </c>
      <c r="BK248" s="237">
        <f>ROUND(I248*H248,2)</f>
        <v>0</v>
      </c>
      <c r="BL248" s="16" t="s">
        <v>151</v>
      </c>
      <c r="BM248" s="236" t="s">
        <v>371</v>
      </c>
    </row>
    <row r="249" spans="1:47" s="2" customFormat="1" ht="12">
      <c r="A249" s="37"/>
      <c r="B249" s="38"/>
      <c r="C249" s="39"/>
      <c r="D249" s="238" t="s">
        <v>153</v>
      </c>
      <c r="E249" s="39"/>
      <c r="F249" s="239" t="s">
        <v>372</v>
      </c>
      <c r="G249" s="39"/>
      <c r="H249" s="39"/>
      <c r="I249" s="240"/>
      <c r="J249" s="39"/>
      <c r="K249" s="39"/>
      <c r="L249" s="43"/>
      <c r="M249" s="241"/>
      <c r="N249" s="242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153</v>
      </c>
      <c r="AU249" s="16" t="s">
        <v>86</v>
      </c>
    </row>
    <row r="250" spans="1:51" s="13" customFormat="1" ht="12">
      <c r="A250" s="13"/>
      <c r="B250" s="243"/>
      <c r="C250" s="244"/>
      <c r="D250" s="245" t="s">
        <v>155</v>
      </c>
      <c r="E250" s="246" t="s">
        <v>1</v>
      </c>
      <c r="F250" s="247" t="s">
        <v>373</v>
      </c>
      <c r="G250" s="244"/>
      <c r="H250" s="248">
        <v>30.15</v>
      </c>
      <c r="I250" s="249"/>
      <c r="J250" s="244"/>
      <c r="K250" s="244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155</v>
      </c>
      <c r="AU250" s="254" t="s">
        <v>86</v>
      </c>
      <c r="AV250" s="13" t="s">
        <v>86</v>
      </c>
      <c r="AW250" s="13" t="s">
        <v>34</v>
      </c>
      <c r="AX250" s="13" t="s">
        <v>77</v>
      </c>
      <c r="AY250" s="254" t="s">
        <v>142</v>
      </c>
    </row>
    <row r="251" spans="1:51" s="13" customFormat="1" ht="12">
      <c r="A251" s="13"/>
      <c r="B251" s="243"/>
      <c r="C251" s="244"/>
      <c r="D251" s="245" t="s">
        <v>155</v>
      </c>
      <c r="E251" s="246" t="s">
        <v>1</v>
      </c>
      <c r="F251" s="247" t="s">
        <v>374</v>
      </c>
      <c r="G251" s="244"/>
      <c r="H251" s="248">
        <v>2.2</v>
      </c>
      <c r="I251" s="249"/>
      <c r="J251" s="244"/>
      <c r="K251" s="244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155</v>
      </c>
      <c r="AU251" s="254" t="s">
        <v>86</v>
      </c>
      <c r="AV251" s="13" t="s">
        <v>86</v>
      </c>
      <c r="AW251" s="13" t="s">
        <v>34</v>
      </c>
      <c r="AX251" s="13" t="s">
        <v>77</v>
      </c>
      <c r="AY251" s="254" t="s">
        <v>142</v>
      </c>
    </row>
    <row r="252" spans="1:65" s="2" customFormat="1" ht="24.15" customHeight="1">
      <c r="A252" s="37"/>
      <c r="B252" s="38"/>
      <c r="C252" s="225" t="s">
        <v>375</v>
      </c>
      <c r="D252" s="225" t="s">
        <v>146</v>
      </c>
      <c r="E252" s="226" t="s">
        <v>376</v>
      </c>
      <c r="F252" s="227" t="s">
        <v>377</v>
      </c>
      <c r="G252" s="228" t="s">
        <v>333</v>
      </c>
      <c r="H252" s="229">
        <v>30.15</v>
      </c>
      <c r="I252" s="230"/>
      <c r="J252" s="231">
        <f>ROUND(I252*H252,2)</f>
        <v>0</v>
      </c>
      <c r="K252" s="227" t="s">
        <v>150</v>
      </c>
      <c r="L252" s="43"/>
      <c r="M252" s="232" t="s">
        <v>1</v>
      </c>
      <c r="N252" s="233" t="s">
        <v>42</v>
      </c>
      <c r="O252" s="90"/>
      <c r="P252" s="234">
        <f>O252*H252</f>
        <v>0</v>
      </c>
      <c r="Q252" s="234">
        <v>0</v>
      </c>
      <c r="R252" s="234">
        <f>Q252*H252</f>
        <v>0</v>
      </c>
      <c r="S252" s="234">
        <v>0</v>
      </c>
      <c r="T252" s="23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6" t="s">
        <v>151</v>
      </c>
      <c r="AT252" s="236" t="s">
        <v>146</v>
      </c>
      <c r="AU252" s="236" t="s">
        <v>86</v>
      </c>
      <c r="AY252" s="16" t="s">
        <v>142</v>
      </c>
      <c r="BE252" s="237">
        <f>IF(N252="základní",J252,0)</f>
        <v>0</v>
      </c>
      <c r="BF252" s="237">
        <f>IF(N252="snížená",J252,0)</f>
        <v>0</v>
      </c>
      <c r="BG252" s="237">
        <f>IF(N252="zákl. přenesená",J252,0)</f>
        <v>0</v>
      </c>
      <c r="BH252" s="237">
        <f>IF(N252="sníž. přenesená",J252,0)</f>
        <v>0</v>
      </c>
      <c r="BI252" s="237">
        <f>IF(N252="nulová",J252,0)</f>
        <v>0</v>
      </c>
      <c r="BJ252" s="16" t="s">
        <v>84</v>
      </c>
      <c r="BK252" s="237">
        <f>ROUND(I252*H252,2)</f>
        <v>0</v>
      </c>
      <c r="BL252" s="16" t="s">
        <v>151</v>
      </c>
      <c r="BM252" s="236" t="s">
        <v>378</v>
      </c>
    </row>
    <row r="253" spans="1:47" s="2" customFormat="1" ht="12">
      <c r="A253" s="37"/>
      <c r="B253" s="38"/>
      <c r="C253" s="39"/>
      <c r="D253" s="238" t="s">
        <v>153</v>
      </c>
      <c r="E253" s="39"/>
      <c r="F253" s="239" t="s">
        <v>379</v>
      </c>
      <c r="G253" s="39"/>
      <c r="H253" s="39"/>
      <c r="I253" s="240"/>
      <c r="J253" s="39"/>
      <c r="K253" s="39"/>
      <c r="L253" s="43"/>
      <c r="M253" s="241"/>
      <c r="N253" s="242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153</v>
      </c>
      <c r="AU253" s="16" t="s">
        <v>86</v>
      </c>
    </row>
    <row r="254" spans="1:51" s="13" customFormat="1" ht="12">
      <c r="A254" s="13"/>
      <c r="B254" s="243"/>
      <c r="C254" s="244"/>
      <c r="D254" s="245" t="s">
        <v>155</v>
      </c>
      <c r="E254" s="246" t="s">
        <v>1</v>
      </c>
      <c r="F254" s="247" t="s">
        <v>380</v>
      </c>
      <c r="G254" s="244"/>
      <c r="H254" s="248">
        <v>30.15</v>
      </c>
      <c r="I254" s="249"/>
      <c r="J254" s="244"/>
      <c r="K254" s="244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155</v>
      </c>
      <c r="AU254" s="254" t="s">
        <v>86</v>
      </c>
      <c r="AV254" s="13" t="s">
        <v>86</v>
      </c>
      <c r="AW254" s="13" t="s">
        <v>34</v>
      </c>
      <c r="AX254" s="13" t="s">
        <v>77</v>
      </c>
      <c r="AY254" s="254" t="s">
        <v>142</v>
      </c>
    </row>
    <row r="255" spans="1:63" s="12" customFormat="1" ht="25.9" customHeight="1">
      <c r="A255" s="12"/>
      <c r="B255" s="209"/>
      <c r="C255" s="210"/>
      <c r="D255" s="211" t="s">
        <v>76</v>
      </c>
      <c r="E255" s="212" t="s">
        <v>381</v>
      </c>
      <c r="F255" s="212" t="s">
        <v>381</v>
      </c>
      <c r="G255" s="210"/>
      <c r="H255" s="210"/>
      <c r="I255" s="213"/>
      <c r="J255" s="214">
        <f>BK255</f>
        <v>0</v>
      </c>
      <c r="K255" s="210"/>
      <c r="L255" s="215"/>
      <c r="M255" s="216"/>
      <c r="N255" s="217"/>
      <c r="O255" s="217"/>
      <c r="P255" s="218">
        <f>P256+P272+P275</f>
        <v>0</v>
      </c>
      <c r="Q255" s="217"/>
      <c r="R255" s="218">
        <f>R256+R272+R275</f>
        <v>1.1750299639999997</v>
      </c>
      <c r="S255" s="217"/>
      <c r="T255" s="219">
        <f>T256+T272+T275</f>
        <v>0.1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0" t="s">
        <v>86</v>
      </c>
      <c r="AT255" s="221" t="s">
        <v>76</v>
      </c>
      <c r="AU255" s="221" t="s">
        <v>77</v>
      </c>
      <c r="AY255" s="220" t="s">
        <v>142</v>
      </c>
      <c r="BK255" s="222">
        <f>BK256+BK272+BK275</f>
        <v>0</v>
      </c>
    </row>
    <row r="256" spans="1:63" s="12" customFormat="1" ht="22.8" customHeight="1">
      <c r="A256" s="12"/>
      <c r="B256" s="209"/>
      <c r="C256" s="210"/>
      <c r="D256" s="211" t="s">
        <v>76</v>
      </c>
      <c r="E256" s="223" t="s">
        <v>382</v>
      </c>
      <c r="F256" s="223" t="s">
        <v>383</v>
      </c>
      <c r="G256" s="210"/>
      <c r="H256" s="210"/>
      <c r="I256" s="213"/>
      <c r="J256" s="224">
        <f>BK256</f>
        <v>0</v>
      </c>
      <c r="K256" s="210"/>
      <c r="L256" s="215"/>
      <c r="M256" s="216"/>
      <c r="N256" s="217"/>
      <c r="O256" s="217"/>
      <c r="P256" s="218">
        <f>SUM(P257:P271)</f>
        <v>0</v>
      </c>
      <c r="Q256" s="217"/>
      <c r="R256" s="218">
        <f>SUM(R257:R271)</f>
        <v>0.164011916</v>
      </c>
      <c r="S256" s="217"/>
      <c r="T256" s="219">
        <f>SUM(T257:T271)</f>
        <v>0.1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0" t="s">
        <v>86</v>
      </c>
      <c r="AT256" s="221" t="s">
        <v>76</v>
      </c>
      <c r="AU256" s="221" t="s">
        <v>84</v>
      </c>
      <c r="AY256" s="220" t="s">
        <v>142</v>
      </c>
      <c r="BK256" s="222">
        <f>SUM(BK257:BK271)</f>
        <v>0</v>
      </c>
    </row>
    <row r="257" spans="1:65" s="2" customFormat="1" ht="33" customHeight="1">
      <c r="A257" s="37"/>
      <c r="B257" s="38"/>
      <c r="C257" s="225" t="s">
        <v>384</v>
      </c>
      <c r="D257" s="225" t="s">
        <v>146</v>
      </c>
      <c r="E257" s="226" t="s">
        <v>385</v>
      </c>
      <c r="F257" s="227" t="s">
        <v>386</v>
      </c>
      <c r="G257" s="228" t="s">
        <v>387</v>
      </c>
      <c r="H257" s="229">
        <v>4</v>
      </c>
      <c r="I257" s="230"/>
      <c r="J257" s="231">
        <f>ROUND(I257*H257,2)</f>
        <v>0</v>
      </c>
      <c r="K257" s="227" t="s">
        <v>150</v>
      </c>
      <c r="L257" s="43"/>
      <c r="M257" s="232" t="s">
        <v>1</v>
      </c>
      <c r="N257" s="233" t="s">
        <v>42</v>
      </c>
      <c r="O257" s="90"/>
      <c r="P257" s="234">
        <f>O257*H257</f>
        <v>0</v>
      </c>
      <c r="Q257" s="234">
        <v>0</v>
      </c>
      <c r="R257" s="234">
        <f>Q257*H257</f>
        <v>0</v>
      </c>
      <c r="S257" s="234">
        <v>0.025</v>
      </c>
      <c r="T257" s="235">
        <f>S257*H257</f>
        <v>0.1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6" t="s">
        <v>157</v>
      </c>
      <c r="AT257" s="236" t="s">
        <v>146</v>
      </c>
      <c r="AU257" s="236" t="s">
        <v>86</v>
      </c>
      <c r="AY257" s="16" t="s">
        <v>142</v>
      </c>
      <c r="BE257" s="237">
        <f>IF(N257="základní",J257,0)</f>
        <v>0</v>
      </c>
      <c r="BF257" s="237">
        <f>IF(N257="snížená",J257,0)</f>
        <v>0</v>
      </c>
      <c r="BG257" s="237">
        <f>IF(N257="zákl. přenesená",J257,0)</f>
        <v>0</v>
      </c>
      <c r="BH257" s="237">
        <f>IF(N257="sníž. přenesená",J257,0)</f>
        <v>0</v>
      </c>
      <c r="BI257" s="237">
        <f>IF(N257="nulová",J257,0)</f>
        <v>0</v>
      </c>
      <c r="BJ257" s="16" t="s">
        <v>84</v>
      </c>
      <c r="BK257" s="237">
        <f>ROUND(I257*H257,2)</f>
        <v>0</v>
      </c>
      <c r="BL257" s="16" t="s">
        <v>157</v>
      </c>
      <c r="BM257" s="236" t="s">
        <v>388</v>
      </c>
    </row>
    <row r="258" spans="1:47" s="2" customFormat="1" ht="12">
      <c r="A258" s="37"/>
      <c r="B258" s="38"/>
      <c r="C258" s="39"/>
      <c r="D258" s="238" t="s">
        <v>153</v>
      </c>
      <c r="E258" s="39"/>
      <c r="F258" s="239" t="s">
        <v>389</v>
      </c>
      <c r="G258" s="39"/>
      <c r="H258" s="39"/>
      <c r="I258" s="240"/>
      <c r="J258" s="39"/>
      <c r="K258" s="39"/>
      <c r="L258" s="43"/>
      <c r="M258" s="241"/>
      <c r="N258" s="242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153</v>
      </c>
      <c r="AU258" s="16" t="s">
        <v>86</v>
      </c>
    </row>
    <row r="259" spans="1:65" s="2" customFormat="1" ht="24.15" customHeight="1">
      <c r="A259" s="37"/>
      <c r="B259" s="38"/>
      <c r="C259" s="225" t="s">
        <v>390</v>
      </c>
      <c r="D259" s="225" t="s">
        <v>146</v>
      </c>
      <c r="E259" s="226" t="s">
        <v>391</v>
      </c>
      <c r="F259" s="227" t="s">
        <v>392</v>
      </c>
      <c r="G259" s="228" t="s">
        <v>209</v>
      </c>
      <c r="H259" s="229">
        <v>10</v>
      </c>
      <c r="I259" s="230"/>
      <c r="J259" s="231">
        <f>ROUND(I259*H259,2)</f>
        <v>0</v>
      </c>
      <c r="K259" s="227" t="s">
        <v>150</v>
      </c>
      <c r="L259" s="43"/>
      <c r="M259" s="232" t="s">
        <v>1</v>
      </c>
      <c r="N259" s="233" t="s">
        <v>42</v>
      </c>
      <c r="O259" s="90"/>
      <c r="P259" s="234">
        <f>O259*H259</f>
        <v>0</v>
      </c>
      <c r="Q259" s="234">
        <v>0</v>
      </c>
      <c r="R259" s="234">
        <f>Q259*H259</f>
        <v>0</v>
      </c>
      <c r="S259" s="234">
        <v>0</v>
      </c>
      <c r="T259" s="235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6" t="s">
        <v>151</v>
      </c>
      <c r="AT259" s="236" t="s">
        <v>146</v>
      </c>
      <c r="AU259" s="236" t="s">
        <v>86</v>
      </c>
      <c r="AY259" s="16" t="s">
        <v>142</v>
      </c>
      <c r="BE259" s="237">
        <f>IF(N259="základní",J259,0)</f>
        <v>0</v>
      </c>
      <c r="BF259" s="237">
        <f>IF(N259="snížená",J259,0)</f>
        <v>0</v>
      </c>
      <c r="BG259" s="237">
        <f>IF(N259="zákl. přenesená",J259,0)</f>
        <v>0</v>
      </c>
      <c r="BH259" s="237">
        <f>IF(N259="sníž. přenesená",J259,0)</f>
        <v>0</v>
      </c>
      <c r="BI259" s="237">
        <f>IF(N259="nulová",J259,0)</f>
        <v>0</v>
      </c>
      <c r="BJ259" s="16" t="s">
        <v>84</v>
      </c>
      <c r="BK259" s="237">
        <f>ROUND(I259*H259,2)</f>
        <v>0</v>
      </c>
      <c r="BL259" s="16" t="s">
        <v>151</v>
      </c>
      <c r="BM259" s="236" t="s">
        <v>393</v>
      </c>
    </row>
    <row r="260" spans="1:47" s="2" customFormat="1" ht="12">
      <c r="A260" s="37"/>
      <c r="B260" s="38"/>
      <c r="C260" s="39"/>
      <c r="D260" s="238" t="s">
        <v>153</v>
      </c>
      <c r="E260" s="39"/>
      <c r="F260" s="239" t="s">
        <v>394</v>
      </c>
      <c r="G260" s="39"/>
      <c r="H260" s="39"/>
      <c r="I260" s="240"/>
      <c r="J260" s="39"/>
      <c r="K260" s="39"/>
      <c r="L260" s="43"/>
      <c r="M260" s="241"/>
      <c r="N260" s="242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153</v>
      </c>
      <c r="AU260" s="16" t="s">
        <v>86</v>
      </c>
    </row>
    <row r="261" spans="1:51" s="13" customFormat="1" ht="12">
      <c r="A261" s="13"/>
      <c r="B261" s="243"/>
      <c r="C261" s="244"/>
      <c r="D261" s="245" t="s">
        <v>155</v>
      </c>
      <c r="E261" s="246" t="s">
        <v>1</v>
      </c>
      <c r="F261" s="247" t="s">
        <v>395</v>
      </c>
      <c r="G261" s="244"/>
      <c r="H261" s="248">
        <v>10</v>
      </c>
      <c r="I261" s="249"/>
      <c r="J261" s="244"/>
      <c r="K261" s="244"/>
      <c r="L261" s="250"/>
      <c r="M261" s="251"/>
      <c r="N261" s="252"/>
      <c r="O261" s="252"/>
      <c r="P261" s="252"/>
      <c r="Q261" s="252"/>
      <c r="R261" s="252"/>
      <c r="S261" s="252"/>
      <c r="T261" s="25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4" t="s">
        <v>155</v>
      </c>
      <c r="AU261" s="254" t="s">
        <v>86</v>
      </c>
      <c r="AV261" s="13" t="s">
        <v>86</v>
      </c>
      <c r="AW261" s="13" t="s">
        <v>34</v>
      </c>
      <c r="AX261" s="13" t="s">
        <v>77</v>
      </c>
      <c r="AY261" s="254" t="s">
        <v>142</v>
      </c>
    </row>
    <row r="262" spans="1:65" s="2" customFormat="1" ht="33" customHeight="1">
      <c r="A262" s="37"/>
      <c r="B262" s="38"/>
      <c r="C262" s="225" t="s">
        <v>396</v>
      </c>
      <c r="D262" s="225" t="s">
        <v>146</v>
      </c>
      <c r="E262" s="226" t="s">
        <v>397</v>
      </c>
      <c r="F262" s="227" t="s">
        <v>398</v>
      </c>
      <c r="G262" s="228" t="s">
        <v>209</v>
      </c>
      <c r="H262" s="229">
        <v>40</v>
      </c>
      <c r="I262" s="230"/>
      <c r="J262" s="231">
        <f>ROUND(I262*H262,2)</f>
        <v>0</v>
      </c>
      <c r="K262" s="227" t="s">
        <v>150</v>
      </c>
      <c r="L262" s="43"/>
      <c r="M262" s="232" t="s">
        <v>1</v>
      </c>
      <c r="N262" s="233" t="s">
        <v>42</v>
      </c>
      <c r="O262" s="90"/>
      <c r="P262" s="234">
        <f>O262*H262</f>
        <v>0</v>
      </c>
      <c r="Q262" s="234">
        <v>0.0002002979</v>
      </c>
      <c r="R262" s="234">
        <f>Q262*H262</f>
        <v>0.008011916000000001</v>
      </c>
      <c r="S262" s="234">
        <v>0</v>
      </c>
      <c r="T262" s="23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6" t="s">
        <v>151</v>
      </c>
      <c r="AT262" s="236" t="s">
        <v>146</v>
      </c>
      <c r="AU262" s="236" t="s">
        <v>86</v>
      </c>
      <c r="AY262" s="16" t="s">
        <v>142</v>
      </c>
      <c r="BE262" s="237">
        <f>IF(N262="základní",J262,0)</f>
        <v>0</v>
      </c>
      <c r="BF262" s="237">
        <f>IF(N262="snížená",J262,0)</f>
        <v>0</v>
      </c>
      <c r="BG262" s="237">
        <f>IF(N262="zákl. přenesená",J262,0)</f>
        <v>0</v>
      </c>
      <c r="BH262" s="237">
        <f>IF(N262="sníž. přenesená",J262,0)</f>
        <v>0</v>
      </c>
      <c r="BI262" s="237">
        <f>IF(N262="nulová",J262,0)</f>
        <v>0</v>
      </c>
      <c r="BJ262" s="16" t="s">
        <v>84</v>
      </c>
      <c r="BK262" s="237">
        <f>ROUND(I262*H262,2)</f>
        <v>0</v>
      </c>
      <c r="BL262" s="16" t="s">
        <v>151</v>
      </c>
      <c r="BM262" s="236" t="s">
        <v>399</v>
      </c>
    </row>
    <row r="263" spans="1:47" s="2" customFormat="1" ht="12">
      <c r="A263" s="37"/>
      <c r="B263" s="38"/>
      <c r="C263" s="39"/>
      <c r="D263" s="238" t="s">
        <v>153</v>
      </c>
      <c r="E263" s="39"/>
      <c r="F263" s="239" t="s">
        <v>400</v>
      </c>
      <c r="G263" s="39"/>
      <c r="H263" s="39"/>
      <c r="I263" s="240"/>
      <c r="J263" s="39"/>
      <c r="K263" s="39"/>
      <c r="L263" s="43"/>
      <c r="M263" s="241"/>
      <c r="N263" s="242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153</v>
      </c>
      <c r="AU263" s="16" t="s">
        <v>86</v>
      </c>
    </row>
    <row r="264" spans="1:51" s="13" customFormat="1" ht="12">
      <c r="A264" s="13"/>
      <c r="B264" s="243"/>
      <c r="C264" s="244"/>
      <c r="D264" s="245" t="s">
        <v>155</v>
      </c>
      <c r="E264" s="246" t="s">
        <v>1</v>
      </c>
      <c r="F264" s="247" t="s">
        <v>401</v>
      </c>
      <c r="G264" s="244"/>
      <c r="H264" s="248">
        <v>40</v>
      </c>
      <c r="I264" s="249"/>
      <c r="J264" s="244"/>
      <c r="K264" s="244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155</v>
      </c>
      <c r="AU264" s="254" t="s">
        <v>86</v>
      </c>
      <c r="AV264" s="13" t="s">
        <v>86</v>
      </c>
      <c r="AW264" s="13" t="s">
        <v>34</v>
      </c>
      <c r="AX264" s="13" t="s">
        <v>77</v>
      </c>
      <c r="AY264" s="254" t="s">
        <v>142</v>
      </c>
    </row>
    <row r="265" spans="1:65" s="2" customFormat="1" ht="33" customHeight="1">
      <c r="A265" s="37"/>
      <c r="B265" s="38"/>
      <c r="C265" s="225" t="s">
        <v>402</v>
      </c>
      <c r="D265" s="225" t="s">
        <v>146</v>
      </c>
      <c r="E265" s="226" t="s">
        <v>403</v>
      </c>
      <c r="F265" s="227" t="s">
        <v>404</v>
      </c>
      <c r="G265" s="228" t="s">
        <v>387</v>
      </c>
      <c r="H265" s="229">
        <v>4</v>
      </c>
      <c r="I265" s="230"/>
      <c r="J265" s="231">
        <f>ROUND(I265*H265,2)</f>
        <v>0</v>
      </c>
      <c r="K265" s="227" t="s">
        <v>150</v>
      </c>
      <c r="L265" s="43"/>
      <c r="M265" s="232" t="s">
        <v>1</v>
      </c>
      <c r="N265" s="233" t="s">
        <v>42</v>
      </c>
      <c r="O265" s="90"/>
      <c r="P265" s="234">
        <f>O265*H265</f>
        <v>0</v>
      </c>
      <c r="Q265" s="234">
        <v>0</v>
      </c>
      <c r="R265" s="234">
        <f>Q265*H265</f>
        <v>0</v>
      </c>
      <c r="S265" s="234">
        <v>0</v>
      </c>
      <c r="T265" s="235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6" t="s">
        <v>151</v>
      </c>
      <c r="AT265" s="236" t="s">
        <v>146</v>
      </c>
      <c r="AU265" s="236" t="s">
        <v>86</v>
      </c>
      <c r="AY265" s="16" t="s">
        <v>142</v>
      </c>
      <c r="BE265" s="237">
        <f>IF(N265="základní",J265,0)</f>
        <v>0</v>
      </c>
      <c r="BF265" s="237">
        <f>IF(N265="snížená",J265,0)</f>
        <v>0</v>
      </c>
      <c r="BG265" s="237">
        <f>IF(N265="zákl. přenesená",J265,0)</f>
        <v>0</v>
      </c>
      <c r="BH265" s="237">
        <f>IF(N265="sníž. přenesená",J265,0)</f>
        <v>0</v>
      </c>
      <c r="BI265" s="237">
        <f>IF(N265="nulová",J265,0)</f>
        <v>0</v>
      </c>
      <c r="BJ265" s="16" t="s">
        <v>84</v>
      </c>
      <c r="BK265" s="237">
        <f>ROUND(I265*H265,2)</f>
        <v>0</v>
      </c>
      <c r="BL265" s="16" t="s">
        <v>151</v>
      </c>
      <c r="BM265" s="236" t="s">
        <v>405</v>
      </c>
    </row>
    <row r="266" spans="1:47" s="2" customFormat="1" ht="12">
      <c r="A266" s="37"/>
      <c r="B266" s="38"/>
      <c r="C266" s="39"/>
      <c r="D266" s="238" t="s">
        <v>153</v>
      </c>
      <c r="E266" s="39"/>
      <c r="F266" s="239" t="s">
        <v>406</v>
      </c>
      <c r="G266" s="39"/>
      <c r="H266" s="39"/>
      <c r="I266" s="240"/>
      <c r="J266" s="39"/>
      <c r="K266" s="39"/>
      <c r="L266" s="43"/>
      <c r="M266" s="241"/>
      <c r="N266" s="242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153</v>
      </c>
      <c r="AU266" s="16" t="s">
        <v>86</v>
      </c>
    </row>
    <row r="267" spans="1:65" s="2" customFormat="1" ht="33" customHeight="1">
      <c r="A267" s="37"/>
      <c r="B267" s="38"/>
      <c r="C267" s="225" t="s">
        <v>407</v>
      </c>
      <c r="D267" s="225" t="s">
        <v>146</v>
      </c>
      <c r="E267" s="226" t="s">
        <v>408</v>
      </c>
      <c r="F267" s="227" t="s">
        <v>409</v>
      </c>
      <c r="G267" s="228" t="s">
        <v>387</v>
      </c>
      <c r="H267" s="229">
        <v>4</v>
      </c>
      <c r="I267" s="230"/>
      <c r="J267" s="231">
        <f>ROUND(I267*H267,2)</f>
        <v>0</v>
      </c>
      <c r="K267" s="227" t="s">
        <v>1</v>
      </c>
      <c r="L267" s="43"/>
      <c r="M267" s="232" t="s">
        <v>1</v>
      </c>
      <c r="N267" s="233" t="s">
        <v>42</v>
      </c>
      <c r="O267" s="90"/>
      <c r="P267" s="234">
        <f>O267*H267</f>
        <v>0</v>
      </c>
      <c r="Q267" s="234">
        <v>0.039</v>
      </c>
      <c r="R267" s="234">
        <f>Q267*H267</f>
        <v>0.156</v>
      </c>
      <c r="S267" s="234">
        <v>0</v>
      </c>
      <c r="T267" s="23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6" t="s">
        <v>151</v>
      </c>
      <c r="AT267" s="236" t="s">
        <v>146</v>
      </c>
      <c r="AU267" s="236" t="s">
        <v>86</v>
      </c>
      <c r="AY267" s="16" t="s">
        <v>142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6" t="s">
        <v>84</v>
      </c>
      <c r="BK267" s="237">
        <f>ROUND(I267*H267,2)</f>
        <v>0</v>
      </c>
      <c r="BL267" s="16" t="s">
        <v>151</v>
      </c>
      <c r="BM267" s="236" t="s">
        <v>410</v>
      </c>
    </row>
    <row r="268" spans="1:65" s="2" customFormat="1" ht="24.15" customHeight="1">
      <c r="A268" s="37"/>
      <c r="B268" s="38"/>
      <c r="C268" s="225" t="s">
        <v>411</v>
      </c>
      <c r="D268" s="225" t="s">
        <v>146</v>
      </c>
      <c r="E268" s="226" t="s">
        <v>412</v>
      </c>
      <c r="F268" s="227" t="s">
        <v>413</v>
      </c>
      <c r="G268" s="228" t="s">
        <v>333</v>
      </c>
      <c r="H268" s="229">
        <v>0.164</v>
      </c>
      <c r="I268" s="230"/>
      <c r="J268" s="231">
        <f>ROUND(I268*H268,2)</f>
        <v>0</v>
      </c>
      <c r="K268" s="227" t="s">
        <v>150</v>
      </c>
      <c r="L268" s="43"/>
      <c r="M268" s="232" t="s">
        <v>1</v>
      </c>
      <c r="N268" s="233" t="s">
        <v>42</v>
      </c>
      <c r="O268" s="90"/>
      <c r="P268" s="234">
        <f>O268*H268</f>
        <v>0</v>
      </c>
      <c r="Q268" s="234">
        <v>0</v>
      </c>
      <c r="R268" s="234">
        <f>Q268*H268</f>
        <v>0</v>
      </c>
      <c r="S268" s="234">
        <v>0</v>
      </c>
      <c r="T268" s="23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6" t="s">
        <v>157</v>
      </c>
      <c r="AT268" s="236" t="s">
        <v>146</v>
      </c>
      <c r="AU268" s="236" t="s">
        <v>86</v>
      </c>
      <c r="AY268" s="16" t="s">
        <v>142</v>
      </c>
      <c r="BE268" s="237">
        <f>IF(N268="základní",J268,0)</f>
        <v>0</v>
      </c>
      <c r="BF268" s="237">
        <f>IF(N268="snížená",J268,0)</f>
        <v>0</v>
      </c>
      <c r="BG268" s="237">
        <f>IF(N268="zákl. přenesená",J268,0)</f>
        <v>0</v>
      </c>
      <c r="BH268" s="237">
        <f>IF(N268="sníž. přenesená",J268,0)</f>
        <v>0</v>
      </c>
      <c r="BI268" s="237">
        <f>IF(N268="nulová",J268,0)</f>
        <v>0</v>
      </c>
      <c r="BJ268" s="16" t="s">
        <v>84</v>
      </c>
      <c r="BK268" s="237">
        <f>ROUND(I268*H268,2)</f>
        <v>0</v>
      </c>
      <c r="BL268" s="16" t="s">
        <v>157</v>
      </c>
      <c r="BM268" s="236" t="s">
        <v>414</v>
      </c>
    </row>
    <row r="269" spans="1:47" s="2" customFormat="1" ht="12">
      <c r="A269" s="37"/>
      <c r="B269" s="38"/>
      <c r="C269" s="39"/>
      <c r="D269" s="238" t="s">
        <v>153</v>
      </c>
      <c r="E269" s="39"/>
      <c r="F269" s="239" t="s">
        <v>415</v>
      </c>
      <c r="G269" s="39"/>
      <c r="H269" s="39"/>
      <c r="I269" s="240"/>
      <c r="J269" s="39"/>
      <c r="K269" s="39"/>
      <c r="L269" s="43"/>
      <c r="M269" s="241"/>
      <c r="N269" s="242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153</v>
      </c>
      <c r="AU269" s="16" t="s">
        <v>86</v>
      </c>
    </row>
    <row r="270" spans="1:65" s="2" customFormat="1" ht="24.15" customHeight="1">
      <c r="A270" s="37"/>
      <c r="B270" s="38"/>
      <c r="C270" s="225" t="s">
        <v>416</v>
      </c>
      <c r="D270" s="225" t="s">
        <v>146</v>
      </c>
      <c r="E270" s="226" t="s">
        <v>417</v>
      </c>
      <c r="F270" s="227" t="s">
        <v>418</v>
      </c>
      <c r="G270" s="228" t="s">
        <v>333</v>
      </c>
      <c r="H270" s="229">
        <v>0.164</v>
      </c>
      <c r="I270" s="230"/>
      <c r="J270" s="231">
        <f>ROUND(I270*H270,2)</f>
        <v>0</v>
      </c>
      <c r="K270" s="227" t="s">
        <v>150</v>
      </c>
      <c r="L270" s="43"/>
      <c r="M270" s="232" t="s">
        <v>1</v>
      </c>
      <c r="N270" s="233" t="s">
        <v>42</v>
      </c>
      <c r="O270" s="90"/>
      <c r="P270" s="234">
        <f>O270*H270</f>
        <v>0</v>
      </c>
      <c r="Q270" s="234">
        <v>0</v>
      </c>
      <c r="R270" s="234">
        <f>Q270*H270</f>
        <v>0</v>
      </c>
      <c r="S270" s="234">
        <v>0</v>
      </c>
      <c r="T270" s="23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6" t="s">
        <v>157</v>
      </c>
      <c r="AT270" s="236" t="s">
        <v>146</v>
      </c>
      <c r="AU270" s="236" t="s">
        <v>86</v>
      </c>
      <c r="AY270" s="16" t="s">
        <v>142</v>
      </c>
      <c r="BE270" s="237">
        <f>IF(N270="základní",J270,0)</f>
        <v>0</v>
      </c>
      <c r="BF270" s="237">
        <f>IF(N270="snížená",J270,0)</f>
        <v>0</v>
      </c>
      <c r="BG270" s="237">
        <f>IF(N270="zákl. přenesená",J270,0)</f>
        <v>0</v>
      </c>
      <c r="BH270" s="237">
        <f>IF(N270="sníž. přenesená",J270,0)</f>
        <v>0</v>
      </c>
      <c r="BI270" s="237">
        <f>IF(N270="nulová",J270,0)</f>
        <v>0</v>
      </c>
      <c r="BJ270" s="16" t="s">
        <v>84</v>
      </c>
      <c r="BK270" s="237">
        <f>ROUND(I270*H270,2)</f>
        <v>0</v>
      </c>
      <c r="BL270" s="16" t="s">
        <v>157</v>
      </c>
      <c r="BM270" s="236" t="s">
        <v>419</v>
      </c>
    </row>
    <row r="271" spans="1:47" s="2" customFormat="1" ht="12">
      <c r="A271" s="37"/>
      <c r="B271" s="38"/>
      <c r="C271" s="39"/>
      <c r="D271" s="238" t="s">
        <v>153</v>
      </c>
      <c r="E271" s="39"/>
      <c r="F271" s="239" t="s">
        <v>420</v>
      </c>
      <c r="G271" s="39"/>
      <c r="H271" s="39"/>
      <c r="I271" s="240"/>
      <c r="J271" s="39"/>
      <c r="K271" s="39"/>
      <c r="L271" s="43"/>
      <c r="M271" s="241"/>
      <c r="N271" s="242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153</v>
      </c>
      <c r="AU271" s="16" t="s">
        <v>86</v>
      </c>
    </row>
    <row r="272" spans="1:63" s="12" customFormat="1" ht="22.8" customHeight="1">
      <c r="A272" s="12"/>
      <c r="B272" s="209"/>
      <c r="C272" s="210"/>
      <c r="D272" s="211" t="s">
        <v>76</v>
      </c>
      <c r="E272" s="223" t="s">
        <v>421</v>
      </c>
      <c r="F272" s="223" t="s">
        <v>422</v>
      </c>
      <c r="G272" s="210"/>
      <c r="H272" s="210"/>
      <c r="I272" s="213"/>
      <c r="J272" s="224">
        <f>BK272</f>
        <v>0</v>
      </c>
      <c r="K272" s="210"/>
      <c r="L272" s="215"/>
      <c r="M272" s="216"/>
      <c r="N272" s="217"/>
      <c r="O272" s="217"/>
      <c r="P272" s="218">
        <f>SUM(P273:P274)</f>
        <v>0</v>
      </c>
      <c r="Q272" s="217"/>
      <c r="R272" s="218">
        <f>SUM(R273:R274)</f>
        <v>0.0009240000000000001</v>
      </c>
      <c r="S272" s="217"/>
      <c r="T272" s="219">
        <f>SUM(T273:T274)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0" t="s">
        <v>86</v>
      </c>
      <c r="AT272" s="221" t="s">
        <v>76</v>
      </c>
      <c r="AU272" s="221" t="s">
        <v>84</v>
      </c>
      <c r="AY272" s="220" t="s">
        <v>142</v>
      </c>
      <c r="BK272" s="222">
        <f>SUM(BK273:BK274)</f>
        <v>0</v>
      </c>
    </row>
    <row r="273" spans="1:65" s="2" customFormat="1" ht="21.75" customHeight="1">
      <c r="A273" s="37"/>
      <c r="B273" s="38"/>
      <c r="C273" s="225" t="s">
        <v>423</v>
      </c>
      <c r="D273" s="225" t="s">
        <v>146</v>
      </c>
      <c r="E273" s="226" t="s">
        <v>424</v>
      </c>
      <c r="F273" s="227" t="s">
        <v>425</v>
      </c>
      <c r="G273" s="228" t="s">
        <v>178</v>
      </c>
      <c r="H273" s="229">
        <v>4.4</v>
      </c>
      <c r="I273" s="230"/>
      <c r="J273" s="231">
        <f>ROUND(I273*H273,2)</f>
        <v>0</v>
      </c>
      <c r="K273" s="227" t="s">
        <v>1</v>
      </c>
      <c r="L273" s="43"/>
      <c r="M273" s="232" t="s">
        <v>1</v>
      </c>
      <c r="N273" s="233" t="s">
        <v>42</v>
      </c>
      <c r="O273" s="90"/>
      <c r="P273" s="234">
        <f>O273*H273</f>
        <v>0</v>
      </c>
      <c r="Q273" s="234">
        <v>0.00021</v>
      </c>
      <c r="R273" s="234">
        <f>Q273*H273</f>
        <v>0.0009240000000000001</v>
      </c>
      <c r="S273" s="234">
        <v>0</v>
      </c>
      <c r="T273" s="23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6" t="s">
        <v>157</v>
      </c>
      <c r="AT273" s="236" t="s">
        <v>146</v>
      </c>
      <c r="AU273" s="236" t="s">
        <v>86</v>
      </c>
      <c r="AY273" s="16" t="s">
        <v>142</v>
      </c>
      <c r="BE273" s="237">
        <f>IF(N273="základní",J273,0)</f>
        <v>0</v>
      </c>
      <c r="BF273" s="237">
        <f>IF(N273="snížená",J273,0)</f>
        <v>0</v>
      </c>
      <c r="BG273" s="237">
        <f>IF(N273="zákl. přenesená",J273,0)</f>
        <v>0</v>
      </c>
      <c r="BH273" s="237">
        <f>IF(N273="sníž. přenesená",J273,0)</f>
        <v>0</v>
      </c>
      <c r="BI273" s="237">
        <f>IF(N273="nulová",J273,0)</f>
        <v>0</v>
      </c>
      <c r="BJ273" s="16" t="s">
        <v>84</v>
      </c>
      <c r="BK273" s="237">
        <f>ROUND(I273*H273,2)</f>
        <v>0</v>
      </c>
      <c r="BL273" s="16" t="s">
        <v>157</v>
      </c>
      <c r="BM273" s="236" t="s">
        <v>426</v>
      </c>
    </row>
    <row r="274" spans="1:51" s="13" customFormat="1" ht="12">
      <c r="A274" s="13"/>
      <c r="B274" s="243"/>
      <c r="C274" s="244"/>
      <c r="D274" s="245" t="s">
        <v>155</v>
      </c>
      <c r="E274" s="246" t="s">
        <v>1</v>
      </c>
      <c r="F274" s="247" t="s">
        <v>427</v>
      </c>
      <c r="G274" s="244"/>
      <c r="H274" s="248">
        <v>4.4</v>
      </c>
      <c r="I274" s="249"/>
      <c r="J274" s="244"/>
      <c r="K274" s="244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155</v>
      </c>
      <c r="AU274" s="254" t="s">
        <v>86</v>
      </c>
      <c r="AV274" s="13" t="s">
        <v>86</v>
      </c>
      <c r="AW274" s="13" t="s">
        <v>34</v>
      </c>
      <c r="AX274" s="13" t="s">
        <v>77</v>
      </c>
      <c r="AY274" s="254" t="s">
        <v>142</v>
      </c>
    </row>
    <row r="275" spans="1:63" s="12" customFormat="1" ht="22.8" customHeight="1">
      <c r="A275" s="12"/>
      <c r="B275" s="209"/>
      <c r="C275" s="210"/>
      <c r="D275" s="211" t="s">
        <v>76</v>
      </c>
      <c r="E275" s="223" t="s">
        <v>428</v>
      </c>
      <c r="F275" s="223" t="s">
        <v>429</v>
      </c>
      <c r="G275" s="210"/>
      <c r="H275" s="210"/>
      <c r="I275" s="213"/>
      <c r="J275" s="224">
        <f>BK275</f>
        <v>0</v>
      </c>
      <c r="K275" s="210"/>
      <c r="L275" s="215"/>
      <c r="M275" s="216"/>
      <c r="N275" s="217"/>
      <c r="O275" s="217"/>
      <c r="P275" s="218">
        <f>SUM(P276:P291)</f>
        <v>0</v>
      </c>
      <c r="Q275" s="217"/>
      <c r="R275" s="218">
        <f>SUM(R276:R291)</f>
        <v>1.0100940479999998</v>
      </c>
      <c r="S275" s="217"/>
      <c r="T275" s="219">
        <f>SUM(T276:T291)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0" t="s">
        <v>86</v>
      </c>
      <c r="AT275" s="221" t="s">
        <v>76</v>
      </c>
      <c r="AU275" s="221" t="s">
        <v>84</v>
      </c>
      <c r="AY275" s="220" t="s">
        <v>142</v>
      </c>
      <c r="BK275" s="222">
        <f>SUM(BK276:BK291)</f>
        <v>0</v>
      </c>
    </row>
    <row r="276" spans="1:65" s="2" customFormat="1" ht="21.75" customHeight="1">
      <c r="A276" s="37"/>
      <c r="B276" s="38"/>
      <c r="C276" s="225" t="s">
        <v>430</v>
      </c>
      <c r="D276" s="225" t="s">
        <v>146</v>
      </c>
      <c r="E276" s="226" t="s">
        <v>431</v>
      </c>
      <c r="F276" s="227" t="s">
        <v>432</v>
      </c>
      <c r="G276" s="228" t="s">
        <v>178</v>
      </c>
      <c r="H276" s="229">
        <v>2.8</v>
      </c>
      <c r="I276" s="230"/>
      <c r="J276" s="231">
        <f>ROUND(I276*H276,2)</f>
        <v>0</v>
      </c>
      <c r="K276" s="227" t="s">
        <v>150</v>
      </c>
      <c r="L276" s="43"/>
      <c r="M276" s="232" t="s">
        <v>1</v>
      </c>
      <c r="N276" s="233" t="s">
        <v>42</v>
      </c>
      <c r="O276" s="90"/>
      <c r="P276" s="234">
        <f>O276*H276</f>
        <v>0</v>
      </c>
      <c r="Q276" s="234">
        <v>0.04884</v>
      </c>
      <c r="R276" s="234">
        <f>Q276*H276</f>
        <v>0.13675199999999998</v>
      </c>
      <c r="S276" s="234">
        <v>0</v>
      </c>
      <c r="T276" s="235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6" t="s">
        <v>433</v>
      </c>
      <c r="AT276" s="236" t="s">
        <v>146</v>
      </c>
      <c r="AU276" s="236" t="s">
        <v>86</v>
      </c>
      <c r="AY276" s="16" t="s">
        <v>142</v>
      </c>
      <c r="BE276" s="237">
        <f>IF(N276="základní",J276,0)</f>
        <v>0</v>
      </c>
      <c r="BF276" s="237">
        <f>IF(N276="snížená",J276,0)</f>
        <v>0</v>
      </c>
      <c r="BG276" s="237">
        <f>IF(N276="zákl. přenesená",J276,0)</f>
        <v>0</v>
      </c>
      <c r="BH276" s="237">
        <f>IF(N276="sníž. přenesená",J276,0)</f>
        <v>0</v>
      </c>
      <c r="BI276" s="237">
        <f>IF(N276="nulová",J276,0)</f>
        <v>0</v>
      </c>
      <c r="BJ276" s="16" t="s">
        <v>84</v>
      </c>
      <c r="BK276" s="237">
        <f>ROUND(I276*H276,2)</f>
        <v>0</v>
      </c>
      <c r="BL276" s="16" t="s">
        <v>433</v>
      </c>
      <c r="BM276" s="236" t="s">
        <v>434</v>
      </c>
    </row>
    <row r="277" spans="1:47" s="2" customFormat="1" ht="12">
      <c r="A277" s="37"/>
      <c r="B277" s="38"/>
      <c r="C277" s="39"/>
      <c r="D277" s="238" t="s">
        <v>153</v>
      </c>
      <c r="E277" s="39"/>
      <c r="F277" s="239" t="s">
        <v>435</v>
      </c>
      <c r="G277" s="39"/>
      <c r="H277" s="39"/>
      <c r="I277" s="240"/>
      <c r="J277" s="39"/>
      <c r="K277" s="39"/>
      <c r="L277" s="43"/>
      <c r="M277" s="241"/>
      <c r="N277" s="242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153</v>
      </c>
      <c r="AU277" s="16" t="s">
        <v>86</v>
      </c>
    </row>
    <row r="278" spans="1:51" s="13" customFormat="1" ht="12">
      <c r="A278" s="13"/>
      <c r="B278" s="243"/>
      <c r="C278" s="244"/>
      <c r="D278" s="245" t="s">
        <v>155</v>
      </c>
      <c r="E278" s="246" t="s">
        <v>1</v>
      </c>
      <c r="F278" s="247" t="s">
        <v>436</v>
      </c>
      <c r="G278" s="244"/>
      <c r="H278" s="248">
        <v>2.8</v>
      </c>
      <c r="I278" s="249"/>
      <c r="J278" s="244"/>
      <c r="K278" s="244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155</v>
      </c>
      <c r="AU278" s="254" t="s">
        <v>86</v>
      </c>
      <c r="AV278" s="13" t="s">
        <v>86</v>
      </c>
      <c r="AW278" s="13" t="s">
        <v>34</v>
      </c>
      <c r="AX278" s="13" t="s">
        <v>77</v>
      </c>
      <c r="AY278" s="254" t="s">
        <v>142</v>
      </c>
    </row>
    <row r="279" spans="1:65" s="2" customFormat="1" ht="24.15" customHeight="1">
      <c r="A279" s="37"/>
      <c r="B279" s="38"/>
      <c r="C279" s="256" t="s">
        <v>437</v>
      </c>
      <c r="D279" s="256" t="s">
        <v>206</v>
      </c>
      <c r="E279" s="257" t="s">
        <v>438</v>
      </c>
      <c r="F279" s="258" t="s">
        <v>439</v>
      </c>
      <c r="G279" s="259" t="s">
        <v>209</v>
      </c>
      <c r="H279" s="260">
        <v>12</v>
      </c>
      <c r="I279" s="261"/>
      <c r="J279" s="262">
        <f>ROUND(I279*H279,2)</f>
        <v>0</v>
      </c>
      <c r="K279" s="258" t="s">
        <v>1</v>
      </c>
      <c r="L279" s="263"/>
      <c r="M279" s="264" t="s">
        <v>1</v>
      </c>
      <c r="N279" s="265" t="s">
        <v>42</v>
      </c>
      <c r="O279" s="90"/>
      <c r="P279" s="234">
        <f>O279*H279</f>
        <v>0</v>
      </c>
      <c r="Q279" s="234">
        <v>0.072</v>
      </c>
      <c r="R279" s="234">
        <f>Q279*H279</f>
        <v>0.8639999999999999</v>
      </c>
      <c r="S279" s="234">
        <v>0</v>
      </c>
      <c r="T279" s="235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6" t="s">
        <v>210</v>
      </c>
      <c r="AT279" s="236" t="s">
        <v>206</v>
      </c>
      <c r="AU279" s="236" t="s">
        <v>86</v>
      </c>
      <c r="AY279" s="16" t="s">
        <v>142</v>
      </c>
      <c r="BE279" s="237">
        <f>IF(N279="základní",J279,0)</f>
        <v>0</v>
      </c>
      <c r="BF279" s="237">
        <f>IF(N279="snížená",J279,0)</f>
        <v>0</v>
      </c>
      <c r="BG279" s="237">
        <f>IF(N279="zákl. přenesená",J279,0)</f>
        <v>0</v>
      </c>
      <c r="BH279" s="237">
        <f>IF(N279="sníž. přenesená",J279,0)</f>
        <v>0</v>
      </c>
      <c r="BI279" s="237">
        <f>IF(N279="nulová",J279,0)</f>
        <v>0</v>
      </c>
      <c r="BJ279" s="16" t="s">
        <v>84</v>
      </c>
      <c r="BK279" s="237">
        <f>ROUND(I279*H279,2)</f>
        <v>0</v>
      </c>
      <c r="BL279" s="16" t="s">
        <v>151</v>
      </c>
      <c r="BM279" s="236" t="s">
        <v>440</v>
      </c>
    </row>
    <row r="280" spans="1:51" s="13" customFormat="1" ht="12">
      <c r="A280" s="13"/>
      <c r="B280" s="243"/>
      <c r="C280" s="244"/>
      <c r="D280" s="245" t="s">
        <v>155</v>
      </c>
      <c r="E280" s="246" t="s">
        <v>1</v>
      </c>
      <c r="F280" s="247" t="s">
        <v>441</v>
      </c>
      <c r="G280" s="244"/>
      <c r="H280" s="248">
        <v>12</v>
      </c>
      <c r="I280" s="249"/>
      <c r="J280" s="244"/>
      <c r="K280" s="244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155</v>
      </c>
      <c r="AU280" s="254" t="s">
        <v>86</v>
      </c>
      <c r="AV280" s="13" t="s">
        <v>86</v>
      </c>
      <c r="AW280" s="13" t="s">
        <v>34</v>
      </c>
      <c r="AX280" s="13" t="s">
        <v>77</v>
      </c>
      <c r="AY280" s="254" t="s">
        <v>142</v>
      </c>
    </row>
    <row r="281" spans="1:65" s="2" customFormat="1" ht="33" customHeight="1">
      <c r="A281" s="37"/>
      <c r="B281" s="38"/>
      <c r="C281" s="225" t="s">
        <v>442</v>
      </c>
      <c r="D281" s="225" t="s">
        <v>146</v>
      </c>
      <c r="E281" s="226" t="s">
        <v>443</v>
      </c>
      <c r="F281" s="227" t="s">
        <v>444</v>
      </c>
      <c r="G281" s="228" t="s">
        <v>209</v>
      </c>
      <c r="H281" s="229">
        <v>48</v>
      </c>
      <c r="I281" s="230"/>
      <c r="J281" s="231">
        <f>ROUND(I281*H281,2)</f>
        <v>0</v>
      </c>
      <c r="K281" s="227" t="s">
        <v>150</v>
      </c>
      <c r="L281" s="43"/>
      <c r="M281" s="232" t="s">
        <v>1</v>
      </c>
      <c r="N281" s="233" t="s">
        <v>42</v>
      </c>
      <c r="O281" s="90"/>
      <c r="P281" s="234">
        <f>O281*H281</f>
        <v>0</v>
      </c>
      <c r="Q281" s="234">
        <v>1.026E-06</v>
      </c>
      <c r="R281" s="234">
        <f>Q281*H281</f>
        <v>4.9248E-05</v>
      </c>
      <c r="S281" s="234">
        <v>0</v>
      </c>
      <c r="T281" s="235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6" t="s">
        <v>151</v>
      </c>
      <c r="AT281" s="236" t="s">
        <v>146</v>
      </c>
      <c r="AU281" s="236" t="s">
        <v>86</v>
      </c>
      <c r="AY281" s="16" t="s">
        <v>142</v>
      </c>
      <c r="BE281" s="237">
        <f>IF(N281="základní",J281,0)</f>
        <v>0</v>
      </c>
      <c r="BF281" s="237">
        <f>IF(N281="snížená",J281,0)</f>
        <v>0</v>
      </c>
      <c r="BG281" s="237">
        <f>IF(N281="zákl. přenesená",J281,0)</f>
        <v>0</v>
      </c>
      <c r="BH281" s="237">
        <f>IF(N281="sníž. přenesená",J281,0)</f>
        <v>0</v>
      </c>
      <c r="BI281" s="237">
        <f>IF(N281="nulová",J281,0)</f>
        <v>0</v>
      </c>
      <c r="BJ281" s="16" t="s">
        <v>84</v>
      </c>
      <c r="BK281" s="237">
        <f>ROUND(I281*H281,2)</f>
        <v>0</v>
      </c>
      <c r="BL281" s="16" t="s">
        <v>151</v>
      </c>
      <c r="BM281" s="236" t="s">
        <v>445</v>
      </c>
    </row>
    <row r="282" spans="1:47" s="2" customFormat="1" ht="12">
      <c r="A282" s="37"/>
      <c r="B282" s="38"/>
      <c r="C282" s="39"/>
      <c r="D282" s="238" t="s">
        <v>153</v>
      </c>
      <c r="E282" s="39"/>
      <c r="F282" s="239" t="s">
        <v>446</v>
      </c>
      <c r="G282" s="39"/>
      <c r="H282" s="39"/>
      <c r="I282" s="240"/>
      <c r="J282" s="39"/>
      <c r="K282" s="39"/>
      <c r="L282" s="43"/>
      <c r="M282" s="241"/>
      <c r="N282" s="242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153</v>
      </c>
      <c r="AU282" s="16" t="s">
        <v>86</v>
      </c>
    </row>
    <row r="283" spans="1:51" s="14" customFormat="1" ht="12">
      <c r="A283" s="14"/>
      <c r="B283" s="266"/>
      <c r="C283" s="267"/>
      <c r="D283" s="245" t="s">
        <v>155</v>
      </c>
      <c r="E283" s="268" t="s">
        <v>1</v>
      </c>
      <c r="F283" s="269" t="s">
        <v>447</v>
      </c>
      <c r="G283" s="267"/>
      <c r="H283" s="268" t="s">
        <v>1</v>
      </c>
      <c r="I283" s="270"/>
      <c r="J283" s="267"/>
      <c r="K283" s="267"/>
      <c r="L283" s="271"/>
      <c r="M283" s="272"/>
      <c r="N283" s="273"/>
      <c r="O283" s="273"/>
      <c r="P283" s="273"/>
      <c r="Q283" s="273"/>
      <c r="R283" s="273"/>
      <c r="S283" s="273"/>
      <c r="T283" s="27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5" t="s">
        <v>155</v>
      </c>
      <c r="AU283" s="275" t="s">
        <v>86</v>
      </c>
      <c r="AV283" s="14" t="s">
        <v>84</v>
      </c>
      <c r="AW283" s="14" t="s">
        <v>34</v>
      </c>
      <c r="AX283" s="14" t="s">
        <v>77</v>
      </c>
      <c r="AY283" s="275" t="s">
        <v>142</v>
      </c>
    </row>
    <row r="284" spans="1:51" s="13" customFormat="1" ht="12">
      <c r="A284" s="13"/>
      <c r="B284" s="243"/>
      <c r="C284" s="244"/>
      <c r="D284" s="245" t="s">
        <v>155</v>
      </c>
      <c r="E284" s="246" t="s">
        <v>1</v>
      </c>
      <c r="F284" s="247" t="s">
        <v>448</v>
      </c>
      <c r="G284" s="244"/>
      <c r="H284" s="248">
        <v>48</v>
      </c>
      <c r="I284" s="249"/>
      <c r="J284" s="244"/>
      <c r="K284" s="244"/>
      <c r="L284" s="250"/>
      <c r="M284" s="251"/>
      <c r="N284" s="252"/>
      <c r="O284" s="252"/>
      <c r="P284" s="252"/>
      <c r="Q284" s="252"/>
      <c r="R284" s="252"/>
      <c r="S284" s="252"/>
      <c r="T284" s="25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4" t="s">
        <v>155</v>
      </c>
      <c r="AU284" s="254" t="s">
        <v>86</v>
      </c>
      <c r="AV284" s="13" t="s">
        <v>86</v>
      </c>
      <c r="AW284" s="13" t="s">
        <v>34</v>
      </c>
      <c r="AX284" s="13" t="s">
        <v>77</v>
      </c>
      <c r="AY284" s="254" t="s">
        <v>142</v>
      </c>
    </row>
    <row r="285" spans="1:65" s="2" customFormat="1" ht="16.5" customHeight="1">
      <c r="A285" s="37"/>
      <c r="B285" s="38"/>
      <c r="C285" s="256" t="s">
        <v>449</v>
      </c>
      <c r="D285" s="256" t="s">
        <v>206</v>
      </c>
      <c r="E285" s="257" t="s">
        <v>450</v>
      </c>
      <c r="F285" s="258" t="s">
        <v>451</v>
      </c>
      <c r="G285" s="259" t="s">
        <v>387</v>
      </c>
      <c r="H285" s="260">
        <v>10.56</v>
      </c>
      <c r="I285" s="261"/>
      <c r="J285" s="262">
        <f>ROUND(I285*H285,2)</f>
        <v>0</v>
      </c>
      <c r="K285" s="258" t="s">
        <v>1</v>
      </c>
      <c r="L285" s="263"/>
      <c r="M285" s="264" t="s">
        <v>1</v>
      </c>
      <c r="N285" s="265" t="s">
        <v>42</v>
      </c>
      <c r="O285" s="90"/>
      <c r="P285" s="234">
        <f>O285*H285</f>
        <v>0</v>
      </c>
      <c r="Q285" s="234">
        <v>0.00088</v>
      </c>
      <c r="R285" s="234">
        <f>Q285*H285</f>
        <v>0.0092928</v>
      </c>
      <c r="S285" s="234">
        <v>0</v>
      </c>
      <c r="T285" s="235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6" t="s">
        <v>210</v>
      </c>
      <c r="AT285" s="236" t="s">
        <v>206</v>
      </c>
      <c r="AU285" s="236" t="s">
        <v>86</v>
      </c>
      <c r="AY285" s="16" t="s">
        <v>142</v>
      </c>
      <c r="BE285" s="237">
        <f>IF(N285="základní",J285,0)</f>
        <v>0</v>
      </c>
      <c r="BF285" s="237">
        <f>IF(N285="snížená",J285,0)</f>
        <v>0</v>
      </c>
      <c r="BG285" s="237">
        <f>IF(N285="zákl. přenesená",J285,0)</f>
        <v>0</v>
      </c>
      <c r="BH285" s="237">
        <f>IF(N285="sníž. přenesená",J285,0)</f>
        <v>0</v>
      </c>
      <c r="BI285" s="237">
        <f>IF(N285="nulová",J285,0)</f>
        <v>0</v>
      </c>
      <c r="BJ285" s="16" t="s">
        <v>84</v>
      </c>
      <c r="BK285" s="237">
        <f>ROUND(I285*H285,2)</f>
        <v>0</v>
      </c>
      <c r="BL285" s="16" t="s">
        <v>151</v>
      </c>
      <c r="BM285" s="236" t="s">
        <v>452</v>
      </c>
    </row>
    <row r="286" spans="1:51" s="13" customFormat="1" ht="12">
      <c r="A286" s="13"/>
      <c r="B286" s="243"/>
      <c r="C286" s="244"/>
      <c r="D286" s="245" t="s">
        <v>155</v>
      </c>
      <c r="E286" s="246" t="s">
        <v>1</v>
      </c>
      <c r="F286" s="247" t="s">
        <v>453</v>
      </c>
      <c r="G286" s="244"/>
      <c r="H286" s="248">
        <v>9.6</v>
      </c>
      <c r="I286" s="249"/>
      <c r="J286" s="244"/>
      <c r="K286" s="244"/>
      <c r="L286" s="250"/>
      <c r="M286" s="251"/>
      <c r="N286" s="252"/>
      <c r="O286" s="252"/>
      <c r="P286" s="252"/>
      <c r="Q286" s="252"/>
      <c r="R286" s="252"/>
      <c r="S286" s="252"/>
      <c r="T286" s="25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4" t="s">
        <v>155</v>
      </c>
      <c r="AU286" s="254" t="s">
        <v>86</v>
      </c>
      <c r="AV286" s="13" t="s">
        <v>86</v>
      </c>
      <c r="AW286" s="13" t="s">
        <v>34</v>
      </c>
      <c r="AX286" s="13" t="s">
        <v>77</v>
      </c>
      <c r="AY286" s="254" t="s">
        <v>142</v>
      </c>
    </row>
    <row r="287" spans="1:51" s="13" customFormat="1" ht="12">
      <c r="A287" s="13"/>
      <c r="B287" s="243"/>
      <c r="C287" s="244"/>
      <c r="D287" s="245" t="s">
        <v>155</v>
      </c>
      <c r="E287" s="244"/>
      <c r="F287" s="247" t="s">
        <v>454</v>
      </c>
      <c r="G287" s="244"/>
      <c r="H287" s="248">
        <v>10.56</v>
      </c>
      <c r="I287" s="249"/>
      <c r="J287" s="244"/>
      <c r="K287" s="244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155</v>
      </c>
      <c r="AU287" s="254" t="s">
        <v>86</v>
      </c>
      <c r="AV287" s="13" t="s">
        <v>86</v>
      </c>
      <c r="AW287" s="13" t="s">
        <v>4</v>
      </c>
      <c r="AX287" s="13" t="s">
        <v>84</v>
      </c>
      <c r="AY287" s="254" t="s">
        <v>142</v>
      </c>
    </row>
    <row r="288" spans="1:65" s="2" customFormat="1" ht="24.15" customHeight="1">
      <c r="A288" s="37"/>
      <c r="B288" s="38"/>
      <c r="C288" s="225" t="s">
        <v>455</v>
      </c>
      <c r="D288" s="225" t="s">
        <v>146</v>
      </c>
      <c r="E288" s="226" t="s">
        <v>456</v>
      </c>
      <c r="F288" s="227" t="s">
        <v>457</v>
      </c>
      <c r="G288" s="228" t="s">
        <v>333</v>
      </c>
      <c r="H288" s="229">
        <v>1.01</v>
      </c>
      <c r="I288" s="230"/>
      <c r="J288" s="231">
        <f>ROUND(I288*H288,2)</f>
        <v>0</v>
      </c>
      <c r="K288" s="227" t="s">
        <v>150</v>
      </c>
      <c r="L288" s="43"/>
      <c r="M288" s="232" t="s">
        <v>1</v>
      </c>
      <c r="N288" s="233" t="s">
        <v>42</v>
      </c>
      <c r="O288" s="90"/>
      <c r="P288" s="234">
        <f>O288*H288</f>
        <v>0</v>
      </c>
      <c r="Q288" s="234">
        <v>0</v>
      </c>
      <c r="R288" s="234">
        <f>Q288*H288</f>
        <v>0</v>
      </c>
      <c r="S288" s="234">
        <v>0</v>
      </c>
      <c r="T288" s="235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6" t="s">
        <v>157</v>
      </c>
      <c r="AT288" s="236" t="s">
        <v>146</v>
      </c>
      <c r="AU288" s="236" t="s">
        <v>86</v>
      </c>
      <c r="AY288" s="16" t="s">
        <v>142</v>
      </c>
      <c r="BE288" s="237">
        <f>IF(N288="základní",J288,0)</f>
        <v>0</v>
      </c>
      <c r="BF288" s="237">
        <f>IF(N288="snížená",J288,0)</f>
        <v>0</v>
      </c>
      <c r="BG288" s="237">
        <f>IF(N288="zákl. přenesená",J288,0)</f>
        <v>0</v>
      </c>
      <c r="BH288" s="237">
        <f>IF(N288="sníž. přenesená",J288,0)</f>
        <v>0</v>
      </c>
      <c r="BI288" s="237">
        <f>IF(N288="nulová",J288,0)</f>
        <v>0</v>
      </c>
      <c r="BJ288" s="16" t="s">
        <v>84</v>
      </c>
      <c r="BK288" s="237">
        <f>ROUND(I288*H288,2)</f>
        <v>0</v>
      </c>
      <c r="BL288" s="16" t="s">
        <v>157</v>
      </c>
      <c r="BM288" s="236" t="s">
        <v>458</v>
      </c>
    </row>
    <row r="289" spans="1:47" s="2" customFormat="1" ht="12">
      <c r="A289" s="37"/>
      <c r="B289" s="38"/>
      <c r="C289" s="39"/>
      <c r="D289" s="238" t="s">
        <v>153</v>
      </c>
      <c r="E289" s="39"/>
      <c r="F289" s="239" t="s">
        <v>459</v>
      </c>
      <c r="G289" s="39"/>
      <c r="H289" s="39"/>
      <c r="I289" s="240"/>
      <c r="J289" s="39"/>
      <c r="K289" s="39"/>
      <c r="L289" s="43"/>
      <c r="M289" s="241"/>
      <c r="N289" s="242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153</v>
      </c>
      <c r="AU289" s="16" t="s">
        <v>86</v>
      </c>
    </row>
    <row r="290" spans="1:65" s="2" customFormat="1" ht="24.15" customHeight="1">
      <c r="A290" s="37"/>
      <c r="B290" s="38"/>
      <c r="C290" s="225" t="s">
        <v>460</v>
      </c>
      <c r="D290" s="225" t="s">
        <v>146</v>
      </c>
      <c r="E290" s="226" t="s">
        <v>461</v>
      </c>
      <c r="F290" s="227" t="s">
        <v>462</v>
      </c>
      <c r="G290" s="228" t="s">
        <v>333</v>
      </c>
      <c r="H290" s="229">
        <v>1.01</v>
      </c>
      <c r="I290" s="230"/>
      <c r="J290" s="231">
        <f>ROUND(I290*H290,2)</f>
        <v>0</v>
      </c>
      <c r="K290" s="227" t="s">
        <v>150</v>
      </c>
      <c r="L290" s="43"/>
      <c r="M290" s="232" t="s">
        <v>1</v>
      </c>
      <c r="N290" s="233" t="s">
        <v>42</v>
      </c>
      <c r="O290" s="90"/>
      <c r="P290" s="234">
        <f>O290*H290</f>
        <v>0</v>
      </c>
      <c r="Q290" s="234">
        <v>0</v>
      </c>
      <c r="R290" s="234">
        <f>Q290*H290</f>
        <v>0</v>
      </c>
      <c r="S290" s="234">
        <v>0</v>
      </c>
      <c r="T290" s="235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6" t="s">
        <v>157</v>
      </c>
      <c r="AT290" s="236" t="s">
        <v>146</v>
      </c>
      <c r="AU290" s="236" t="s">
        <v>86</v>
      </c>
      <c r="AY290" s="16" t="s">
        <v>142</v>
      </c>
      <c r="BE290" s="237">
        <f>IF(N290="základní",J290,0)</f>
        <v>0</v>
      </c>
      <c r="BF290" s="237">
        <f>IF(N290="snížená",J290,0)</f>
        <v>0</v>
      </c>
      <c r="BG290" s="237">
        <f>IF(N290="zákl. přenesená",J290,0)</f>
        <v>0</v>
      </c>
      <c r="BH290" s="237">
        <f>IF(N290="sníž. přenesená",J290,0)</f>
        <v>0</v>
      </c>
      <c r="BI290" s="237">
        <f>IF(N290="nulová",J290,0)</f>
        <v>0</v>
      </c>
      <c r="BJ290" s="16" t="s">
        <v>84</v>
      </c>
      <c r="BK290" s="237">
        <f>ROUND(I290*H290,2)</f>
        <v>0</v>
      </c>
      <c r="BL290" s="16" t="s">
        <v>157</v>
      </c>
      <c r="BM290" s="236" t="s">
        <v>463</v>
      </c>
    </row>
    <row r="291" spans="1:47" s="2" customFormat="1" ht="12">
      <c r="A291" s="37"/>
      <c r="B291" s="38"/>
      <c r="C291" s="39"/>
      <c r="D291" s="238" t="s">
        <v>153</v>
      </c>
      <c r="E291" s="39"/>
      <c r="F291" s="239" t="s">
        <v>464</v>
      </c>
      <c r="G291" s="39"/>
      <c r="H291" s="39"/>
      <c r="I291" s="240"/>
      <c r="J291" s="39"/>
      <c r="K291" s="39"/>
      <c r="L291" s="43"/>
      <c r="M291" s="276"/>
      <c r="N291" s="277"/>
      <c r="O291" s="278"/>
      <c r="P291" s="278"/>
      <c r="Q291" s="278"/>
      <c r="R291" s="278"/>
      <c r="S291" s="278"/>
      <c r="T291" s="279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153</v>
      </c>
      <c r="AU291" s="16" t="s">
        <v>86</v>
      </c>
    </row>
    <row r="292" spans="1:31" s="2" customFormat="1" ht="6.95" customHeight="1">
      <c r="A292" s="37"/>
      <c r="B292" s="65"/>
      <c r="C292" s="66"/>
      <c r="D292" s="66"/>
      <c r="E292" s="66"/>
      <c r="F292" s="66"/>
      <c r="G292" s="66"/>
      <c r="H292" s="66"/>
      <c r="I292" s="66"/>
      <c r="J292" s="66"/>
      <c r="K292" s="66"/>
      <c r="L292" s="43"/>
      <c r="M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</sheetData>
  <sheetProtection password="CC35" sheet="1" objects="1" scenarios="1" formatColumns="0" formatRows="0" autoFilter="0"/>
  <autoFilter ref="C134:K2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  <mergeCell ref="E127:H127"/>
    <mergeCell ref="L2:V2"/>
  </mergeCells>
  <hyperlinks>
    <hyperlink ref="F140" r:id="rId1" display="https://podminky.urs.cz/item/CS_URS_2023_02/122211101"/>
    <hyperlink ref="F143" r:id="rId2" display="https://podminky.urs.cz/item/CS_URS_2023_02/162211311"/>
    <hyperlink ref="F146" r:id="rId3" display="https://podminky.urs.cz/item/CS_URS_2022_02/167111101"/>
    <hyperlink ref="F149" r:id="rId4" display="https://podminky.urs.cz/item/CS_URS_2023_02/174111101"/>
    <hyperlink ref="F152" r:id="rId5" display="https://podminky.urs.cz/item/CS_URS_2023_02/181111121"/>
    <hyperlink ref="F156" r:id="rId6" display="https://podminky.urs.cz/item/CS_URS_2023_02/184813511"/>
    <hyperlink ref="F160" r:id="rId7" display="https://podminky.urs.cz/item/CS_URS_2023_02/310901113"/>
    <hyperlink ref="F163" r:id="rId8" display="https://podminky.urs.cz/item/CS_URS_2022_02/311231157"/>
    <hyperlink ref="F175" r:id="rId9" display="https://podminky.urs.cz/item/CS_URS_2023_02/622631001"/>
    <hyperlink ref="F181" r:id="rId10" display="https://podminky.urs.cz/item/CS_URS_2023_02/629991011"/>
    <hyperlink ref="F185" r:id="rId11" display="https://podminky.urs.cz/item/CS_URS_2023_02/943121111"/>
    <hyperlink ref="F190" r:id="rId12" display="https://podminky.urs.cz/item/CS_URS_2023_02/943121211"/>
    <hyperlink ref="F193" r:id="rId13" display="https://podminky.urs.cz/item/CS_URS_2023_02/943121811"/>
    <hyperlink ref="F195" r:id="rId14" display="https://podminky.urs.cz/item/CS_URS_2023_02/944511111"/>
    <hyperlink ref="F198" r:id="rId15" display="https://podminky.urs.cz/item/CS_URS_2023_02/944511211"/>
    <hyperlink ref="F201" r:id="rId16" display="https://podminky.urs.cz/item/CS_URS_2023_02/944511811"/>
    <hyperlink ref="F203" r:id="rId17" display="https://podminky.urs.cz/item/CS_URS_2023_02/949211112"/>
    <hyperlink ref="F206" r:id="rId18" display="https://podminky.urs.cz/item/CS_URS_2023_02/949211211"/>
    <hyperlink ref="F209" r:id="rId19" display="https://podminky.urs.cz/item/CS_URS_2023_02/949211812"/>
    <hyperlink ref="F212" r:id="rId20" display="https://podminky.urs.cz/item/CS_URS_2023_02/962032230"/>
    <hyperlink ref="F215" r:id="rId21" display="https://podminky.urs.cz/item/CS_URS_2023_02/963051113"/>
    <hyperlink ref="F226" r:id="rId22" display="https://podminky.urs.cz/item/CS_URS_2023_02/985233131"/>
    <hyperlink ref="F231" r:id="rId23" display="https://podminky.urs.cz/item/CS_URS_2023_02/997013111"/>
    <hyperlink ref="F234" r:id="rId24" display="https://podminky.urs.cz/item/CS_URS_2023_02/997013501"/>
    <hyperlink ref="F236" r:id="rId25" display="https://podminky.urs.cz/item/CS_URS_2023_02/997013509"/>
    <hyperlink ref="F239" r:id="rId26" display="https://podminky.urs.cz/item/CS_URS_2023_02/997013861"/>
    <hyperlink ref="F242" r:id="rId27" display="https://podminky.urs.cz/item/CS_URS_2023_02/997013863"/>
    <hyperlink ref="F245" r:id="rId28" display="https://podminky.urs.cz/item/CS_URS_2023_02/997013871"/>
    <hyperlink ref="F249" r:id="rId29" display="https://podminky.urs.cz/item/CS_URS_2023_02/998011014"/>
    <hyperlink ref="F253" r:id="rId30" display="https://podminky.urs.cz/item/CS_URS_2023_02/998017003"/>
    <hyperlink ref="F258" r:id="rId31" display="https://podminky.urs.cz/item/CS_URS_2023_02/767161834"/>
    <hyperlink ref="F260" r:id="rId32" display="https://podminky.urs.cz/item/CS_URS_2023_02/338171115"/>
    <hyperlink ref="F263" r:id="rId33" display="https://podminky.urs.cz/item/CS_URS_2023_02/953945112"/>
    <hyperlink ref="F266" r:id="rId34" display="https://podminky.urs.cz/item/CS_URS_2023_02/348171330"/>
    <hyperlink ref="F269" r:id="rId35" display="https://podminky.urs.cz/item/CS_URS_2023_02/998767103"/>
    <hyperlink ref="F271" r:id="rId36" display="https://podminky.urs.cz/item/CS_URS_2023_02/998767193"/>
    <hyperlink ref="F277" r:id="rId37" display="https://podminky.urs.cz/item/CS_URS_2023_02/316911111"/>
    <hyperlink ref="F282" r:id="rId38" display="https://podminky.urs.cz/item/CS_URS_2023_02/953945131-1"/>
    <hyperlink ref="F289" r:id="rId39" display="https://podminky.urs.cz/item/CS_URS_2023_02/998772103"/>
    <hyperlink ref="F291" r:id="rId40" display="https://podminky.urs.cz/item/CS_URS_2023_02/99877219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  <c r="AZ2" s="280" t="s">
        <v>465</v>
      </c>
      <c r="BA2" s="280" t="s">
        <v>466</v>
      </c>
      <c r="BB2" s="280" t="s">
        <v>178</v>
      </c>
      <c r="BC2" s="280" t="s">
        <v>467</v>
      </c>
      <c r="BD2" s="280" t="s">
        <v>189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102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Obnova městského opevnění Krajinka</v>
      </c>
      <c r="F7" s="149"/>
      <c r="G7" s="149"/>
      <c r="H7" s="149"/>
      <c r="L7" s="19"/>
    </row>
    <row r="8" spans="2:12" s="1" customFormat="1" ht="12" customHeight="1">
      <c r="B8" s="19"/>
      <c r="D8" s="149" t="s">
        <v>103</v>
      </c>
      <c r="L8" s="19"/>
    </row>
    <row r="9" spans="1:31" s="2" customFormat="1" ht="16.5" customHeight="1">
      <c r="A9" s="37"/>
      <c r="B9" s="43"/>
      <c r="C9" s="37"/>
      <c r="D9" s="37"/>
      <c r="E9" s="150" t="s">
        <v>104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105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468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1. 11. 2023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31</v>
      </c>
      <c r="F23" s="37"/>
      <c r="G23" s="37"/>
      <c r="H23" s="37"/>
      <c r="I23" s="149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32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33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37</v>
      </c>
      <c r="E32" s="37"/>
      <c r="F32" s="37"/>
      <c r="G32" s="37"/>
      <c r="H32" s="37"/>
      <c r="I32" s="37"/>
      <c r="J32" s="159">
        <f>ROUND(J136,2)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39</v>
      </c>
      <c r="G34" s="37"/>
      <c r="H34" s="37"/>
      <c r="I34" s="160" t="s">
        <v>38</v>
      </c>
      <c r="J34" s="160" t="s">
        <v>40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41</v>
      </c>
      <c r="E35" s="149" t="s">
        <v>42</v>
      </c>
      <c r="F35" s="162">
        <f>ROUND((SUM(BE136:BE453)),2)</f>
        <v>0</v>
      </c>
      <c r="G35" s="37"/>
      <c r="H35" s="37"/>
      <c r="I35" s="163">
        <v>0.21</v>
      </c>
      <c r="J35" s="162">
        <f>ROUND(((SUM(BE136:BE453))*I35),2)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43</v>
      </c>
      <c r="F36" s="162">
        <f>ROUND((SUM(BF136:BF453)),2)</f>
        <v>0</v>
      </c>
      <c r="G36" s="37"/>
      <c r="H36" s="37"/>
      <c r="I36" s="163">
        <v>0.15</v>
      </c>
      <c r="J36" s="162">
        <f>ROUND(((SUM(BF136:BF453))*I36),2)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44</v>
      </c>
      <c r="F37" s="162">
        <f>ROUND((SUM(BG136:BG453)),2)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45</v>
      </c>
      <c r="F38" s="162">
        <f>ROUND((SUM(BH136:BH453)),2)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46</v>
      </c>
      <c r="F39" s="162">
        <f>ROUND((SUM(BI136:BI453)),2)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47</v>
      </c>
      <c r="E41" s="166"/>
      <c r="F41" s="166"/>
      <c r="G41" s="167" t="s">
        <v>48</v>
      </c>
      <c r="H41" s="168" t="s">
        <v>49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50</v>
      </c>
      <c r="E50" s="172"/>
      <c r="F50" s="172"/>
      <c r="G50" s="171" t="s">
        <v>51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52</v>
      </c>
      <c r="E61" s="174"/>
      <c r="F61" s="175" t="s">
        <v>53</v>
      </c>
      <c r="G61" s="173" t="s">
        <v>52</v>
      </c>
      <c r="H61" s="174"/>
      <c r="I61" s="174"/>
      <c r="J61" s="176" t="s">
        <v>53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54</v>
      </c>
      <c r="E65" s="177"/>
      <c r="F65" s="177"/>
      <c r="G65" s="171" t="s">
        <v>55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52</v>
      </c>
      <c r="E76" s="174"/>
      <c r="F76" s="175" t="s">
        <v>53</v>
      </c>
      <c r="G76" s="173" t="s">
        <v>52</v>
      </c>
      <c r="H76" s="174"/>
      <c r="I76" s="174"/>
      <c r="J76" s="176" t="s">
        <v>53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Obnova městského opevnění Krajinka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104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105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 xml:space="preserve">03.1 - úsek 3 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Cheb</v>
      </c>
      <c r="G91" s="39"/>
      <c r="H91" s="39"/>
      <c r="I91" s="31" t="s">
        <v>22</v>
      </c>
      <c r="J91" s="78" t="str">
        <f>IF(J14="","",J14)</f>
        <v>1. 11. 2023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24</v>
      </c>
      <c r="D93" s="39"/>
      <c r="E93" s="39"/>
      <c r="F93" s="26" t="str">
        <f>E17</f>
        <v>město Cheb</v>
      </c>
      <c r="G93" s="39"/>
      <c r="H93" s="39"/>
      <c r="I93" s="31" t="s">
        <v>30</v>
      </c>
      <c r="J93" s="35" t="str">
        <f>E23</f>
        <v>Ing. arch. Tomáš Šantavý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32</v>
      </c>
      <c r="J94" s="35" t="str">
        <f>E26</f>
        <v>Zdeněk Pospíšil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108</v>
      </c>
      <c r="D96" s="184"/>
      <c r="E96" s="184"/>
      <c r="F96" s="184"/>
      <c r="G96" s="184"/>
      <c r="H96" s="184"/>
      <c r="I96" s="184"/>
      <c r="J96" s="185" t="s">
        <v>109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110</v>
      </c>
      <c r="D98" s="39"/>
      <c r="E98" s="39"/>
      <c r="F98" s="39"/>
      <c r="G98" s="39"/>
      <c r="H98" s="39"/>
      <c r="I98" s="39"/>
      <c r="J98" s="109">
        <f>J136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111</v>
      </c>
    </row>
    <row r="99" spans="1:31" s="9" customFormat="1" ht="24.95" customHeight="1">
      <c r="A99" s="9"/>
      <c r="B99" s="187"/>
      <c r="C99" s="188"/>
      <c r="D99" s="189" t="s">
        <v>113</v>
      </c>
      <c r="E99" s="190"/>
      <c r="F99" s="190"/>
      <c r="G99" s="190"/>
      <c r="H99" s="190"/>
      <c r="I99" s="190"/>
      <c r="J99" s="191">
        <f>J137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114</v>
      </c>
      <c r="E100" s="195"/>
      <c r="F100" s="195"/>
      <c r="G100" s="195"/>
      <c r="H100" s="195"/>
      <c r="I100" s="195"/>
      <c r="J100" s="196">
        <f>J138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115</v>
      </c>
      <c r="E101" s="195"/>
      <c r="F101" s="195"/>
      <c r="G101" s="195"/>
      <c r="H101" s="195"/>
      <c r="I101" s="195"/>
      <c r="J101" s="196">
        <f>J217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116</v>
      </c>
      <c r="E102" s="195"/>
      <c r="F102" s="195"/>
      <c r="G102" s="195"/>
      <c r="H102" s="195"/>
      <c r="I102" s="195"/>
      <c r="J102" s="196">
        <f>J234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117</v>
      </c>
      <c r="E103" s="195"/>
      <c r="F103" s="195"/>
      <c r="G103" s="195"/>
      <c r="H103" s="195"/>
      <c r="I103" s="195"/>
      <c r="J103" s="196">
        <f>J238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118</v>
      </c>
      <c r="E104" s="195"/>
      <c r="F104" s="195"/>
      <c r="G104" s="195"/>
      <c r="H104" s="195"/>
      <c r="I104" s="195"/>
      <c r="J104" s="196">
        <f>J258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32"/>
      <c r="D105" s="194" t="s">
        <v>469</v>
      </c>
      <c r="E105" s="195"/>
      <c r="F105" s="195"/>
      <c r="G105" s="195"/>
      <c r="H105" s="195"/>
      <c r="I105" s="195"/>
      <c r="J105" s="196">
        <f>J285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3"/>
      <c r="C106" s="132"/>
      <c r="D106" s="194" t="s">
        <v>119</v>
      </c>
      <c r="E106" s="195"/>
      <c r="F106" s="195"/>
      <c r="G106" s="195"/>
      <c r="H106" s="195"/>
      <c r="I106" s="195"/>
      <c r="J106" s="196">
        <f>J291</f>
        <v>0</v>
      </c>
      <c r="K106" s="132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3"/>
      <c r="C107" s="132"/>
      <c r="D107" s="194" t="s">
        <v>120</v>
      </c>
      <c r="E107" s="195"/>
      <c r="F107" s="195"/>
      <c r="G107" s="195"/>
      <c r="H107" s="195"/>
      <c r="I107" s="195"/>
      <c r="J107" s="196">
        <f>J315</f>
        <v>0</v>
      </c>
      <c r="K107" s="132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3"/>
      <c r="C108" s="132"/>
      <c r="D108" s="194" t="s">
        <v>121</v>
      </c>
      <c r="E108" s="195"/>
      <c r="F108" s="195"/>
      <c r="G108" s="195"/>
      <c r="H108" s="195"/>
      <c r="I108" s="195"/>
      <c r="J108" s="196">
        <f>J336</f>
        <v>0</v>
      </c>
      <c r="K108" s="132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3"/>
      <c r="C109" s="132"/>
      <c r="D109" s="194" t="s">
        <v>122</v>
      </c>
      <c r="E109" s="195"/>
      <c r="F109" s="195"/>
      <c r="G109" s="195"/>
      <c r="H109" s="195"/>
      <c r="I109" s="195"/>
      <c r="J109" s="196">
        <f>J365</f>
        <v>0</v>
      </c>
      <c r="K109" s="132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7"/>
      <c r="C110" s="188"/>
      <c r="D110" s="189" t="s">
        <v>123</v>
      </c>
      <c r="E110" s="190"/>
      <c r="F110" s="190"/>
      <c r="G110" s="190"/>
      <c r="H110" s="190"/>
      <c r="I110" s="190"/>
      <c r="J110" s="191">
        <f>J373</f>
        <v>0</v>
      </c>
      <c r="K110" s="188"/>
      <c r="L110" s="19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3"/>
      <c r="C111" s="132"/>
      <c r="D111" s="194" t="s">
        <v>124</v>
      </c>
      <c r="E111" s="195"/>
      <c r="F111" s="195"/>
      <c r="G111" s="195"/>
      <c r="H111" s="195"/>
      <c r="I111" s="195"/>
      <c r="J111" s="196">
        <f>J374</f>
        <v>0</v>
      </c>
      <c r="K111" s="132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3"/>
      <c r="C112" s="132"/>
      <c r="D112" s="194" t="s">
        <v>470</v>
      </c>
      <c r="E112" s="195"/>
      <c r="F112" s="195"/>
      <c r="G112" s="195"/>
      <c r="H112" s="195"/>
      <c r="I112" s="195"/>
      <c r="J112" s="196">
        <f>J403</f>
        <v>0</v>
      </c>
      <c r="K112" s="132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3"/>
      <c r="C113" s="132"/>
      <c r="D113" s="194" t="s">
        <v>125</v>
      </c>
      <c r="E113" s="195"/>
      <c r="F113" s="195"/>
      <c r="G113" s="195"/>
      <c r="H113" s="195"/>
      <c r="I113" s="195"/>
      <c r="J113" s="196">
        <f>J412</f>
        <v>0</v>
      </c>
      <c r="K113" s="132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3"/>
      <c r="C114" s="132"/>
      <c r="D114" s="194" t="s">
        <v>126</v>
      </c>
      <c r="E114" s="195"/>
      <c r="F114" s="195"/>
      <c r="G114" s="195"/>
      <c r="H114" s="195"/>
      <c r="I114" s="195"/>
      <c r="J114" s="196">
        <f>J423</f>
        <v>0</v>
      </c>
      <c r="K114" s="132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127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182" t="str">
        <f>E7</f>
        <v>Obnova městského opevnění Krajinka</v>
      </c>
      <c r="F124" s="31"/>
      <c r="G124" s="31"/>
      <c r="H124" s="31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2:12" s="1" customFormat="1" ht="12" customHeight="1">
      <c r="B125" s="20"/>
      <c r="C125" s="31" t="s">
        <v>103</v>
      </c>
      <c r="D125" s="21"/>
      <c r="E125" s="21"/>
      <c r="F125" s="21"/>
      <c r="G125" s="21"/>
      <c r="H125" s="21"/>
      <c r="I125" s="21"/>
      <c r="J125" s="21"/>
      <c r="K125" s="21"/>
      <c r="L125" s="19"/>
    </row>
    <row r="126" spans="1:31" s="2" customFormat="1" ht="16.5" customHeight="1">
      <c r="A126" s="37"/>
      <c r="B126" s="38"/>
      <c r="C126" s="39"/>
      <c r="D126" s="39"/>
      <c r="E126" s="182" t="s">
        <v>104</v>
      </c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105</v>
      </c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75" t="str">
        <f>E11</f>
        <v xml:space="preserve">03.1 - úsek 3 </v>
      </c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20</v>
      </c>
      <c r="D130" s="39"/>
      <c r="E130" s="39"/>
      <c r="F130" s="26" t="str">
        <f>F14</f>
        <v>Cheb</v>
      </c>
      <c r="G130" s="39"/>
      <c r="H130" s="39"/>
      <c r="I130" s="31" t="s">
        <v>22</v>
      </c>
      <c r="J130" s="78" t="str">
        <f>IF(J14="","",J14)</f>
        <v>1. 11. 2023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25.65" customHeight="1">
      <c r="A132" s="37"/>
      <c r="B132" s="38"/>
      <c r="C132" s="31" t="s">
        <v>24</v>
      </c>
      <c r="D132" s="39"/>
      <c r="E132" s="39"/>
      <c r="F132" s="26" t="str">
        <f>E17</f>
        <v>město Cheb</v>
      </c>
      <c r="G132" s="39"/>
      <c r="H132" s="39"/>
      <c r="I132" s="31" t="s">
        <v>30</v>
      </c>
      <c r="J132" s="35" t="str">
        <f>E23</f>
        <v>Ing. arch. Tomáš Šantavý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28</v>
      </c>
      <c r="D133" s="39"/>
      <c r="E133" s="39"/>
      <c r="F133" s="26" t="str">
        <f>IF(E20="","",E20)</f>
        <v>Vyplň údaj</v>
      </c>
      <c r="G133" s="39"/>
      <c r="H133" s="39"/>
      <c r="I133" s="31" t="s">
        <v>32</v>
      </c>
      <c r="J133" s="35" t="str">
        <f>E26</f>
        <v>Zdeněk Pospíšil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1" customFormat="1" ht="29.25" customHeight="1">
      <c r="A135" s="198"/>
      <c r="B135" s="199"/>
      <c r="C135" s="200" t="s">
        <v>128</v>
      </c>
      <c r="D135" s="201" t="s">
        <v>62</v>
      </c>
      <c r="E135" s="201" t="s">
        <v>58</v>
      </c>
      <c r="F135" s="201" t="s">
        <v>59</v>
      </c>
      <c r="G135" s="201" t="s">
        <v>129</v>
      </c>
      <c r="H135" s="201" t="s">
        <v>130</v>
      </c>
      <c r="I135" s="201" t="s">
        <v>131</v>
      </c>
      <c r="J135" s="201" t="s">
        <v>109</v>
      </c>
      <c r="K135" s="202" t="s">
        <v>132</v>
      </c>
      <c r="L135" s="203"/>
      <c r="M135" s="99" t="s">
        <v>1</v>
      </c>
      <c r="N135" s="100" t="s">
        <v>41</v>
      </c>
      <c r="O135" s="100" t="s">
        <v>133</v>
      </c>
      <c r="P135" s="100" t="s">
        <v>134</v>
      </c>
      <c r="Q135" s="100" t="s">
        <v>135</v>
      </c>
      <c r="R135" s="100" t="s">
        <v>136</v>
      </c>
      <c r="S135" s="100" t="s">
        <v>137</v>
      </c>
      <c r="T135" s="101" t="s">
        <v>138</v>
      </c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</row>
    <row r="136" spans="1:63" s="2" customFormat="1" ht="22.8" customHeight="1">
      <c r="A136" s="37"/>
      <c r="B136" s="38"/>
      <c r="C136" s="106" t="s">
        <v>139</v>
      </c>
      <c r="D136" s="39"/>
      <c r="E136" s="39"/>
      <c r="F136" s="39"/>
      <c r="G136" s="39"/>
      <c r="H136" s="39"/>
      <c r="I136" s="39"/>
      <c r="J136" s="204">
        <f>BK136</f>
        <v>0</v>
      </c>
      <c r="K136" s="39"/>
      <c r="L136" s="43"/>
      <c r="M136" s="102"/>
      <c r="N136" s="205"/>
      <c r="O136" s="103"/>
      <c r="P136" s="206">
        <f>P137+P373</f>
        <v>0</v>
      </c>
      <c r="Q136" s="103"/>
      <c r="R136" s="206">
        <f>R137+R373</f>
        <v>359.8190439564</v>
      </c>
      <c r="S136" s="103"/>
      <c r="T136" s="207">
        <f>T137+T373</f>
        <v>269.367095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76</v>
      </c>
      <c r="AU136" s="16" t="s">
        <v>111</v>
      </c>
      <c r="BK136" s="208">
        <f>BK137+BK373</f>
        <v>0</v>
      </c>
    </row>
    <row r="137" spans="1:63" s="12" customFormat="1" ht="25.9" customHeight="1">
      <c r="A137" s="12"/>
      <c r="B137" s="209"/>
      <c r="C137" s="210"/>
      <c r="D137" s="211" t="s">
        <v>76</v>
      </c>
      <c r="E137" s="212" t="s">
        <v>143</v>
      </c>
      <c r="F137" s="212" t="s">
        <v>144</v>
      </c>
      <c r="G137" s="210"/>
      <c r="H137" s="210"/>
      <c r="I137" s="213"/>
      <c r="J137" s="214">
        <f>BK137</f>
        <v>0</v>
      </c>
      <c r="K137" s="210"/>
      <c r="L137" s="215"/>
      <c r="M137" s="216"/>
      <c r="N137" s="217"/>
      <c r="O137" s="217"/>
      <c r="P137" s="218">
        <f>P138+P217+P234+P238+P258+P285+P291+P315+P336+P365</f>
        <v>0</v>
      </c>
      <c r="Q137" s="217"/>
      <c r="R137" s="218">
        <f>R138+R217+R234+R238+R258+R285+R291+R315+R336+R365</f>
        <v>343.272676434</v>
      </c>
      <c r="S137" s="217"/>
      <c r="T137" s="219">
        <f>T138+T217+T234+T238+T258+T285+T291+T315+T336+T365</f>
        <v>268.85197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0" t="s">
        <v>84</v>
      </c>
      <c r="AT137" s="221" t="s">
        <v>76</v>
      </c>
      <c r="AU137" s="221" t="s">
        <v>77</v>
      </c>
      <c r="AY137" s="220" t="s">
        <v>142</v>
      </c>
      <c r="BK137" s="222">
        <f>BK138+BK217+BK234+BK238+BK258+BK285+BK291+BK315+BK336+BK365</f>
        <v>0</v>
      </c>
    </row>
    <row r="138" spans="1:63" s="12" customFormat="1" ht="22.8" customHeight="1">
      <c r="A138" s="12"/>
      <c r="B138" s="209"/>
      <c r="C138" s="210"/>
      <c r="D138" s="211" t="s">
        <v>76</v>
      </c>
      <c r="E138" s="223" t="s">
        <v>84</v>
      </c>
      <c r="F138" s="223" t="s">
        <v>145</v>
      </c>
      <c r="G138" s="210"/>
      <c r="H138" s="210"/>
      <c r="I138" s="213"/>
      <c r="J138" s="224">
        <f>BK138</f>
        <v>0</v>
      </c>
      <c r="K138" s="210"/>
      <c r="L138" s="215"/>
      <c r="M138" s="216"/>
      <c r="N138" s="217"/>
      <c r="O138" s="217"/>
      <c r="P138" s="218">
        <f>SUM(P139:P216)</f>
        <v>0</v>
      </c>
      <c r="Q138" s="217"/>
      <c r="R138" s="218">
        <f>SUM(R139:R216)</f>
        <v>3.96228646</v>
      </c>
      <c r="S138" s="217"/>
      <c r="T138" s="219">
        <f>SUM(T139:T216)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0" t="s">
        <v>84</v>
      </c>
      <c r="AT138" s="221" t="s">
        <v>76</v>
      </c>
      <c r="AU138" s="221" t="s">
        <v>84</v>
      </c>
      <c r="AY138" s="220" t="s">
        <v>142</v>
      </c>
      <c r="BK138" s="222">
        <f>SUM(BK139:BK216)</f>
        <v>0</v>
      </c>
    </row>
    <row r="139" spans="1:65" s="2" customFormat="1" ht="24.15" customHeight="1">
      <c r="A139" s="37"/>
      <c r="B139" s="38"/>
      <c r="C139" s="225" t="s">
        <v>189</v>
      </c>
      <c r="D139" s="225" t="s">
        <v>146</v>
      </c>
      <c r="E139" s="226" t="s">
        <v>471</v>
      </c>
      <c r="F139" s="227" t="s">
        <v>472</v>
      </c>
      <c r="G139" s="228" t="s">
        <v>209</v>
      </c>
      <c r="H139" s="229">
        <v>1</v>
      </c>
      <c r="I139" s="230"/>
      <c r="J139" s="231">
        <f>ROUND(I139*H139,2)</f>
        <v>0</v>
      </c>
      <c r="K139" s="227" t="s">
        <v>1</v>
      </c>
      <c r="L139" s="43"/>
      <c r="M139" s="232" t="s">
        <v>1</v>
      </c>
      <c r="N139" s="233" t="s">
        <v>42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151</v>
      </c>
      <c r="AT139" s="236" t="s">
        <v>146</v>
      </c>
      <c r="AU139" s="236" t="s">
        <v>86</v>
      </c>
      <c r="AY139" s="16" t="s">
        <v>142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84</v>
      </c>
      <c r="BK139" s="237">
        <f>ROUND(I139*H139,2)</f>
        <v>0</v>
      </c>
      <c r="BL139" s="16" t="s">
        <v>151</v>
      </c>
      <c r="BM139" s="236" t="s">
        <v>473</v>
      </c>
    </row>
    <row r="140" spans="1:51" s="13" customFormat="1" ht="12">
      <c r="A140" s="13"/>
      <c r="B140" s="243"/>
      <c r="C140" s="244"/>
      <c r="D140" s="245" t="s">
        <v>155</v>
      </c>
      <c r="E140" s="246" t="s">
        <v>1</v>
      </c>
      <c r="F140" s="247" t="s">
        <v>474</v>
      </c>
      <c r="G140" s="244"/>
      <c r="H140" s="248">
        <v>1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155</v>
      </c>
      <c r="AU140" s="254" t="s">
        <v>86</v>
      </c>
      <c r="AV140" s="13" t="s">
        <v>86</v>
      </c>
      <c r="AW140" s="13" t="s">
        <v>34</v>
      </c>
      <c r="AX140" s="13" t="s">
        <v>77</v>
      </c>
      <c r="AY140" s="254" t="s">
        <v>142</v>
      </c>
    </row>
    <row r="141" spans="1:65" s="2" customFormat="1" ht="24.15" customHeight="1">
      <c r="A141" s="37"/>
      <c r="B141" s="38"/>
      <c r="C141" s="225" t="s">
        <v>140</v>
      </c>
      <c r="D141" s="225" t="s">
        <v>146</v>
      </c>
      <c r="E141" s="226" t="s">
        <v>147</v>
      </c>
      <c r="F141" s="227" t="s">
        <v>148</v>
      </c>
      <c r="G141" s="228" t="s">
        <v>149</v>
      </c>
      <c r="H141" s="229">
        <v>6.233</v>
      </c>
      <c r="I141" s="230"/>
      <c r="J141" s="231">
        <f>ROUND(I141*H141,2)</f>
        <v>0</v>
      </c>
      <c r="K141" s="227" t="s">
        <v>150</v>
      </c>
      <c r="L141" s="43"/>
      <c r="M141" s="232" t="s">
        <v>1</v>
      </c>
      <c r="N141" s="233" t="s">
        <v>42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151</v>
      </c>
      <c r="AT141" s="236" t="s">
        <v>146</v>
      </c>
      <c r="AU141" s="236" t="s">
        <v>86</v>
      </c>
      <c r="AY141" s="16" t="s">
        <v>142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84</v>
      </c>
      <c r="BK141" s="237">
        <f>ROUND(I141*H141,2)</f>
        <v>0</v>
      </c>
      <c r="BL141" s="16" t="s">
        <v>151</v>
      </c>
      <c r="BM141" s="236" t="s">
        <v>152</v>
      </c>
    </row>
    <row r="142" spans="1:47" s="2" customFormat="1" ht="12">
      <c r="A142" s="37"/>
      <c r="B142" s="38"/>
      <c r="C142" s="39"/>
      <c r="D142" s="238" t="s">
        <v>153</v>
      </c>
      <c r="E142" s="39"/>
      <c r="F142" s="239" t="s">
        <v>154</v>
      </c>
      <c r="G142" s="39"/>
      <c r="H142" s="39"/>
      <c r="I142" s="240"/>
      <c r="J142" s="39"/>
      <c r="K142" s="39"/>
      <c r="L142" s="43"/>
      <c r="M142" s="241"/>
      <c r="N142" s="242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153</v>
      </c>
      <c r="AU142" s="16" t="s">
        <v>86</v>
      </c>
    </row>
    <row r="143" spans="1:51" s="13" customFormat="1" ht="12">
      <c r="A143" s="13"/>
      <c r="B143" s="243"/>
      <c r="C143" s="244"/>
      <c r="D143" s="245" t="s">
        <v>155</v>
      </c>
      <c r="E143" s="246" t="s">
        <v>1</v>
      </c>
      <c r="F143" s="247" t="s">
        <v>475</v>
      </c>
      <c r="G143" s="244"/>
      <c r="H143" s="248">
        <v>6.2325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155</v>
      </c>
      <c r="AU143" s="254" t="s">
        <v>86</v>
      </c>
      <c r="AV143" s="13" t="s">
        <v>86</v>
      </c>
      <c r="AW143" s="13" t="s">
        <v>34</v>
      </c>
      <c r="AX143" s="13" t="s">
        <v>77</v>
      </c>
      <c r="AY143" s="254" t="s">
        <v>142</v>
      </c>
    </row>
    <row r="144" spans="1:65" s="2" customFormat="1" ht="33" customHeight="1">
      <c r="A144" s="37"/>
      <c r="B144" s="38"/>
      <c r="C144" s="225" t="s">
        <v>476</v>
      </c>
      <c r="D144" s="225" t="s">
        <v>146</v>
      </c>
      <c r="E144" s="226" t="s">
        <v>477</v>
      </c>
      <c r="F144" s="227" t="s">
        <v>478</v>
      </c>
      <c r="G144" s="228" t="s">
        <v>149</v>
      </c>
      <c r="H144" s="229">
        <v>49.86</v>
      </c>
      <c r="I144" s="230"/>
      <c r="J144" s="231">
        <f>ROUND(I144*H144,2)</f>
        <v>0</v>
      </c>
      <c r="K144" s="227" t="s">
        <v>150</v>
      </c>
      <c r="L144" s="43"/>
      <c r="M144" s="232" t="s">
        <v>1</v>
      </c>
      <c r="N144" s="233" t="s">
        <v>42</v>
      </c>
      <c r="O144" s="90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151</v>
      </c>
      <c r="AT144" s="236" t="s">
        <v>146</v>
      </c>
      <c r="AU144" s="236" t="s">
        <v>86</v>
      </c>
      <c r="AY144" s="16" t="s">
        <v>142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84</v>
      </c>
      <c r="BK144" s="237">
        <f>ROUND(I144*H144,2)</f>
        <v>0</v>
      </c>
      <c r="BL144" s="16" t="s">
        <v>151</v>
      </c>
      <c r="BM144" s="236" t="s">
        <v>479</v>
      </c>
    </row>
    <row r="145" spans="1:47" s="2" customFormat="1" ht="12">
      <c r="A145" s="37"/>
      <c r="B145" s="38"/>
      <c r="C145" s="39"/>
      <c r="D145" s="238" t="s">
        <v>153</v>
      </c>
      <c r="E145" s="39"/>
      <c r="F145" s="239" t="s">
        <v>480</v>
      </c>
      <c r="G145" s="39"/>
      <c r="H145" s="39"/>
      <c r="I145" s="240"/>
      <c r="J145" s="39"/>
      <c r="K145" s="39"/>
      <c r="L145" s="43"/>
      <c r="M145" s="241"/>
      <c r="N145" s="242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153</v>
      </c>
      <c r="AU145" s="16" t="s">
        <v>86</v>
      </c>
    </row>
    <row r="146" spans="1:51" s="13" customFormat="1" ht="12">
      <c r="A146" s="13"/>
      <c r="B146" s="243"/>
      <c r="C146" s="244"/>
      <c r="D146" s="245" t="s">
        <v>155</v>
      </c>
      <c r="E146" s="246" t="s">
        <v>1</v>
      </c>
      <c r="F146" s="247" t="s">
        <v>481</v>
      </c>
      <c r="G146" s="244"/>
      <c r="H146" s="248">
        <v>49.86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155</v>
      </c>
      <c r="AU146" s="254" t="s">
        <v>86</v>
      </c>
      <c r="AV146" s="13" t="s">
        <v>86</v>
      </c>
      <c r="AW146" s="13" t="s">
        <v>34</v>
      </c>
      <c r="AX146" s="13" t="s">
        <v>77</v>
      </c>
      <c r="AY146" s="254" t="s">
        <v>142</v>
      </c>
    </row>
    <row r="147" spans="1:65" s="2" customFormat="1" ht="33" customHeight="1">
      <c r="A147" s="37"/>
      <c r="B147" s="38"/>
      <c r="C147" s="225" t="s">
        <v>482</v>
      </c>
      <c r="D147" s="225" t="s">
        <v>146</v>
      </c>
      <c r="E147" s="226" t="s">
        <v>483</v>
      </c>
      <c r="F147" s="227" t="s">
        <v>484</v>
      </c>
      <c r="G147" s="228" t="s">
        <v>149</v>
      </c>
      <c r="H147" s="229">
        <v>1.62</v>
      </c>
      <c r="I147" s="230"/>
      <c r="J147" s="231">
        <f>ROUND(I147*H147,2)</f>
        <v>0</v>
      </c>
      <c r="K147" s="227" t="s">
        <v>150</v>
      </c>
      <c r="L147" s="43"/>
      <c r="M147" s="232" t="s">
        <v>1</v>
      </c>
      <c r="N147" s="233" t="s">
        <v>42</v>
      </c>
      <c r="O147" s="90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151</v>
      </c>
      <c r="AT147" s="236" t="s">
        <v>146</v>
      </c>
      <c r="AU147" s="236" t="s">
        <v>86</v>
      </c>
      <c r="AY147" s="16" t="s">
        <v>142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84</v>
      </c>
      <c r="BK147" s="237">
        <f>ROUND(I147*H147,2)</f>
        <v>0</v>
      </c>
      <c r="BL147" s="16" t="s">
        <v>151</v>
      </c>
      <c r="BM147" s="236" t="s">
        <v>485</v>
      </c>
    </row>
    <row r="148" spans="1:47" s="2" customFormat="1" ht="12">
      <c r="A148" s="37"/>
      <c r="B148" s="38"/>
      <c r="C148" s="39"/>
      <c r="D148" s="238" t="s">
        <v>153</v>
      </c>
      <c r="E148" s="39"/>
      <c r="F148" s="239" t="s">
        <v>486</v>
      </c>
      <c r="G148" s="39"/>
      <c r="H148" s="39"/>
      <c r="I148" s="240"/>
      <c r="J148" s="39"/>
      <c r="K148" s="39"/>
      <c r="L148" s="43"/>
      <c r="M148" s="241"/>
      <c r="N148" s="242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153</v>
      </c>
      <c r="AU148" s="16" t="s">
        <v>86</v>
      </c>
    </row>
    <row r="149" spans="1:51" s="13" customFormat="1" ht="12">
      <c r="A149" s="13"/>
      <c r="B149" s="243"/>
      <c r="C149" s="244"/>
      <c r="D149" s="245" t="s">
        <v>155</v>
      </c>
      <c r="E149" s="246" t="s">
        <v>1</v>
      </c>
      <c r="F149" s="247" t="s">
        <v>487</v>
      </c>
      <c r="G149" s="244"/>
      <c r="H149" s="248">
        <v>1.62</v>
      </c>
      <c r="I149" s="249"/>
      <c r="J149" s="244"/>
      <c r="K149" s="244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155</v>
      </c>
      <c r="AU149" s="254" t="s">
        <v>86</v>
      </c>
      <c r="AV149" s="13" t="s">
        <v>86</v>
      </c>
      <c r="AW149" s="13" t="s">
        <v>34</v>
      </c>
      <c r="AX149" s="13" t="s">
        <v>77</v>
      </c>
      <c r="AY149" s="254" t="s">
        <v>142</v>
      </c>
    </row>
    <row r="150" spans="1:65" s="2" customFormat="1" ht="37.8" customHeight="1">
      <c r="A150" s="37"/>
      <c r="B150" s="38"/>
      <c r="C150" s="225" t="s">
        <v>157</v>
      </c>
      <c r="D150" s="225" t="s">
        <v>146</v>
      </c>
      <c r="E150" s="226" t="s">
        <v>158</v>
      </c>
      <c r="F150" s="227" t="s">
        <v>159</v>
      </c>
      <c r="G150" s="228" t="s">
        <v>149</v>
      </c>
      <c r="H150" s="229">
        <v>12.466</v>
      </c>
      <c r="I150" s="230"/>
      <c r="J150" s="231">
        <f>ROUND(I150*H150,2)</f>
        <v>0</v>
      </c>
      <c r="K150" s="227" t="s">
        <v>150</v>
      </c>
      <c r="L150" s="43"/>
      <c r="M150" s="232" t="s">
        <v>1</v>
      </c>
      <c r="N150" s="233" t="s">
        <v>42</v>
      </c>
      <c r="O150" s="90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151</v>
      </c>
      <c r="AT150" s="236" t="s">
        <v>146</v>
      </c>
      <c r="AU150" s="236" t="s">
        <v>86</v>
      </c>
      <c r="AY150" s="16" t="s">
        <v>142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84</v>
      </c>
      <c r="BK150" s="237">
        <f>ROUND(I150*H150,2)</f>
        <v>0</v>
      </c>
      <c r="BL150" s="16" t="s">
        <v>151</v>
      </c>
      <c r="BM150" s="236" t="s">
        <v>160</v>
      </c>
    </row>
    <row r="151" spans="1:47" s="2" customFormat="1" ht="12">
      <c r="A151" s="37"/>
      <c r="B151" s="38"/>
      <c r="C151" s="39"/>
      <c r="D151" s="238" t="s">
        <v>153</v>
      </c>
      <c r="E151" s="39"/>
      <c r="F151" s="239" t="s">
        <v>161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153</v>
      </c>
      <c r="AU151" s="16" t="s">
        <v>86</v>
      </c>
    </row>
    <row r="152" spans="1:51" s="13" customFormat="1" ht="12">
      <c r="A152" s="13"/>
      <c r="B152" s="243"/>
      <c r="C152" s="244"/>
      <c r="D152" s="245" t="s">
        <v>155</v>
      </c>
      <c r="E152" s="246" t="s">
        <v>1</v>
      </c>
      <c r="F152" s="247" t="s">
        <v>488</v>
      </c>
      <c r="G152" s="244"/>
      <c r="H152" s="248">
        <v>12.466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155</v>
      </c>
      <c r="AU152" s="254" t="s">
        <v>86</v>
      </c>
      <c r="AV152" s="13" t="s">
        <v>86</v>
      </c>
      <c r="AW152" s="13" t="s">
        <v>34</v>
      </c>
      <c r="AX152" s="13" t="s">
        <v>77</v>
      </c>
      <c r="AY152" s="254" t="s">
        <v>142</v>
      </c>
    </row>
    <row r="153" spans="1:65" s="2" customFormat="1" ht="37.8" customHeight="1">
      <c r="A153" s="37"/>
      <c r="B153" s="38"/>
      <c r="C153" s="225" t="s">
        <v>489</v>
      </c>
      <c r="D153" s="225" t="s">
        <v>146</v>
      </c>
      <c r="E153" s="226" t="s">
        <v>490</v>
      </c>
      <c r="F153" s="227" t="s">
        <v>491</v>
      </c>
      <c r="G153" s="228" t="s">
        <v>149</v>
      </c>
      <c r="H153" s="229">
        <v>12.466</v>
      </c>
      <c r="I153" s="230"/>
      <c r="J153" s="231">
        <f>ROUND(I153*H153,2)</f>
        <v>0</v>
      </c>
      <c r="K153" s="227" t="s">
        <v>150</v>
      </c>
      <c r="L153" s="43"/>
      <c r="M153" s="232" t="s">
        <v>1</v>
      </c>
      <c r="N153" s="233" t="s">
        <v>42</v>
      </c>
      <c r="O153" s="90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151</v>
      </c>
      <c r="AT153" s="236" t="s">
        <v>146</v>
      </c>
      <c r="AU153" s="236" t="s">
        <v>86</v>
      </c>
      <c r="AY153" s="16" t="s">
        <v>142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84</v>
      </c>
      <c r="BK153" s="237">
        <f>ROUND(I153*H153,2)</f>
        <v>0</v>
      </c>
      <c r="BL153" s="16" t="s">
        <v>151</v>
      </c>
      <c r="BM153" s="236" t="s">
        <v>492</v>
      </c>
    </row>
    <row r="154" spans="1:47" s="2" customFormat="1" ht="12">
      <c r="A154" s="37"/>
      <c r="B154" s="38"/>
      <c r="C154" s="39"/>
      <c r="D154" s="238" t="s">
        <v>153</v>
      </c>
      <c r="E154" s="39"/>
      <c r="F154" s="239" t="s">
        <v>493</v>
      </c>
      <c r="G154" s="39"/>
      <c r="H154" s="39"/>
      <c r="I154" s="240"/>
      <c r="J154" s="39"/>
      <c r="K154" s="39"/>
      <c r="L154" s="43"/>
      <c r="M154" s="241"/>
      <c r="N154" s="242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153</v>
      </c>
      <c r="AU154" s="16" t="s">
        <v>86</v>
      </c>
    </row>
    <row r="155" spans="1:51" s="13" customFormat="1" ht="12">
      <c r="A155" s="13"/>
      <c r="B155" s="243"/>
      <c r="C155" s="244"/>
      <c r="D155" s="245" t="s">
        <v>155</v>
      </c>
      <c r="E155" s="246" t="s">
        <v>1</v>
      </c>
      <c r="F155" s="247" t="s">
        <v>488</v>
      </c>
      <c r="G155" s="244"/>
      <c r="H155" s="248">
        <v>12.466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155</v>
      </c>
      <c r="AU155" s="254" t="s">
        <v>86</v>
      </c>
      <c r="AV155" s="13" t="s">
        <v>86</v>
      </c>
      <c r="AW155" s="13" t="s">
        <v>34</v>
      </c>
      <c r="AX155" s="13" t="s">
        <v>84</v>
      </c>
      <c r="AY155" s="254" t="s">
        <v>142</v>
      </c>
    </row>
    <row r="156" spans="1:65" s="2" customFormat="1" ht="37.8" customHeight="1">
      <c r="A156" s="37"/>
      <c r="B156" s="38"/>
      <c r="C156" s="225" t="s">
        <v>494</v>
      </c>
      <c r="D156" s="225" t="s">
        <v>146</v>
      </c>
      <c r="E156" s="226" t="s">
        <v>495</v>
      </c>
      <c r="F156" s="227" t="s">
        <v>496</v>
      </c>
      <c r="G156" s="228" t="s">
        <v>149</v>
      </c>
      <c r="H156" s="229">
        <v>49.86</v>
      </c>
      <c r="I156" s="230"/>
      <c r="J156" s="231">
        <f>ROUND(I156*H156,2)</f>
        <v>0</v>
      </c>
      <c r="K156" s="227" t="s">
        <v>150</v>
      </c>
      <c r="L156" s="43"/>
      <c r="M156" s="232" t="s">
        <v>1</v>
      </c>
      <c r="N156" s="233" t="s">
        <v>42</v>
      </c>
      <c r="O156" s="90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151</v>
      </c>
      <c r="AT156" s="236" t="s">
        <v>146</v>
      </c>
      <c r="AU156" s="236" t="s">
        <v>86</v>
      </c>
      <c r="AY156" s="16" t="s">
        <v>142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84</v>
      </c>
      <c r="BK156" s="237">
        <f>ROUND(I156*H156,2)</f>
        <v>0</v>
      </c>
      <c r="BL156" s="16" t="s">
        <v>151</v>
      </c>
      <c r="BM156" s="236" t="s">
        <v>497</v>
      </c>
    </row>
    <row r="157" spans="1:47" s="2" customFormat="1" ht="12">
      <c r="A157" s="37"/>
      <c r="B157" s="38"/>
      <c r="C157" s="39"/>
      <c r="D157" s="238" t="s">
        <v>153</v>
      </c>
      <c r="E157" s="39"/>
      <c r="F157" s="239" t="s">
        <v>498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153</v>
      </c>
      <c r="AU157" s="16" t="s">
        <v>86</v>
      </c>
    </row>
    <row r="158" spans="1:51" s="13" customFormat="1" ht="12">
      <c r="A158" s="13"/>
      <c r="B158" s="243"/>
      <c r="C158" s="244"/>
      <c r="D158" s="245" t="s">
        <v>155</v>
      </c>
      <c r="E158" s="246" t="s">
        <v>1</v>
      </c>
      <c r="F158" s="247" t="s">
        <v>481</v>
      </c>
      <c r="G158" s="244"/>
      <c r="H158" s="248">
        <v>49.86000000000001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155</v>
      </c>
      <c r="AU158" s="254" t="s">
        <v>86</v>
      </c>
      <c r="AV158" s="13" t="s">
        <v>86</v>
      </c>
      <c r="AW158" s="13" t="s">
        <v>34</v>
      </c>
      <c r="AX158" s="13" t="s">
        <v>77</v>
      </c>
      <c r="AY158" s="254" t="s">
        <v>142</v>
      </c>
    </row>
    <row r="159" spans="1:65" s="2" customFormat="1" ht="37.8" customHeight="1">
      <c r="A159" s="37"/>
      <c r="B159" s="38"/>
      <c r="C159" s="225" t="s">
        <v>499</v>
      </c>
      <c r="D159" s="225" t="s">
        <v>146</v>
      </c>
      <c r="E159" s="226" t="s">
        <v>500</v>
      </c>
      <c r="F159" s="227" t="s">
        <v>501</v>
      </c>
      <c r="G159" s="228" t="s">
        <v>149</v>
      </c>
      <c r="H159" s="229">
        <v>49.86</v>
      </c>
      <c r="I159" s="230"/>
      <c r="J159" s="231">
        <f>ROUND(I159*H159,2)</f>
        <v>0</v>
      </c>
      <c r="K159" s="227" t="s">
        <v>150</v>
      </c>
      <c r="L159" s="43"/>
      <c r="M159" s="232" t="s">
        <v>1</v>
      </c>
      <c r="N159" s="233" t="s">
        <v>42</v>
      </c>
      <c r="O159" s="90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151</v>
      </c>
      <c r="AT159" s="236" t="s">
        <v>146</v>
      </c>
      <c r="AU159" s="236" t="s">
        <v>86</v>
      </c>
      <c r="AY159" s="16" t="s">
        <v>142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84</v>
      </c>
      <c r="BK159" s="237">
        <f>ROUND(I159*H159,2)</f>
        <v>0</v>
      </c>
      <c r="BL159" s="16" t="s">
        <v>151</v>
      </c>
      <c r="BM159" s="236" t="s">
        <v>502</v>
      </c>
    </row>
    <row r="160" spans="1:47" s="2" customFormat="1" ht="12">
      <c r="A160" s="37"/>
      <c r="B160" s="38"/>
      <c r="C160" s="39"/>
      <c r="D160" s="238" t="s">
        <v>153</v>
      </c>
      <c r="E160" s="39"/>
      <c r="F160" s="239" t="s">
        <v>503</v>
      </c>
      <c r="G160" s="39"/>
      <c r="H160" s="39"/>
      <c r="I160" s="240"/>
      <c r="J160" s="39"/>
      <c r="K160" s="39"/>
      <c r="L160" s="43"/>
      <c r="M160" s="241"/>
      <c r="N160" s="242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153</v>
      </c>
      <c r="AU160" s="16" t="s">
        <v>86</v>
      </c>
    </row>
    <row r="161" spans="1:51" s="13" customFormat="1" ht="12">
      <c r="A161" s="13"/>
      <c r="B161" s="243"/>
      <c r="C161" s="244"/>
      <c r="D161" s="245" t="s">
        <v>155</v>
      </c>
      <c r="E161" s="246" t="s">
        <v>1</v>
      </c>
      <c r="F161" s="247" t="s">
        <v>481</v>
      </c>
      <c r="G161" s="244"/>
      <c r="H161" s="248">
        <v>49.86000000000001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155</v>
      </c>
      <c r="AU161" s="254" t="s">
        <v>86</v>
      </c>
      <c r="AV161" s="13" t="s">
        <v>86</v>
      </c>
      <c r="AW161" s="13" t="s">
        <v>34</v>
      </c>
      <c r="AX161" s="13" t="s">
        <v>77</v>
      </c>
      <c r="AY161" s="254" t="s">
        <v>142</v>
      </c>
    </row>
    <row r="162" spans="1:65" s="2" customFormat="1" ht="24.15" customHeight="1">
      <c r="A162" s="37"/>
      <c r="B162" s="38"/>
      <c r="C162" s="225" t="s">
        <v>163</v>
      </c>
      <c r="D162" s="225" t="s">
        <v>146</v>
      </c>
      <c r="E162" s="226" t="s">
        <v>164</v>
      </c>
      <c r="F162" s="227" t="s">
        <v>165</v>
      </c>
      <c r="G162" s="228" t="s">
        <v>149</v>
      </c>
      <c r="H162" s="229">
        <v>6.233</v>
      </c>
      <c r="I162" s="230"/>
      <c r="J162" s="231">
        <f>ROUND(I162*H162,2)</f>
        <v>0</v>
      </c>
      <c r="K162" s="227" t="s">
        <v>166</v>
      </c>
      <c r="L162" s="43"/>
      <c r="M162" s="232" t="s">
        <v>1</v>
      </c>
      <c r="N162" s="233" t="s">
        <v>42</v>
      </c>
      <c r="O162" s="90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151</v>
      </c>
      <c r="AT162" s="236" t="s">
        <v>146</v>
      </c>
      <c r="AU162" s="236" t="s">
        <v>86</v>
      </c>
      <c r="AY162" s="16" t="s">
        <v>142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84</v>
      </c>
      <c r="BK162" s="237">
        <f>ROUND(I162*H162,2)</f>
        <v>0</v>
      </c>
      <c r="BL162" s="16" t="s">
        <v>151</v>
      </c>
      <c r="BM162" s="236" t="s">
        <v>504</v>
      </c>
    </row>
    <row r="163" spans="1:47" s="2" customFormat="1" ht="12">
      <c r="A163" s="37"/>
      <c r="B163" s="38"/>
      <c r="C163" s="39"/>
      <c r="D163" s="238" t="s">
        <v>153</v>
      </c>
      <c r="E163" s="39"/>
      <c r="F163" s="239" t="s">
        <v>168</v>
      </c>
      <c r="G163" s="39"/>
      <c r="H163" s="39"/>
      <c r="I163" s="240"/>
      <c r="J163" s="39"/>
      <c r="K163" s="39"/>
      <c r="L163" s="43"/>
      <c r="M163" s="241"/>
      <c r="N163" s="242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153</v>
      </c>
      <c r="AU163" s="16" t="s">
        <v>86</v>
      </c>
    </row>
    <row r="164" spans="1:51" s="13" customFormat="1" ht="12">
      <c r="A164" s="13"/>
      <c r="B164" s="243"/>
      <c r="C164" s="244"/>
      <c r="D164" s="245" t="s">
        <v>155</v>
      </c>
      <c r="E164" s="246" t="s">
        <v>1</v>
      </c>
      <c r="F164" s="247" t="s">
        <v>505</v>
      </c>
      <c r="G164" s="244"/>
      <c r="H164" s="248">
        <v>6.233</v>
      </c>
      <c r="I164" s="249"/>
      <c r="J164" s="244"/>
      <c r="K164" s="244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155</v>
      </c>
      <c r="AU164" s="254" t="s">
        <v>86</v>
      </c>
      <c r="AV164" s="13" t="s">
        <v>86</v>
      </c>
      <c r="AW164" s="13" t="s">
        <v>34</v>
      </c>
      <c r="AX164" s="13" t="s">
        <v>77</v>
      </c>
      <c r="AY164" s="254" t="s">
        <v>142</v>
      </c>
    </row>
    <row r="165" spans="1:65" s="2" customFormat="1" ht="24.15" customHeight="1">
      <c r="A165" s="37"/>
      <c r="B165" s="38"/>
      <c r="C165" s="225" t="s">
        <v>506</v>
      </c>
      <c r="D165" s="225" t="s">
        <v>146</v>
      </c>
      <c r="E165" s="226" t="s">
        <v>507</v>
      </c>
      <c r="F165" s="227" t="s">
        <v>508</v>
      </c>
      <c r="G165" s="228" t="s">
        <v>149</v>
      </c>
      <c r="H165" s="229">
        <v>49.86</v>
      </c>
      <c r="I165" s="230"/>
      <c r="J165" s="231">
        <f>ROUND(I165*H165,2)</f>
        <v>0</v>
      </c>
      <c r="K165" s="227" t="s">
        <v>150</v>
      </c>
      <c r="L165" s="43"/>
      <c r="M165" s="232" t="s">
        <v>1</v>
      </c>
      <c r="N165" s="233" t="s">
        <v>42</v>
      </c>
      <c r="O165" s="90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151</v>
      </c>
      <c r="AT165" s="236" t="s">
        <v>146</v>
      </c>
      <c r="AU165" s="236" t="s">
        <v>86</v>
      </c>
      <c r="AY165" s="16" t="s">
        <v>142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84</v>
      </c>
      <c r="BK165" s="237">
        <f>ROUND(I165*H165,2)</f>
        <v>0</v>
      </c>
      <c r="BL165" s="16" t="s">
        <v>151</v>
      </c>
      <c r="BM165" s="236" t="s">
        <v>509</v>
      </c>
    </row>
    <row r="166" spans="1:47" s="2" customFormat="1" ht="12">
      <c r="A166" s="37"/>
      <c r="B166" s="38"/>
      <c r="C166" s="39"/>
      <c r="D166" s="238" t="s">
        <v>153</v>
      </c>
      <c r="E166" s="39"/>
      <c r="F166" s="239" t="s">
        <v>510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153</v>
      </c>
      <c r="AU166" s="16" t="s">
        <v>86</v>
      </c>
    </row>
    <row r="167" spans="1:51" s="13" customFormat="1" ht="12">
      <c r="A167" s="13"/>
      <c r="B167" s="243"/>
      <c r="C167" s="244"/>
      <c r="D167" s="245" t="s">
        <v>155</v>
      </c>
      <c r="E167" s="246" t="s">
        <v>1</v>
      </c>
      <c r="F167" s="247" t="s">
        <v>481</v>
      </c>
      <c r="G167" s="244"/>
      <c r="H167" s="248">
        <v>49.86000000000001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155</v>
      </c>
      <c r="AU167" s="254" t="s">
        <v>86</v>
      </c>
      <c r="AV167" s="13" t="s">
        <v>86</v>
      </c>
      <c r="AW167" s="13" t="s">
        <v>34</v>
      </c>
      <c r="AX167" s="13" t="s">
        <v>77</v>
      </c>
      <c r="AY167" s="254" t="s">
        <v>142</v>
      </c>
    </row>
    <row r="168" spans="1:65" s="2" customFormat="1" ht="33" customHeight="1">
      <c r="A168" s="37"/>
      <c r="B168" s="38"/>
      <c r="C168" s="225" t="s">
        <v>511</v>
      </c>
      <c r="D168" s="225" t="s">
        <v>146</v>
      </c>
      <c r="E168" s="226" t="s">
        <v>512</v>
      </c>
      <c r="F168" s="227" t="s">
        <v>513</v>
      </c>
      <c r="G168" s="228" t="s">
        <v>333</v>
      </c>
      <c r="H168" s="229">
        <v>94.734</v>
      </c>
      <c r="I168" s="230"/>
      <c r="J168" s="231">
        <f>ROUND(I168*H168,2)</f>
        <v>0</v>
      </c>
      <c r="K168" s="227" t="s">
        <v>150</v>
      </c>
      <c r="L168" s="43"/>
      <c r="M168" s="232" t="s">
        <v>1</v>
      </c>
      <c r="N168" s="233" t="s">
        <v>42</v>
      </c>
      <c r="O168" s="90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6" t="s">
        <v>151</v>
      </c>
      <c r="AT168" s="236" t="s">
        <v>146</v>
      </c>
      <c r="AU168" s="236" t="s">
        <v>86</v>
      </c>
      <c r="AY168" s="16" t="s">
        <v>142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6" t="s">
        <v>84</v>
      </c>
      <c r="BK168" s="237">
        <f>ROUND(I168*H168,2)</f>
        <v>0</v>
      </c>
      <c r="BL168" s="16" t="s">
        <v>151</v>
      </c>
      <c r="BM168" s="236" t="s">
        <v>514</v>
      </c>
    </row>
    <row r="169" spans="1:47" s="2" customFormat="1" ht="12">
      <c r="A169" s="37"/>
      <c r="B169" s="38"/>
      <c r="C169" s="39"/>
      <c r="D169" s="238" t="s">
        <v>153</v>
      </c>
      <c r="E169" s="39"/>
      <c r="F169" s="239" t="s">
        <v>515</v>
      </c>
      <c r="G169" s="39"/>
      <c r="H169" s="39"/>
      <c r="I169" s="240"/>
      <c r="J169" s="39"/>
      <c r="K169" s="39"/>
      <c r="L169" s="43"/>
      <c r="M169" s="241"/>
      <c r="N169" s="242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153</v>
      </c>
      <c r="AU169" s="16" t="s">
        <v>86</v>
      </c>
    </row>
    <row r="170" spans="1:51" s="13" customFormat="1" ht="12">
      <c r="A170" s="13"/>
      <c r="B170" s="243"/>
      <c r="C170" s="244"/>
      <c r="D170" s="245" t="s">
        <v>155</v>
      </c>
      <c r="E170" s="244"/>
      <c r="F170" s="247" t="s">
        <v>516</v>
      </c>
      <c r="G170" s="244"/>
      <c r="H170" s="248">
        <v>94.734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155</v>
      </c>
      <c r="AU170" s="254" t="s">
        <v>86</v>
      </c>
      <c r="AV170" s="13" t="s">
        <v>86</v>
      </c>
      <c r="AW170" s="13" t="s">
        <v>4</v>
      </c>
      <c r="AX170" s="13" t="s">
        <v>84</v>
      </c>
      <c r="AY170" s="254" t="s">
        <v>142</v>
      </c>
    </row>
    <row r="171" spans="1:65" s="2" customFormat="1" ht="24.15" customHeight="1">
      <c r="A171" s="37"/>
      <c r="B171" s="38"/>
      <c r="C171" s="225" t="s">
        <v>170</v>
      </c>
      <c r="D171" s="225" t="s">
        <v>146</v>
      </c>
      <c r="E171" s="226" t="s">
        <v>171</v>
      </c>
      <c r="F171" s="227" t="s">
        <v>172</v>
      </c>
      <c r="G171" s="228" t="s">
        <v>149</v>
      </c>
      <c r="H171" s="229">
        <v>7.853</v>
      </c>
      <c r="I171" s="230"/>
      <c r="J171" s="231">
        <f>ROUND(I171*H171,2)</f>
        <v>0</v>
      </c>
      <c r="K171" s="227" t="s">
        <v>150</v>
      </c>
      <c r="L171" s="43"/>
      <c r="M171" s="232" t="s">
        <v>1</v>
      </c>
      <c r="N171" s="233" t="s">
        <v>42</v>
      </c>
      <c r="O171" s="90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151</v>
      </c>
      <c r="AT171" s="236" t="s">
        <v>146</v>
      </c>
      <c r="AU171" s="236" t="s">
        <v>86</v>
      </c>
      <c r="AY171" s="16" t="s">
        <v>142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84</v>
      </c>
      <c r="BK171" s="237">
        <f>ROUND(I171*H171,2)</f>
        <v>0</v>
      </c>
      <c r="BL171" s="16" t="s">
        <v>151</v>
      </c>
      <c r="BM171" s="236" t="s">
        <v>517</v>
      </c>
    </row>
    <row r="172" spans="1:47" s="2" customFormat="1" ht="12">
      <c r="A172" s="37"/>
      <c r="B172" s="38"/>
      <c r="C172" s="39"/>
      <c r="D172" s="238" t="s">
        <v>153</v>
      </c>
      <c r="E172" s="39"/>
      <c r="F172" s="239" t="s">
        <v>174</v>
      </c>
      <c r="G172" s="39"/>
      <c r="H172" s="39"/>
      <c r="I172" s="240"/>
      <c r="J172" s="39"/>
      <c r="K172" s="39"/>
      <c r="L172" s="43"/>
      <c r="M172" s="241"/>
      <c r="N172" s="242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153</v>
      </c>
      <c r="AU172" s="16" t="s">
        <v>86</v>
      </c>
    </row>
    <row r="173" spans="1:51" s="13" customFormat="1" ht="12">
      <c r="A173" s="13"/>
      <c r="B173" s="243"/>
      <c r="C173" s="244"/>
      <c r="D173" s="245" t="s">
        <v>155</v>
      </c>
      <c r="E173" s="246" t="s">
        <v>1</v>
      </c>
      <c r="F173" s="247" t="s">
        <v>518</v>
      </c>
      <c r="G173" s="244"/>
      <c r="H173" s="248">
        <v>1.62</v>
      </c>
      <c r="I173" s="249"/>
      <c r="J173" s="244"/>
      <c r="K173" s="244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155</v>
      </c>
      <c r="AU173" s="254" t="s">
        <v>86</v>
      </c>
      <c r="AV173" s="13" t="s">
        <v>86</v>
      </c>
      <c r="AW173" s="13" t="s">
        <v>34</v>
      </c>
      <c r="AX173" s="13" t="s">
        <v>77</v>
      </c>
      <c r="AY173" s="254" t="s">
        <v>142</v>
      </c>
    </row>
    <row r="174" spans="1:51" s="13" customFormat="1" ht="12">
      <c r="A174" s="13"/>
      <c r="B174" s="243"/>
      <c r="C174" s="244"/>
      <c r="D174" s="245" t="s">
        <v>155</v>
      </c>
      <c r="E174" s="246" t="s">
        <v>1</v>
      </c>
      <c r="F174" s="247" t="s">
        <v>505</v>
      </c>
      <c r="G174" s="244"/>
      <c r="H174" s="248">
        <v>6.233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155</v>
      </c>
      <c r="AU174" s="254" t="s">
        <v>86</v>
      </c>
      <c r="AV174" s="13" t="s">
        <v>86</v>
      </c>
      <c r="AW174" s="13" t="s">
        <v>34</v>
      </c>
      <c r="AX174" s="13" t="s">
        <v>77</v>
      </c>
      <c r="AY174" s="254" t="s">
        <v>142</v>
      </c>
    </row>
    <row r="175" spans="1:65" s="2" customFormat="1" ht="37.8" customHeight="1">
      <c r="A175" s="37"/>
      <c r="B175" s="38"/>
      <c r="C175" s="225" t="s">
        <v>175</v>
      </c>
      <c r="D175" s="225" t="s">
        <v>146</v>
      </c>
      <c r="E175" s="226" t="s">
        <v>176</v>
      </c>
      <c r="F175" s="227" t="s">
        <v>177</v>
      </c>
      <c r="G175" s="228" t="s">
        <v>178</v>
      </c>
      <c r="H175" s="229">
        <v>561.975</v>
      </c>
      <c r="I175" s="230"/>
      <c r="J175" s="231">
        <f>ROUND(I175*H175,2)</f>
        <v>0</v>
      </c>
      <c r="K175" s="227" t="s">
        <v>150</v>
      </c>
      <c r="L175" s="43"/>
      <c r="M175" s="232" t="s">
        <v>1</v>
      </c>
      <c r="N175" s="233" t="s">
        <v>42</v>
      </c>
      <c r="O175" s="90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151</v>
      </c>
      <c r="AT175" s="236" t="s">
        <v>146</v>
      </c>
      <c r="AU175" s="236" t="s">
        <v>86</v>
      </c>
      <c r="AY175" s="16" t="s">
        <v>142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84</v>
      </c>
      <c r="BK175" s="237">
        <f>ROUND(I175*H175,2)</f>
        <v>0</v>
      </c>
      <c r="BL175" s="16" t="s">
        <v>151</v>
      </c>
      <c r="BM175" s="236" t="s">
        <v>179</v>
      </c>
    </row>
    <row r="176" spans="1:47" s="2" customFormat="1" ht="12">
      <c r="A176" s="37"/>
      <c r="B176" s="38"/>
      <c r="C176" s="39"/>
      <c r="D176" s="238" t="s">
        <v>153</v>
      </c>
      <c r="E176" s="39"/>
      <c r="F176" s="239" t="s">
        <v>180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153</v>
      </c>
      <c r="AU176" s="16" t="s">
        <v>86</v>
      </c>
    </row>
    <row r="177" spans="1:51" s="13" customFormat="1" ht="12">
      <c r="A177" s="13"/>
      <c r="B177" s="243"/>
      <c r="C177" s="244"/>
      <c r="D177" s="245" t="s">
        <v>155</v>
      </c>
      <c r="E177" s="246" t="s">
        <v>1</v>
      </c>
      <c r="F177" s="247" t="s">
        <v>519</v>
      </c>
      <c r="G177" s="244"/>
      <c r="H177" s="248">
        <v>20.775</v>
      </c>
      <c r="I177" s="249"/>
      <c r="J177" s="244"/>
      <c r="K177" s="244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155</v>
      </c>
      <c r="AU177" s="254" t="s">
        <v>86</v>
      </c>
      <c r="AV177" s="13" t="s">
        <v>86</v>
      </c>
      <c r="AW177" s="13" t="s">
        <v>34</v>
      </c>
      <c r="AX177" s="13" t="s">
        <v>77</v>
      </c>
      <c r="AY177" s="254" t="s">
        <v>142</v>
      </c>
    </row>
    <row r="178" spans="1:51" s="13" customFormat="1" ht="12">
      <c r="A178" s="13"/>
      <c r="B178" s="243"/>
      <c r="C178" s="244"/>
      <c r="D178" s="245" t="s">
        <v>155</v>
      </c>
      <c r="E178" s="246" t="s">
        <v>1</v>
      </c>
      <c r="F178" s="247" t="s">
        <v>520</v>
      </c>
      <c r="G178" s="244"/>
      <c r="H178" s="248">
        <v>166.2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155</v>
      </c>
      <c r="AU178" s="254" t="s">
        <v>86</v>
      </c>
      <c r="AV178" s="13" t="s">
        <v>86</v>
      </c>
      <c r="AW178" s="13" t="s">
        <v>34</v>
      </c>
      <c r="AX178" s="13" t="s">
        <v>77</v>
      </c>
      <c r="AY178" s="254" t="s">
        <v>142</v>
      </c>
    </row>
    <row r="179" spans="1:51" s="13" customFormat="1" ht="12">
      <c r="A179" s="13"/>
      <c r="B179" s="243"/>
      <c r="C179" s="244"/>
      <c r="D179" s="245" t="s">
        <v>155</v>
      </c>
      <c r="E179" s="246" t="s">
        <v>1</v>
      </c>
      <c r="F179" s="247" t="s">
        <v>521</v>
      </c>
      <c r="G179" s="244"/>
      <c r="H179" s="248">
        <v>375</v>
      </c>
      <c r="I179" s="249"/>
      <c r="J179" s="244"/>
      <c r="K179" s="244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155</v>
      </c>
      <c r="AU179" s="254" t="s">
        <v>86</v>
      </c>
      <c r="AV179" s="13" t="s">
        <v>86</v>
      </c>
      <c r="AW179" s="13" t="s">
        <v>34</v>
      </c>
      <c r="AX179" s="13" t="s">
        <v>77</v>
      </c>
      <c r="AY179" s="254" t="s">
        <v>142</v>
      </c>
    </row>
    <row r="180" spans="1:65" s="2" customFormat="1" ht="33" customHeight="1">
      <c r="A180" s="37"/>
      <c r="B180" s="38"/>
      <c r="C180" s="225" t="s">
        <v>522</v>
      </c>
      <c r="D180" s="225" t="s">
        <v>146</v>
      </c>
      <c r="E180" s="226" t="s">
        <v>523</v>
      </c>
      <c r="F180" s="227" t="s">
        <v>524</v>
      </c>
      <c r="G180" s="228" t="s">
        <v>178</v>
      </c>
      <c r="H180" s="229">
        <v>20.775</v>
      </c>
      <c r="I180" s="230"/>
      <c r="J180" s="231">
        <f>ROUND(I180*H180,2)</f>
        <v>0</v>
      </c>
      <c r="K180" s="227" t="s">
        <v>1</v>
      </c>
      <c r="L180" s="43"/>
      <c r="M180" s="232" t="s">
        <v>1</v>
      </c>
      <c r="N180" s="233" t="s">
        <v>42</v>
      </c>
      <c r="O180" s="90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6" t="s">
        <v>151</v>
      </c>
      <c r="AT180" s="236" t="s">
        <v>146</v>
      </c>
      <c r="AU180" s="236" t="s">
        <v>86</v>
      </c>
      <c r="AY180" s="16" t="s">
        <v>142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6" t="s">
        <v>84</v>
      </c>
      <c r="BK180" s="237">
        <f>ROUND(I180*H180,2)</f>
        <v>0</v>
      </c>
      <c r="BL180" s="16" t="s">
        <v>151</v>
      </c>
      <c r="BM180" s="236" t="s">
        <v>525</v>
      </c>
    </row>
    <row r="181" spans="1:51" s="13" customFormat="1" ht="12">
      <c r="A181" s="13"/>
      <c r="B181" s="243"/>
      <c r="C181" s="244"/>
      <c r="D181" s="245" t="s">
        <v>155</v>
      </c>
      <c r="E181" s="246" t="s">
        <v>1</v>
      </c>
      <c r="F181" s="247" t="s">
        <v>519</v>
      </c>
      <c r="G181" s="244"/>
      <c r="H181" s="248">
        <v>20.775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155</v>
      </c>
      <c r="AU181" s="254" t="s">
        <v>86</v>
      </c>
      <c r="AV181" s="13" t="s">
        <v>86</v>
      </c>
      <c r="AW181" s="13" t="s">
        <v>34</v>
      </c>
      <c r="AX181" s="13" t="s">
        <v>77</v>
      </c>
      <c r="AY181" s="254" t="s">
        <v>142</v>
      </c>
    </row>
    <row r="182" spans="1:65" s="2" customFormat="1" ht="16.5" customHeight="1">
      <c r="A182" s="37"/>
      <c r="B182" s="38"/>
      <c r="C182" s="256" t="s">
        <v>526</v>
      </c>
      <c r="D182" s="256" t="s">
        <v>206</v>
      </c>
      <c r="E182" s="257" t="s">
        <v>527</v>
      </c>
      <c r="F182" s="258" t="s">
        <v>528</v>
      </c>
      <c r="G182" s="259" t="s">
        <v>333</v>
      </c>
      <c r="H182" s="260">
        <v>3.947</v>
      </c>
      <c r="I182" s="261"/>
      <c r="J182" s="262">
        <f>ROUND(I182*H182,2)</f>
        <v>0</v>
      </c>
      <c r="K182" s="258" t="s">
        <v>150</v>
      </c>
      <c r="L182" s="263"/>
      <c r="M182" s="264" t="s">
        <v>1</v>
      </c>
      <c r="N182" s="265" t="s">
        <v>42</v>
      </c>
      <c r="O182" s="90"/>
      <c r="P182" s="234">
        <f>O182*H182</f>
        <v>0</v>
      </c>
      <c r="Q182" s="234">
        <v>1</v>
      </c>
      <c r="R182" s="234">
        <f>Q182*H182</f>
        <v>3.947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210</v>
      </c>
      <c r="AT182" s="236" t="s">
        <v>206</v>
      </c>
      <c r="AU182" s="236" t="s">
        <v>86</v>
      </c>
      <c r="AY182" s="16" t="s">
        <v>142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84</v>
      </c>
      <c r="BK182" s="237">
        <f>ROUND(I182*H182,2)</f>
        <v>0</v>
      </c>
      <c r="BL182" s="16" t="s">
        <v>151</v>
      </c>
      <c r="BM182" s="236" t="s">
        <v>529</v>
      </c>
    </row>
    <row r="183" spans="1:51" s="14" customFormat="1" ht="12">
      <c r="A183" s="14"/>
      <c r="B183" s="266"/>
      <c r="C183" s="267"/>
      <c r="D183" s="245" t="s">
        <v>155</v>
      </c>
      <c r="E183" s="268" t="s">
        <v>1</v>
      </c>
      <c r="F183" s="269" t="s">
        <v>530</v>
      </c>
      <c r="G183" s="267"/>
      <c r="H183" s="268" t="s">
        <v>1</v>
      </c>
      <c r="I183" s="270"/>
      <c r="J183" s="267"/>
      <c r="K183" s="267"/>
      <c r="L183" s="271"/>
      <c r="M183" s="272"/>
      <c r="N183" s="273"/>
      <c r="O183" s="273"/>
      <c r="P183" s="273"/>
      <c r="Q183" s="273"/>
      <c r="R183" s="273"/>
      <c r="S183" s="273"/>
      <c r="T183" s="27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5" t="s">
        <v>155</v>
      </c>
      <c r="AU183" s="275" t="s">
        <v>86</v>
      </c>
      <c r="AV183" s="14" t="s">
        <v>84</v>
      </c>
      <c r="AW183" s="14" t="s">
        <v>34</v>
      </c>
      <c r="AX183" s="14" t="s">
        <v>77</v>
      </c>
      <c r="AY183" s="275" t="s">
        <v>142</v>
      </c>
    </row>
    <row r="184" spans="1:51" s="13" customFormat="1" ht="12">
      <c r="A184" s="13"/>
      <c r="B184" s="243"/>
      <c r="C184" s="244"/>
      <c r="D184" s="245" t="s">
        <v>155</v>
      </c>
      <c r="E184" s="246" t="s">
        <v>1</v>
      </c>
      <c r="F184" s="247" t="s">
        <v>531</v>
      </c>
      <c r="G184" s="244"/>
      <c r="H184" s="248">
        <v>20.775</v>
      </c>
      <c r="I184" s="249"/>
      <c r="J184" s="244"/>
      <c r="K184" s="244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155</v>
      </c>
      <c r="AU184" s="254" t="s">
        <v>86</v>
      </c>
      <c r="AV184" s="13" t="s">
        <v>86</v>
      </c>
      <c r="AW184" s="13" t="s">
        <v>34</v>
      </c>
      <c r="AX184" s="13" t="s">
        <v>77</v>
      </c>
      <c r="AY184" s="254" t="s">
        <v>142</v>
      </c>
    </row>
    <row r="185" spans="1:51" s="13" customFormat="1" ht="12">
      <c r="A185" s="13"/>
      <c r="B185" s="243"/>
      <c r="C185" s="244"/>
      <c r="D185" s="245" t="s">
        <v>155</v>
      </c>
      <c r="E185" s="244"/>
      <c r="F185" s="247" t="s">
        <v>532</v>
      </c>
      <c r="G185" s="244"/>
      <c r="H185" s="248">
        <v>3.947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155</v>
      </c>
      <c r="AU185" s="254" t="s">
        <v>86</v>
      </c>
      <c r="AV185" s="13" t="s">
        <v>86</v>
      </c>
      <c r="AW185" s="13" t="s">
        <v>4</v>
      </c>
      <c r="AX185" s="13" t="s">
        <v>84</v>
      </c>
      <c r="AY185" s="254" t="s">
        <v>142</v>
      </c>
    </row>
    <row r="186" spans="1:65" s="2" customFormat="1" ht="24.15" customHeight="1">
      <c r="A186" s="37"/>
      <c r="B186" s="38"/>
      <c r="C186" s="225" t="s">
        <v>533</v>
      </c>
      <c r="D186" s="225" t="s">
        <v>146</v>
      </c>
      <c r="E186" s="226" t="s">
        <v>534</v>
      </c>
      <c r="F186" s="227" t="s">
        <v>535</v>
      </c>
      <c r="G186" s="228" t="s">
        <v>178</v>
      </c>
      <c r="H186" s="229">
        <v>20.775</v>
      </c>
      <c r="I186" s="230"/>
      <c r="J186" s="231">
        <f>ROUND(I186*H186,2)</f>
        <v>0</v>
      </c>
      <c r="K186" s="227" t="s">
        <v>150</v>
      </c>
      <c r="L186" s="43"/>
      <c r="M186" s="232" t="s">
        <v>1</v>
      </c>
      <c r="N186" s="233" t="s">
        <v>42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151</v>
      </c>
      <c r="AT186" s="236" t="s">
        <v>146</v>
      </c>
      <c r="AU186" s="236" t="s">
        <v>86</v>
      </c>
      <c r="AY186" s="16" t="s">
        <v>142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84</v>
      </c>
      <c r="BK186" s="237">
        <f>ROUND(I186*H186,2)</f>
        <v>0</v>
      </c>
      <c r="BL186" s="16" t="s">
        <v>151</v>
      </c>
      <c r="BM186" s="236" t="s">
        <v>536</v>
      </c>
    </row>
    <row r="187" spans="1:47" s="2" customFormat="1" ht="12">
      <c r="A187" s="37"/>
      <c r="B187" s="38"/>
      <c r="C187" s="39"/>
      <c r="D187" s="238" t="s">
        <v>153</v>
      </c>
      <c r="E187" s="39"/>
      <c r="F187" s="239" t="s">
        <v>537</v>
      </c>
      <c r="G187" s="39"/>
      <c r="H187" s="39"/>
      <c r="I187" s="240"/>
      <c r="J187" s="39"/>
      <c r="K187" s="39"/>
      <c r="L187" s="43"/>
      <c r="M187" s="241"/>
      <c r="N187" s="242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153</v>
      </c>
      <c r="AU187" s="16" t="s">
        <v>86</v>
      </c>
    </row>
    <row r="188" spans="1:51" s="13" customFormat="1" ht="12">
      <c r="A188" s="13"/>
      <c r="B188" s="243"/>
      <c r="C188" s="244"/>
      <c r="D188" s="245" t="s">
        <v>155</v>
      </c>
      <c r="E188" s="246" t="s">
        <v>1</v>
      </c>
      <c r="F188" s="247" t="s">
        <v>519</v>
      </c>
      <c r="G188" s="244"/>
      <c r="H188" s="248">
        <v>20.775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155</v>
      </c>
      <c r="AU188" s="254" t="s">
        <v>86</v>
      </c>
      <c r="AV188" s="13" t="s">
        <v>86</v>
      </c>
      <c r="AW188" s="13" t="s">
        <v>34</v>
      </c>
      <c r="AX188" s="13" t="s">
        <v>77</v>
      </c>
      <c r="AY188" s="254" t="s">
        <v>142</v>
      </c>
    </row>
    <row r="189" spans="1:65" s="2" customFormat="1" ht="16.5" customHeight="1">
      <c r="A189" s="37"/>
      <c r="B189" s="38"/>
      <c r="C189" s="256" t="s">
        <v>538</v>
      </c>
      <c r="D189" s="256" t="s">
        <v>206</v>
      </c>
      <c r="E189" s="257" t="s">
        <v>539</v>
      </c>
      <c r="F189" s="258" t="s">
        <v>540</v>
      </c>
      <c r="G189" s="259" t="s">
        <v>541</v>
      </c>
      <c r="H189" s="260">
        <v>0.416</v>
      </c>
      <c r="I189" s="261"/>
      <c r="J189" s="262">
        <f>ROUND(I189*H189,2)</f>
        <v>0</v>
      </c>
      <c r="K189" s="258" t="s">
        <v>150</v>
      </c>
      <c r="L189" s="263"/>
      <c r="M189" s="264" t="s">
        <v>1</v>
      </c>
      <c r="N189" s="265" t="s">
        <v>42</v>
      </c>
      <c r="O189" s="90"/>
      <c r="P189" s="234">
        <f>O189*H189</f>
        <v>0</v>
      </c>
      <c r="Q189" s="234">
        <v>0.001</v>
      </c>
      <c r="R189" s="234">
        <f>Q189*H189</f>
        <v>0.000416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210</v>
      </c>
      <c r="AT189" s="236" t="s">
        <v>206</v>
      </c>
      <c r="AU189" s="236" t="s">
        <v>86</v>
      </c>
      <c r="AY189" s="16" t="s">
        <v>142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84</v>
      </c>
      <c r="BK189" s="237">
        <f>ROUND(I189*H189,2)</f>
        <v>0</v>
      </c>
      <c r="BL189" s="16" t="s">
        <v>151</v>
      </c>
      <c r="BM189" s="236" t="s">
        <v>542</v>
      </c>
    </row>
    <row r="190" spans="1:51" s="14" customFormat="1" ht="12">
      <c r="A190" s="14"/>
      <c r="B190" s="266"/>
      <c r="C190" s="267"/>
      <c r="D190" s="245" t="s">
        <v>155</v>
      </c>
      <c r="E190" s="268" t="s">
        <v>1</v>
      </c>
      <c r="F190" s="269" t="s">
        <v>530</v>
      </c>
      <c r="G190" s="267"/>
      <c r="H190" s="268" t="s">
        <v>1</v>
      </c>
      <c r="I190" s="270"/>
      <c r="J190" s="267"/>
      <c r="K190" s="267"/>
      <c r="L190" s="271"/>
      <c r="M190" s="272"/>
      <c r="N190" s="273"/>
      <c r="O190" s="273"/>
      <c r="P190" s="273"/>
      <c r="Q190" s="273"/>
      <c r="R190" s="273"/>
      <c r="S190" s="273"/>
      <c r="T190" s="27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5" t="s">
        <v>155</v>
      </c>
      <c r="AU190" s="275" t="s">
        <v>86</v>
      </c>
      <c r="AV190" s="14" t="s">
        <v>84</v>
      </c>
      <c r="AW190" s="14" t="s">
        <v>34</v>
      </c>
      <c r="AX190" s="14" t="s">
        <v>77</v>
      </c>
      <c r="AY190" s="275" t="s">
        <v>142</v>
      </c>
    </row>
    <row r="191" spans="1:51" s="13" customFormat="1" ht="12">
      <c r="A191" s="13"/>
      <c r="B191" s="243"/>
      <c r="C191" s="244"/>
      <c r="D191" s="245" t="s">
        <v>155</v>
      </c>
      <c r="E191" s="246" t="s">
        <v>1</v>
      </c>
      <c r="F191" s="247" t="s">
        <v>531</v>
      </c>
      <c r="G191" s="244"/>
      <c r="H191" s="248">
        <v>20.775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155</v>
      </c>
      <c r="AU191" s="254" t="s">
        <v>86</v>
      </c>
      <c r="AV191" s="13" t="s">
        <v>86</v>
      </c>
      <c r="AW191" s="13" t="s">
        <v>34</v>
      </c>
      <c r="AX191" s="13" t="s">
        <v>77</v>
      </c>
      <c r="AY191" s="254" t="s">
        <v>142</v>
      </c>
    </row>
    <row r="192" spans="1:51" s="13" customFormat="1" ht="12">
      <c r="A192" s="13"/>
      <c r="B192" s="243"/>
      <c r="C192" s="244"/>
      <c r="D192" s="245" t="s">
        <v>155</v>
      </c>
      <c r="E192" s="244"/>
      <c r="F192" s="247" t="s">
        <v>543</v>
      </c>
      <c r="G192" s="244"/>
      <c r="H192" s="248">
        <v>0.416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155</v>
      </c>
      <c r="AU192" s="254" t="s">
        <v>86</v>
      </c>
      <c r="AV192" s="13" t="s">
        <v>86</v>
      </c>
      <c r="AW192" s="13" t="s">
        <v>4</v>
      </c>
      <c r="AX192" s="13" t="s">
        <v>84</v>
      </c>
      <c r="AY192" s="254" t="s">
        <v>142</v>
      </c>
    </row>
    <row r="193" spans="1:65" s="2" customFormat="1" ht="24.15" customHeight="1">
      <c r="A193" s="37"/>
      <c r="B193" s="38"/>
      <c r="C193" s="225" t="s">
        <v>544</v>
      </c>
      <c r="D193" s="225" t="s">
        <v>146</v>
      </c>
      <c r="E193" s="226" t="s">
        <v>545</v>
      </c>
      <c r="F193" s="227" t="s">
        <v>546</v>
      </c>
      <c r="G193" s="228" t="s">
        <v>209</v>
      </c>
      <c r="H193" s="229">
        <v>1</v>
      </c>
      <c r="I193" s="230"/>
      <c r="J193" s="231">
        <f>ROUND(I193*H193,2)</f>
        <v>0</v>
      </c>
      <c r="K193" s="227" t="s">
        <v>150</v>
      </c>
      <c r="L193" s="43"/>
      <c r="M193" s="232" t="s">
        <v>1</v>
      </c>
      <c r="N193" s="233" t="s">
        <v>42</v>
      </c>
      <c r="O193" s="90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6" t="s">
        <v>151</v>
      </c>
      <c r="AT193" s="236" t="s">
        <v>146</v>
      </c>
      <c r="AU193" s="236" t="s">
        <v>86</v>
      </c>
      <c r="AY193" s="16" t="s">
        <v>142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6" t="s">
        <v>84</v>
      </c>
      <c r="BK193" s="237">
        <f>ROUND(I193*H193,2)</f>
        <v>0</v>
      </c>
      <c r="BL193" s="16" t="s">
        <v>151</v>
      </c>
      <c r="BM193" s="236" t="s">
        <v>547</v>
      </c>
    </row>
    <row r="194" spans="1:47" s="2" customFormat="1" ht="12">
      <c r="A194" s="37"/>
      <c r="B194" s="38"/>
      <c r="C194" s="39"/>
      <c r="D194" s="238" t="s">
        <v>153</v>
      </c>
      <c r="E194" s="39"/>
      <c r="F194" s="239" t="s">
        <v>548</v>
      </c>
      <c r="G194" s="39"/>
      <c r="H194" s="39"/>
      <c r="I194" s="240"/>
      <c r="J194" s="39"/>
      <c r="K194" s="39"/>
      <c r="L194" s="43"/>
      <c r="M194" s="241"/>
      <c r="N194" s="242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153</v>
      </c>
      <c r="AU194" s="16" t="s">
        <v>86</v>
      </c>
    </row>
    <row r="195" spans="1:51" s="13" customFormat="1" ht="12">
      <c r="A195" s="13"/>
      <c r="B195" s="243"/>
      <c r="C195" s="244"/>
      <c r="D195" s="245" t="s">
        <v>155</v>
      </c>
      <c r="E195" s="246" t="s">
        <v>1</v>
      </c>
      <c r="F195" s="247" t="s">
        <v>474</v>
      </c>
      <c r="G195" s="244"/>
      <c r="H195" s="248">
        <v>1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155</v>
      </c>
      <c r="AU195" s="254" t="s">
        <v>86</v>
      </c>
      <c r="AV195" s="13" t="s">
        <v>86</v>
      </c>
      <c r="AW195" s="13" t="s">
        <v>34</v>
      </c>
      <c r="AX195" s="13" t="s">
        <v>77</v>
      </c>
      <c r="AY195" s="254" t="s">
        <v>142</v>
      </c>
    </row>
    <row r="196" spans="1:65" s="2" customFormat="1" ht="16.5" customHeight="1">
      <c r="A196" s="37"/>
      <c r="B196" s="38"/>
      <c r="C196" s="225" t="s">
        <v>549</v>
      </c>
      <c r="D196" s="225" t="s">
        <v>146</v>
      </c>
      <c r="E196" s="226" t="s">
        <v>550</v>
      </c>
      <c r="F196" s="227" t="s">
        <v>551</v>
      </c>
      <c r="G196" s="228" t="s">
        <v>552</v>
      </c>
      <c r="H196" s="229">
        <v>1</v>
      </c>
      <c r="I196" s="230"/>
      <c r="J196" s="231">
        <f>ROUND(I196*H196,2)</f>
        <v>0</v>
      </c>
      <c r="K196" s="227" t="s">
        <v>1</v>
      </c>
      <c r="L196" s="43"/>
      <c r="M196" s="232" t="s">
        <v>1</v>
      </c>
      <c r="N196" s="233" t="s">
        <v>42</v>
      </c>
      <c r="O196" s="90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151</v>
      </c>
      <c r="AT196" s="236" t="s">
        <v>146</v>
      </c>
      <c r="AU196" s="236" t="s">
        <v>86</v>
      </c>
      <c r="AY196" s="16" t="s">
        <v>142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84</v>
      </c>
      <c r="BK196" s="237">
        <f>ROUND(I196*H196,2)</f>
        <v>0</v>
      </c>
      <c r="BL196" s="16" t="s">
        <v>151</v>
      </c>
      <c r="BM196" s="236" t="s">
        <v>553</v>
      </c>
    </row>
    <row r="197" spans="1:65" s="2" customFormat="1" ht="16.5" customHeight="1">
      <c r="A197" s="37"/>
      <c r="B197" s="38"/>
      <c r="C197" s="256" t="s">
        <v>554</v>
      </c>
      <c r="D197" s="256" t="s">
        <v>206</v>
      </c>
      <c r="E197" s="257" t="s">
        <v>555</v>
      </c>
      <c r="F197" s="258" t="s">
        <v>556</v>
      </c>
      <c r="G197" s="259" t="s">
        <v>209</v>
      </c>
      <c r="H197" s="260">
        <v>1</v>
      </c>
      <c r="I197" s="261"/>
      <c r="J197" s="262">
        <f>ROUND(I197*H197,2)</f>
        <v>0</v>
      </c>
      <c r="K197" s="258" t="s">
        <v>1</v>
      </c>
      <c r="L197" s="263"/>
      <c r="M197" s="264" t="s">
        <v>1</v>
      </c>
      <c r="N197" s="265" t="s">
        <v>42</v>
      </c>
      <c r="O197" s="90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6" t="s">
        <v>210</v>
      </c>
      <c r="AT197" s="236" t="s">
        <v>206</v>
      </c>
      <c r="AU197" s="236" t="s">
        <v>86</v>
      </c>
      <c r="AY197" s="16" t="s">
        <v>142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6" t="s">
        <v>84</v>
      </c>
      <c r="BK197" s="237">
        <f>ROUND(I197*H197,2)</f>
        <v>0</v>
      </c>
      <c r="BL197" s="16" t="s">
        <v>151</v>
      </c>
      <c r="BM197" s="236" t="s">
        <v>557</v>
      </c>
    </row>
    <row r="198" spans="1:65" s="2" customFormat="1" ht="33" customHeight="1">
      <c r="A198" s="37"/>
      <c r="B198" s="38"/>
      <c r="C198" s="225" t="s">
        <v>558</v>
      </c>
      <c r="D198" s="225" t="s">
        <v>146</v>
      </c>
      <c r="E198" s="226" t="s">
        <v>559</v>
      </c>
      <c r="F198" s="227" t="s">
        <v>560</v>
      </c>
      <c r="G198" s="228" t="s">
        <v>209</v>
      </c>
      <c r="H198" s="229">
        <v>3</v>
      </c>
      <c r="I198" s="230"/>
      <c r="J198" s="231">
        <f>ROUND(I198*H198,2)</f>
        <v>0</v>
      </c>
      <c r="K198" s="227" t="s">
        <v>150</v>
      </c>
      <c r="L198" s="43"/>
      <c r="M198" s="232" t="s">
        <v>1</v>
      </c>
      <c r="N198" s="233" t="s">
        <v>42</v>
      </c>
      <c r="O198" s="90"/>
      <c r="P198" s="234">
        <f>O198*H198</f>
        <v>0</v>
      </c>
      <c r="Q198" s="234">
        <v>5.4E-05</v>
      </c>
      <c r="R198" s="234">
        <f>Q198*H198</f>
        <v>0.00016199999999999998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151</v>
      </c>
      <c r="AT198" s="236" t="s">
        <v>146</v>
      </c>
      <c r="AU198" s="236" t="s">
        <v>86</v>
      </c>
      <c r="AY198" s="16" t="s">
        <v>142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84</v>
      </c>
      <c r="BK198" s="237">
        <f>ROUND(I198*H198,2)</f>
        <v>0</v>
      </c>
      <c r="BL198" s="16" t="s">
        <v>151</v>
      </c>
      <c r="BM198" s="236" t="s">
        <v>561</v>
      </c>
    </row>
    <row r="199" spans="1:47" s="2" customFormat="1" ht="12">
      <c r="A199" s="37"/>
      <c r="B199" s="38"/>
      <c r="C199" s="39"/>
      <c r="D199" s="238" t="s">
        <v>153</v>
      </c>
      <c r="E199" s="39"/>
      <c r="F199" s="239" t="s">
        <v>562</v>
      </c>
      <c r="G199" s="39"/>
      <c r="H199" s="39"/>
      <c r="I199" s="240"/>
      <c r="J199" s="39"/>
      <c r="K199" s="39"/>
      <c r="L199" s="43"/>
      <c r="M199" s="241"/>
      <c r="N199" s="242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153</v>
      </c>
      <c r="AU199" s="16" t="s">
        <v>86</v>
      </c>
    </row>
    <row r="200" spans="1:65" s="2" customFormat="1" ht="21.75" customHeight="1">
      <c r="A200" s="37"/>
      <c r="B200" s="38"/>
      <c r="C200" s="256" t="s">
        <v>563</v>
      </c>
      <c r="D200" s="256" t="s">
        <v>206</v>
      </c>
      <c r="E200" s="257" t="s">
        <v>564</v>
      </c>
      <c r="F200" s="258" t="s">
        <v>565</v>
      </c>
      <c r="G200" s="259" t="s">
        <v>209</v>
      </c>
      <c r="H200" s="260">
        <v>3</v>
      </c>
      <c r="I200" s="261"/>
      <c r="J200" s="262">
        <f>ROUND(I200*H200,2)</f>
        <v>0</v>
      </c>
      <c r="K200" s="258" t="s">
        <v>150</v>
      </c>
      <c r="L200" s="263"/>
      <c r="M200" s="264" t="s">
        <v>1</v>
      </c>
      <c r="N200" s="265" t="s">
        <v>42</v>
      </c>
      <c r="O200" s="90"/>
      <c r="P200" s="234">
        <f>O200*H200</f>
        <v>0</v>
      </c>
      <c r="Q200" s="234">
        <v>0.00472</v>
      </c>
      <c r="R200" s="234">
        <f>Q200*H200</f>
        <v>0.01416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210</v>
      </c>
      <c r="AT200" s="236" t="s">
        <v>206</v>
      </c>
      <c r="AU200" s="236" t="s">
        <v>86</v>
      </c>
      <c r="AY200" s="16" t="s">
        <v>142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84</v>
      </c>
      <c r="BK200" s="237">
        <f>ROUND(I200*H200,2)</f>
        <v>0</v>
      </c>
      <c r="BL200" s="16" t="s">
        <v>151</v>
      </c>
      <c r="BM200" s="236" t="s">
        <v>566</v>
      </c>
    </row>
    <row r="201" spans="1:65" s="2" customFormat="1" ht="24.15" customHeight="1">
      <c r="A201" s="37"/>
      <c r="B201" s="38"/>
      <c r="C201" s="225" t="s">
        <v>567</v>
      </c>
      <c r="D201" s="225" t="s">
        <v>146</v>
      </c>
      <c r="E201" s="226" t="s">
        <v>568</v>
      </c>
      <c r="F201" s="227" t="s">
        <v>569</v>
      </c>
      <c r="G201" s="228" t="s">
        <v>209</v>
      </c>
      <c r="H201" s="229">
        <v>1</v>
      </c>
      <c r="I201" s="230"/>
      <c r="J201" s="231">
        <f>ROUND(I201*H201,2)</f>
        <v>0</v>
      </c>
      <c r="K201" s="227" t="s">
        <v>150</v>
      </c>
      <c r="L201" s="43"/>
      <c r="M201" s="232" t="s">
        <v>1</v>
      </c>
      <c r="N201" s="233" t="s">
        <v>42</v>
      </c>
      <c r="O201" s="90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6" t="s">
        <v>151</v>
      </c>
      <c r="AT201" s="236" t="s">
        <v>146</v>
      </c>
      <c r="AU201" s="236" t="s">
        <v>86</v>
      </c>
      <c r="AY201" s="16" t="s">
        <v>142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6" t="s">
        <v>84</v>
      </c>
      <c r="BK201" s="237">
        <f>ROUND(I201*H201,2)</f>
        <v>0</v>
      </c>
      <c r="BL201" s="16" t="s">
        <v>151</v>
      </c>
      <c r="BM201" s="236" t="s">
        <v>570</v>
      </c>
    </row>
    <row r="202" spans="1:47" s="2" customFormat="1" ht="12">
      <c r="A202" s="37"/>
      <c r="B202" s="38"/>
      <c r="C202" s="39"/>
      <c r="D202" s="238" t="s">
        <v>153</v>
      </c>
      <c r="E202" s="39"/>
      <c r="F202" s="239" t="s">
        <v>571</v>
      </c>
      <c r="G202" s="39"/>
      <c r="H202" s="39"/>
      <c r="I202" s="240"/>
      <c r="J202" s="39"/>
      <c r="K202" s="39"/>
      <c r="L202" s="43"/>
      <c r="M202" s="241"/>
      <c r="N202" s="242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153</v>
      </c>
      <c r="AU202" s="16" t="s">
        <v>86</v>
      </c>
    </row>
    <row r="203" spans="1:65" s="2" customFormat="1" ht="24.15" customHeight="1">
      <c r="A203" s="37"/>
      <c r="B203" s="38"/>
      <c r="C203" s="225" t="s">
        <v>572</v>
      </c>
      <c r="D203" s="225" t="s">
        <v>146</v>
      </c>
      <c r="E203" s="226" t="s">
        <v>573</v>
      </c>
      <c r="F203" s="227" t="s">
        <v>574</v>
      </c>
      <c r="G203" s="228" t="s">
        <v>209</v>
      </c>
      <c r="H203" s="229">
        <v>1</v>
      </c>
      <c r="I203" s="230"/>
      <c r="J203" s="231">
        <f>ROUND(I203*H203,2)</f>
        <v>0</v>
      </c>
      <c r="K203" s="227" t="s">
        <v>1</v>
      </c>
      <c r="L203" s="43"/>
      <c r="M203" s="232" t="s">
        <v>1</v>
      </c>
      <c r="N203" s="233" t="s">
        <v>42</v>
      </c>
      <c r="O203" s="90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6" t="s">
        <v>151</v>
      </c>
      <c r="AT203" s="236" t="s">
        <v>146</v>
      </c>
      <c r="AU203" s="236" t="s">
        <v>86</v>
      </c>
      <c r="AY203" s="16" t="s">
        <v>142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6" t="s">
        <v>84</v>
      </c>
      <c r="BK203" s="237">
        <f>ROUND(I203*H203,2)</f>
        <v>0</v>
      </c>
      <c r="BL203" s="16" t="s">
        <v>151</v>
      </c>
      <c r="BM203" s="236" t="s">
        <v>575</v>
      </c>
    </row>
    <row r="204" spans="1:51" s="13" customFormat="1" ht="12">
      <c r="A204" s="13"/>
      <c r="B204" s="243"/>
      <c r="C204" s="244"/>
      <c r="D204" s="245" t="s">
        <v>155</v>
      </c>
      <c r="E204" s="246" t="s">
        <v>1</v>
      </c>
      <c r="F204" s="247" t="s">
        <v>474</v>
      </c>
      <c r="G204" s="244"/>
      <c r="H204" s="248">
        <v>1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155</v>
      </c>
      <c r="AU204" s="254" t="s">
        <v>86</v>
      </c>
      <c r="AV204" s="13" t="s">
        <v>86</v>
      </c>
      <c r="AW204" s="13" t="s">
        <v>34</v>
      </c>
      <c r="AX204" s="13" t="s">
        <v>77</v>
      </c>
      <c r="AY204" s="254" t="s">
        <v>142</v>
      </c>
    </row>
    <row r="205" spans="1:65" s="2" customFormat="1" ht="33" customHeight="1">
      <c r="A205" s="37"/>
      <c r="B205" s="38"/>
      <c r="C205" s="225" t="s">
        <v>183</v>
      </c>
      <c r="D205" s="225" t="s">
        <v>146</v>
      </c>
      <c r="E205" s="226" t="s">
        <v>184</v>
      </c>
      <c r="F205" s="227" t="s">
        <v>185</v>
      </c>
      <c r="G205" s="228" t="s">
        <v>178</v>
      </c>
      <c r="H205" s="229">
        <v>166.2</v>
      </c>
      <c r="I205" s="230"/>
      <c r="J205" s="231">
        <f>ROUND(I205*H205,2)</f>
        <v>0</v>
      </c>
      <c r="K205" s="227" t="s">
        <v>150</v>
      </c>
      <c r="L205" s="43"/>
      <c r="M205" s="232" t="s">
        <v>1</v>
      </c>
      <c r="N205" s="233" t="s">
        <v>42</v>
      </c>
      <c r="O205" s="90"/>
      <c r="P205" s="234">
        <f>O205*H205</f>
        <v>0</v>
      </c>
      <c r="Q205" s="234">
        <v>3.3E-06</v>
      </c>
      <c r="R205" s="234">
        <f>Q205*H205</f>
        <v>0.00054846</v>
      </c>
      <c r="S205" s="234">
        <v>0</v>
      </c>
      <c r="T205" s="23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6" t="s">
        <v>151</v>
      </c>
      <c r="AT205" s="236" t="s">
        <v>146</v>
      </c>
      <c r="AU205" s="236" t="s">
        <v>86</v>
      </c>
      <c r="AY205" s="16" t="s">
        <v>142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6" t="s">
        <v>84</v>
      </c>
      <c r="BK205" s="237">
        <f>ROUND(I205*H205,2)</f>
        <v>0</v>
      </c>
      <c r="BL205" s="16" t="s">
        <v>151</v>
      </c>
      <c r="BM205" s="236" t="s">
        <v>186</v>
      </c>
    </row>
    <row r="206" spans="1:47" s="2" customFormat="1" ht="12">
      <c r="A206" s="37"/>
      <c r="B206" s="38"/>
      <c r="C206" s="39"/>
      <c r="D206" s="238" t="s">
        <v>153</v>
      </c>
      <c r="E206" s="39"/>
      <c r="F206" s="239" t="s">
        <v>187</v>
      </c>
      <c r="G206" s="39"/>
      <c r="H206" s="39"/>
      <c r="I206" s="240"/>
      <c r="J206" s="39"/>
      <c r="K206" s="39"/>
      <c r="L206" s="43"/>
      <c r="M206" s="241"/>
      <c r="N206" s="242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153</v>
      </c>
      <c r="AU206" s="16" t="s">
        <v>86</v>
      </c>
    </row>
    <row r="207" spans="1:51" s="13" customFormat="1" ht="12">
      <c r="A207" s="13"/>
      <c r="B207" s="243"/>
      <c r="C207" s="244"/>
      <c r="D207" s="245" t="s">
        <v>155</v>
      </c>
      <c r="E207" s="246" t="s">
        <v>1</v>
      </c>
      <c r="F207" s="247" t="s">
        <v>576</v>
      </c>
      <c r="G207" s="244"/>
      <c r="H207" s="248">
        <v>166.2</v>
      </c>
      <c r="I207" s="249"/>
      <c r="J207" s="244"/>
      <c r="K207" s="244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155</v>
      </c>
      <c r="AU207" s="254" t="s">
        <v>86</v>
      </c>
      <c r="AV207" s="13" t="s">
        <v>86</v>
      </c>
      <c r="AW207" s="13" t="s">
        <v>34</v>
      </c>
      <c r="AX207" s="13" t="s">
        <v>77</v>
      </c>
      <c r="AY207" s="254" t="s">
        <v>142</v>
      </c>
    </row>
    <row r="208" spans="1:65" s="2" customFormat="1" ht="24.15" customHeight="1">
      <c r="A208" s="37"/>
      <c r="B208" s="38"/>
      <c r="C208" s="225" t="s">
        <v>577</v>
      </c>
      <c r="D208" s="225" t="s">
        <v>146</v>
      </c>
      <c r="E208" s="226" t="s">
        <v>578</v>
      </c>
      <c r="F208" s="227" t="s">
        <v>579</v>
      </c>
      <c r="G208" s="228" t="s">
        <v>552</v>
      </c>
      <c r="H208" s="229">
        <v>1</v>
      </c>
      <c r="I208" s="230"/>
      <c r="J208" s="231">
        <f>ROUND(I208*H208,2)</f>
        <v>0</v>
      </c>
      <c r="K208" s="227" t="s">
        <v>1</v>
      </c>
      <c r="L208" s="43"/>
      <c r="M208" s="232" t="s">
        <v>1</v>
      </c>
      <c r="N208" s="233" t="s">
        <v>42</v>
      </c>
      <c r="O208" s="90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6" t="s">
        <v>151</v>
      </c>
      <c r="AT208" s="236" t="s">
        <v>146</v>
      </c>
      <c r="AU208" s="236" t="s">
        <v>86</v>
      </c>
      <c r="AY208" s="16" t="s">
        <v>142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6" t="s">
        <v>84</v>
      </c>
      <c r="BK208" s="237">
        <f>ROUND(I208*H208,2)</f>
        <v>0</v>
      </c>
      <c r="BL208" s="16" t="s">
        <v>151</v>
      </c>
      <c r="BM208" s="236" t="s">
        <v>580</v>
      </c>
    </row>
    <row r="209" spans="1:51" s="13" customFormat="1" ht="12">
      <c r="A209" s="13"/>
      <c r="B209" s="243"/>
      <c r="C209" s="244"/>
      <c r="D209" s="245" t="s">
        <v>155</v>
      </c>
      <c r="E209" s="246" t="s">
        <v>1</v>
      </c>
      <c r="F209" s="247" t="s">
        <v>474</v>
      </c>
      <c r="G209" s="244"/>
      <c r="H209" s="248">
        <v>1</v>
      </c>
      <c r="I209" s="249"/>
      <c r="J209" s="244"/>
      <c r="K209" s="244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155</v>
      </c>
      <c r="AU209" s="254" t="s">
        <v>86</v>
      </c>
      <c r="AV209" s="13" t="s">
        <v>86</v>
      </c>
      <c r="AW209" s="13" t="s">
        <v>34</v>
      </c>
      <c r="AX209" s="13" t="s">
        <v>77</v>
      </c>
      <c r="AY209" s="254" t="s">
        <v>142</v>
      </c>
    </row>
    <row r="210" spans="1:65" s="2" customFormat="1" ht="16.5" customHeight="1">
      <c r="A210" s="37"/>
      <c r="B210" s="38"/>
      <c r="C210" s="225" t="s">
        <v>581</v>
      </c>
      <c r="D210" s="225" t="s">
        <v>146</v>
      </c>
      <c r="E210" s="226" t="s">
        <v>582</v>
      </c>
      <c r="F210" s="227" t="s">
        <v>583</v>
      </c>
      <c r="G210" s="228" t="s">
        <v>209</v>
      </c>
      <c r="H210" s="229">
        <v>1</v>
      </c>
      <c r="I210" s="230"/>
      <c r="J210" s="231">
        <f>ROUND(I210*H210,2)</f>
        <v>0</v>
      </c>
      <c r="K210" s="227" t="s">
        <v>1</v>
      </c>
      <c r="L210" s="43"/>
      <c r="M210" s="232" t="s">
        <v>1</v>
      </c>
      <c r="N210" s="233" t="s">
        <v>42</v>
      </c>
      <c r="O210" s="90"/>
      <c r="P210" s="234">
        <f>O210*H210</f>
        <v>0</v>
      </c>
      <c r="Q210" s="234">
        <v>0</v>
      </c>
      <c r="R210" s="234">
        <f>Q210*H210</f>
        <v>0</v>
      </c>
      <c r="S210" s="234">
        <v>0</v>
      </c>
      <c r="T210" s="23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6" t="s">
        <v>151</v>
      </c>
      <c r="AT210" s="236" t="s">
        <v>146</v>
      </c>
      <c r="AU210" s="236" t="s">
        <v>86</v>
      </c>
      <c r="AY210" s="16" t="s">
        <v>142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6" t="s">
        <v>84</v>
      </c>
      <c r="BK210" s="237">
        <f>ROUND(I210*H210,2)</f>
        <v>0</v>
      </c>
      <c r="BL210" s="16" t="s">
        <v>151</v>
      </c>
      <c r="BM210" s="236" t="s">
        <v>584</v>
      </c>
    </row>
    <row r="211" spans="1:65" s="2" customFormat="1" ht="33" customHeight="1">
      <c r="A211" s="37"/>
      <c r="B211" s="38"/>
      <c r="C211" s="225" t="s">
        <v>585</v>
      </c>
      <c r="D211" s="225" t="s">
        <v>146</v>
      </c>
      <c r="E211" s="226" t="s">
        <v>586</v>
      </c>
      <c r="F211" s="227" t="s">
        <v>587</v>
      </c>
      <c r="G211" s="228" t="s">
        <v>178</v>
      </c>
      <c r="H211" s="229">
        <v>15</v>
      </c>
      <c r="I211" s="230"/>
      <c r="J211" s="231">
        <f>ROUND(I211*H211,2)</f>
        <v>0</v>
      </c>
      <c r="K211" s="227" t="s">
        <v>1</v>
      </c>
      <c r="L211" s="43"/>
      <c r="M211" s="232" t="s">
        <v>1</v>
      </c>
      <c r="N211" s="233" t="s">
        <v>42</v>
      </c>
      <c r="O211" s="90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6" t="s">
        <v>151</v>
      </c>
      <c r="AT211" s="236" t="s">
        <v>146</v>
      </c>
      <c r="AU211" s="236" t="s">
        <v>86</v>
      </c>
      <c r="AY211" s="16" t="s">
        <v>142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6" t="s">
        <v>84</v>
      </c>
      <c r="BK211" s="237">
        <f>ROUND(I211*H211,2)</f>
        <v>0</v>
      </c>
      <c r="BL211" s="16" t="s">
        <v>151</v>
      </c>
      <c r="BM211" s="236" t="s">
        <v>588</v>
      </c>
    </row>
    <row r="212" spans="1:51" s="13" customFormat="1" ht="12">
      <c r="A212" s="13"/>
      <c r="B212" s="243"/>
      <c r="C212" s="244"/>
      <c r="D212" s="245" t="s">
        <v>155</v>
      </c>
      <c r="E212" s="246" t="s">
        <v>1</v>
      </c>
      <c r="F212" s="247" t="s">
        <v>589</v>
      </c>
      <c r="G212" s="244"/>
      <c r="H212" s="248">
        <v>15</v>
      </c>
      <c r="I212" s="249"/>
      <c r="J212" s="244"/>
      <c r="K212" s="244"/>
      <c r="L212" s="250"/>
      <c r="M212" s="251"/>
      <c r="N212" s="252"/>
      <c r="O212" s="252"/>
      <c r="P212" s="252"/>
      <c r="Q212" s="252"/>
      <c r="R212" s="252"/>
      <c r="S212" s="252"/>
      <c r="T212" s="25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4" t="s">
        <v>155</v>
      </c>
      <c r="AU212" s="254" t="s">
        <v>86</v>
      </c>
      <c r="AV212" s="13" t="s">
        <v>86</v>
      </c>
      <c r="AW212" s="13" t="s">
        <v>34</v>
      </c>
      <c r="AX212" s="13" t="s">
        <v>77</v>
      </c>
      <c r="AY212" s="254" t="s">
        <v>142</v>
      </c>
    </row>
    <row r="213" spans="1:65" s="2" customFormat="1" ht="24.15" customHeight="1">
      <c r="A213" s="37"/>
      <c r="B213" s="38"/>
      <c r="C213" s="225" t="s">
        <v>590</v>
      </c>
      <c r="D213" s="225" t="s">
        <v>146</v>
      </c>
      <c r="E213" s="226" t="s">
        <v>591</v>
      </c>
      <c r="F213" s="227" t="s">
        <v>592</v>
      </c>
      <c r="G213" s="228" t="s">
        <v>333</v>
      </c>
      <c r="H213" s="229">
        <v>15.79</v>
      </c>
      <c r="I213" s="230"/>
      <c r="J213" s="231">
        <f>ROUND(I213*H213,2)</f>
        <v>0</v>
      </c>
      <c r="K213" s="227" t="s">
        <v>1</v>
      </c>
      <c r="L213" s="43"/>
      <c r="M213" s="232" t="s">
        <v>1</v>
      </c>
      <c r="N213" s="233" t="s">
        <v>42</v>
      </c>
      <c r="O213" s="90"/>
      <c r="P213" s="234">
        <f>O213*H213</f>
        <v>0</v>
      </c>
      <c r="Q213" s="234">
        <v>0</v>
      </c>
      <c r="R213" s="234">
        <f>Q213*H213</f>
        <v>0</v>
      </c>
      <c r="S213" s="234">
        <v>0</v>
      </c>
      <c r="T213" s="23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6" t="s">
        <v>151</v>
      </c>
      <c r="AT213" s="236" t="s">
        <v>146</v>
      </c>
      <c r="AU213" s="236" t="s">
        <v>86</v>
      </c>
      <c r="AY213" s="16" t="s">
        <v>142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6" t="s">
        <v>84</v>
      </c>
      <c r="BK213" s="237">
        <f>ROUND(I213*H213,2)</f>
        <v>0</v>
      </c>
      <c r="BL213" s="16" t="s">
        <v>151</v>
      </c>
      <c r="BM213" s="236" t="s">
        <v>593</v>
      </c>
    </row>
    <row r="214" spans="1:51" s="13" customFormat="1" ht="12">
      <c r="A214" s="13"/>
      <c r="B214" s="243"/>
      <c r="C214" s="244"/>
      <c r="D214" s="245" t="s">
        <v>155</v>
      </c>
      <c r="E214" s="246" t="s">
        <v>1</v>
      </c>
      <c r="F214" s="247" t="s">
        <v>594</v>
      </c>
      <c r="G214" s="244"/>
      <c r="H214" s="248">
        <v>6.233</v>
      </c>
      <c r="I214" s="249"/>
      <c r="J214" s="244"/>
      <c r="K214" s="244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155</v>
      </c>
      <c r="AU214" s="254" t="s">
        <v>86</v>
      </c>
      <c r="AV214" s="13" t="s">
        <v>86</v>
      </c>
      <c r="AW214" s="13" t="s">
        <v>34</v>
      </c>
      <c r="AX214" s="13" t="s">
        <v>77</v>
      </c>
      <c r="AY214" s="254" t="s">
        <v>142</v>
      </c>
    </row>
    <row r="215" spans="1:51" s="13" customFormat="1" ht="12">
      <c r="A215" s="13"/>
      <c r="B215" s="243"/>
      <c r="C215" s="244"/>
      <c r="D215" s="245" t="s">
        <v>155</v>
      </c>
      <c r="E215" s="246" t="s">
        <v>1</v>
      </c>
      <c r="F215" s="247" t="s">
        <v>595</v>
      </c>
      <c r="G215" s="244"/>
      <c r="H215" s="248">
        <v>2.0775</v>
      </c>
      <c r="I215" s="249"/>
      <c r="J215" s="244"/>
      <c r="K215" s="244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155</v>
      </c>
      <c r="AU215" s="254" t="s">
        <v>86</v>
      </c>
      <c r="AV215" s="13" t="s">
        <v>86</v>
      </c>
      <c r="AW215" s="13" t="s">
        <v>34</v>
      </c>
      <c r="AX215" s="13" t="s">
        <v>77</v>
      </c>
      <c r="AY215" s="254" t="s">
        <v>142</v>
      </c>
    </row>
    <row r="216" spans="1:51" s="13" customFormat="1" ht="12">
      <c r="A216" s="13"/>
      <c r="B216" s="243"/>
      <c r="C216" s="244"/>
      <c r="D216" s="245" t="s">
        <v>155</v>
      </c>
      <c r="E216" s="244"/>
      <c r="F216" s="247" t="s">
        <v>596</v>
      </c>
      <c r="G216" s="244"/>
      <c r="H216" s="248">
        <v>15.79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155</v>
      </c>
      <c r="AU216" s="254" t="s">
        <v>86</v>
      </c>
      <c r="AV216" s="13" t="s">
        <v>86</v>
      </c>
      <c r="AW216" s="13" t="s">
        <v>4</v>
      </c>
      <c r="AX216" s="13" t="s">
        <v>84</v>
      </c>
      <c r="AY216" s="254" t="s">
        <v>142</v>
      </c>
    </row>
    <row r="217" spans="1:63" s="12" customFormat="1" ht="22.8" customHeight="1">
      <c r="A217" s="12"/>
      <c r="B217" s="209"/>
      <c r="C217" s="210"/>
      <c r="D217" s="211" t="s">
        <v>76</v>
      </c>
      <c r="E217" s="223" t="s">
        <v>189</v>
      </c>
      <c r="F217" s="223" t="s">
        <v>190</v>
      </c>
      <c r="G217" s="210"/>
      <c r="H217" s="210"/>
      <c r="I217" s="213"/>
      <c r="J217" s="224">
        <f>BK217</f>
        <v>0</v>
      </c>
      <c r="K217" s="210"/>
      <c r="L217" s="215"/>
      <c r="M217" s="216"/>
      <c r="N217" s="217"/>
      <c r="O217" s="217"/>
      <c r="P217" s="218">
        <f>SUM(P218:P233)</f>
        <v>0</v>
      </c>
      <c r="Q217" s="217"/>
      <c r="R217" s="218">
        <f>SUM(R218:R233)</f>
        <v>28.3549625</v>
      </c>
      <c r="S217" s="217"/>
      <c r="T217" s="219">
        <f>SUM(T218:T233)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0" t="s">
        <v>84</v>
      </c>
      <c r="AT217" s="221" t="s">
        <v>76</v>
      </c>
      <c r="AU217" s="221" t="s">
        <v>84</v>
      </c>
      <c r="AY217" s="220" t="s">
        <v>142</v>
      </c>
      <c r="BK217" s="222">
        <f>SUM(BK218:BK233)</f>
        <v>0</v>
      </c>
    </row>
    <row r="218" spans="1:65" s="2" customFormat="1" ht="24.15" customHeight="1">
      <c r="A218" s="37"/>
      <c r="B218" s="38"/>
      <c r="C218" s="225" t="s">
        <v>191</v>
      </c>
      <c r="D218" s="225" t="s">
        <v>146</v>
      </c>
      <c r="E218" s="226" t="s">
        <v>192</v>
      </c>
      <c r="F218" s="227" t="s">
        <v>193</v>
      </c>
      <c r="G218" s="228" t="s">
        <v>178</v>
      </c>
      <c r="H218" s="229">
        <v>24.93</v>
      </c>
      <c r="I218" s="230"/>
      <c r="J218" s="231">
        <f>ROUND(I218*H218,2)</f>
        <v>0</v>
      </c>
      <c r="K218" s="227" t="s">
        <v>150</v>
      </c>
      <c r="L218" s="43"/>
      <c r="M218" s="232" t="s">
        <v>1</v>
      </c>
      <c r="N218" s="233" t="s">
        <v>42</v>
      </c>
      <c r="O218" s="90"/>
      <c r="P218" s="234">
        <f>O218*H218</f>
        <v>0</v>
      </c>
      <c r="Q218" s="234">
        <v>0</v>
      </c>
      <c r="R218" s="234">
        <f>Q218*H218</f>
        <v>0</v>
      </c>
      <c r="S218" s="234">
        <v>0</v>
      </c>
      <c r="T218" s="23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6" t="s">
        <v>151</v>
      </c>
      <c r="AT218" s="236" t="s">
        <v>146</v>
      </c>
      <c r="AU218" s="236" t="s">
        <v>86</v>
      </c>
      <c r="AY218" s="16" t="s">
        <v>142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6" t="s">
        <v>84</v>
      </c>
      <c r="BK218" s="237">
        <f>ROUND(I218*H218,2)</f>
        <v>0</v>
      </c>
      <c r="BL218" s="16" t="s">
        <v>151</v>
      </c>
      <c r="BM218" s="236" t="s">
        <v>194</v>
      </c>
    </row>
    <row r="219" spans="1:47" s="2" customFormat="1" ht="12">
      <c r="A219" s="37"/>
      <c r="B219" s="38"/>
      <c r="C219" s="39"/>
      <c r="D219" s="238" t="s">
        <v>153</v>
      </c>
      <c r="E219" s="39"/>
      <c r="F219" s="239" t="s">
        <v>195</v>
      </c>
      <c r="G219" s="39"/>
      <c r="H219" s="39"/>
      <c r="I219" s="240"/>
      <c r="J219" s="39"/>
      <c r="K219" s="39"/>
      <c r="L219" s="43"/>
      <c r="M219" s="241"/>
      <c r="N219" s="242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153</v>
      </c>
      <c r="AU219" s="16" t="s">
        <v>86</v>
      </c>
    </row>
    <row r="220" spans="1:51" s="14" customFormat="1" ht="12">
      <c r="A220" s="14"/>
      <c r="B220" s="266"/>
      <c r="C220" s="267"/>
      <c r="D220" s="245" t="s">
        <v>155</v>
      </c>
      <c r="E220" s="268" t="s">
        <v>1</v>
      </c>
      <c r="F220" s="269" t="s">
        <v>530</v>
      </c>
      <c r="G220" s="267"/>
      <c r="H220" s="268" t="s">
        <v>1</v>
      </c>
      <c r="I220" s="270"/>
      <c r="J220" s="267"/>
      <c r="K220" s="267"/>
      <c r="L220" s="271"/>
      <c r="M220" s="272"/>
      <c r="N220" s="273"/>
      <c r="O220" s="273"/>
      <c r="P220" s="273"/>
      <c r="Q220" s="273"/>
      <c r="R220" s="273"/>
      <c r="S220" s="273"/>
      <c r="T220" s="27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5" t="s">
        <v>155</v>
      </c>
      <c r="AU220" s="275" t="s">
        <v>86</v>
      </c>
      <c r="AV220" s="14" t="s">
        <v>84</v>
      </c>
      <c r="AW220" s="14" t="s">
        <v>34</v>
      </c>
      <c r="AX220" s="14" t="s">
        <v>77</v>
      </c>
      <c r="AY220" s="275" t="s">
        <v>142</v>
      </c>
    </row>
    <row r="221" spans="1:51" s="13" customFormat="1" ht="12">
      <c r="A221" s="13"/>
      <c r="B221" s="243"/>
      <c r="C221" s="244"/>
      <c r="D221" s="245" t="s">
        <v>155</v>
      </c>
      <c r="E221" s="246" t="s">
        <v>1</v>
      </c>
      <c r="F221" s="247" t="s">
        <v>597</v>
      </c>
      <c r="G221" s="244"/>
      <c r="H221" s="248">
        <v>24.93</v>
      </c>
      <c r="I221" s="249"/>
      <c r="J221" s="244"/>
      <c r="K221" s="244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155</v>
      </c>
      <c r="AU221" s="254" t="s">
        <v>86</v>
      </c>
      <c r="AV221" s="13" t="s">
        <v>86</v>
      </c>
      <c r="AW221" s="13" t="s">
        <v>34</v>
      </c>
      <c r="AX221" s="13" t="s">
        <v>77</v>
      </c>
      <c r="AY221" s="254" t="s">
        <v>142</v>
      </c>
    </row>
    <row r="222" spans="1:65" s="2" customFormat="1" ht="37.8" customHeight="1">
      <c r="A222" s="37"/>
      <c r="B222" s="38"/>
      <c r="C222" s="225" t="s">
        <v>598</v>
      </c>
      <c r="D222" s="225" t="s">
        <v>146</v>
      </c>
      <c r="E222" s="226" t="s">
        <v>599</v>
      </c>
      <c r="F222" s="227" t="s">
        <v>600</v>
      </c>
      <c r="G222" s="228" t="s">
        <v>149</v>
      </c>
      <c r="H222" s="229">
        <v>4.55</v>
      </c>
      <c r="I222" s="230"/>
      <c r="J222" s="231">
        <f>ROUND(I222*H222,2)</f>
        <v>0</v>
      </c>
      <c r="K222" s="227" t="s">
        <v>150</v>
      </c>
      <c r="L222" s="43"/>
      <c r="M222" s="232" t="s">
        <v>1</v>
      </c>
      <c r="N222" s="233" t="s">
        <v>42</v>
      </c>
      <c r="O222" s="90"/>
      <c r="P222" s="234">
        <f>O222*H222</f>
        <v>0</v>
      </c>
      <c r="Q222" s="234">
        <v>2.662</v>
      </c>
      <c r="R222" s="234">
        <f>Q222*H222</f>
        <v>12.1121</v>
      </c>
      <c r="S222" s="234">
        <v>0</v>
      </c>
      <c r="T222" s="23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6" t="s">
        <v>151</v>
      </c>
      <c r="AT222" s="236" t="s">
        <v>146</v>
      </c>
      <c r="AU222" s="236" t="s">
        <v>86</v>
      </c>
      <c r="AY222" s="16" t="s">
        <v>142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6" t="s">
        <v>84</v>
      </c>
      <c r="BK222" s="237">
        <f>ROUND(I222*H222,2)</f>
        <v>0</v>
      </c>
      <c r="BL222" s="16" t="s">
        <v>151</v>
      </c>
      <c r="BM222" s="236" t="s">
        <v>601</v>
      </c>
    </row>
    <row r="223" spans="1:47" s="2" customFormat="1" ht="12">
      <c r="A223" s="37"/>
      <c r="B223" s="38"/>
      <c r="C223" s="39"/>
      <c r="D223" s="238" t="s">
        <v>153</v>
      </c>
      <c r="E223" s="39"/>
      <c r="F223" s="239" t="s">
        <v>602</v>
      </c>
      <c r="G223" s="39"/>
      <c r="H223" s="39"/>
      <c r="I223" s="240"/>
      <c r="J223" s="39"/>
      <c r="K223" s="39"/>
      <c r="L223" s="43"/>
      <c r="M223" s="241"/>
      <c r="N223" s="242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153</v>
      </c>
      <c r="AU223" s="16" t="s">
        <v>86</v>
      </c>
    </row>
    <row r="224" spans="1:51" s="13" customFormat="1" ht="12">
      <c r="A224" s="13"/>
      <c r="B224" s="243"/>
      <c r="C224" s="244"/>
      <c r="D224" s="245" t="s">
        <v>155</v>
      </c>
      <c r="E224" s="246" t="s">
        <v>1</v>
      </c>
      <c r="F224" s="247" t="s">
        <v>603</v>
      </c>
      <c r="G224" s="244"/>
      <c r="H224" s="248">
        <v>4.55</v>
      </c>
      <c r="I224" s="249"/>
      <c r="J224" s="244"/>
      <c r="K224" s="244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155</v>
      </c>
      <c r="AU224" s="254" t="s">
        <v>86</v>
      </c>
      <c r="AV224" s="13" t="s">
        <v>86</v>
      </c>
      <c r="AW224" s="13" t="s">
        <v>34</v>
      </c>
      <c r="AX224" s="13" t="s">
        <v>77</v>
      </c>
      <c r="AY224" s="254" t="s">
        <v>142</v>
      </c>
    </row>
    <row r="225" spans="1:65" s="2" customFormat="1" ht="24.15" customHeight="1">
      <c r="A225" s="37"/>
      <c r="B225" s="38"/>
      <c r="C225" s="225" t="s">
        <v>197</v>
      </c>
      <c r="D225" s="225" t="s">
        <v>146</v>
      </c>
      <c r="E225" s="226" t="s">
        <v>198</v>
      </c>
      <c r="F225" s="227" t="s">
        <v>199</v>
      </c>
      <c r="G225" s="228" t="s">
        <v>149</v>
      </c>
      <c r="H225" s="229">
        <v>7.65</v>
      </c>
      <c r="I225" s="230"/>
      <c r="J225" s="231">
        <f>ROUND(I225*H225,2)</f>
        <v>0</v>
      </c>
      <c r="K225" s="227" t="s">
        <v>166</v>
      </c>
      <c r="L225" s="43"/>
      <c r="M225" s="232" t="s">
        <v>1</v>
      </c>
      <c r="N225" s="233" t="s">
        <v>42</v>
      </c>
      <c r="O225" s="90"/>
      <c r="P225" s="234">
        <f>O225*H225</f>
        <v>0</v>
      </c>
      <c r="Q225" s="234">
        <v>0.4122</v>
      </c>
      <c r="R225" s="234">
        <f>Q225*H225</f>
        <v>3.1533300000000004</v>
      </c>
      <c r="S225" s="234">
        <v>0</v>
      </c>
      <c r="T225" s="23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6" t="s">
        <v>151</v>
      </c>
      <c r="AT225" s="236" t="s">
        <v>146</v>
      </c>
      <c r="AU225" s="236" t="s">
        <v>86</v>
      </c>
      <c r="AY225" s="16" t="s">
        <v>142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6" t="s">
        <v>84</v>
      </c>
      <c r="BK225" s="237">
        <f>ROUND(I225*H225,2)</f>
        <v>0</v>
      </c>
      <c r="BL225" s="16" t="s">
        <v>151</v>
      </c>
      <c r="BM225" s="236" t="s">
        <v>200</v>
      </c>
    </row>
    <row r="226" spans="1:47" s="2" customFormat="1" ht="12">
      <c r="A226" s="37"/>
      <c r="B226" s="38"/>
      <c r="C226" s="39"/>
      <c r="D226" s="238" t="s">
        <v>153</v>
      </c>
      <c r="E226" s="39"/>
      <c r="F226" s="239" t="s">
        <v>201</v>
      </c>
      <c r="G226" s="39"/>
      <c r="H226" s="39"/>
      <c r="I226" s="240"/>
      <c r="J226" s="39"/>
      <c r="K226" s="39"/>
      <c r="L226" s="43"/>
      <c r="M226" s="241"/>
      <c r="N226" s="242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153</v>
      </c>
      <c r="AU226" s="16" t="s">
        <v>86</v>
      </c>
    </row>
    <row r="227" spans="1:47" s="2" customFormat="1" ht="12">
      <c r="A227" s="37"/>
      <c r="B227" s="38"/>
      <c r="C227" s="39"/>
      <c r="D227" s="245" t="s">
        <v>202</v>
      </c>
      <c r="E227" s="39"/>
      <c r="F227" s="255" t="s">
        <v>203</v>
      </c>
      <c r="G227" s="39"/>
      <c r="H227" s="39"/>
      <c r="I227" s="240"/>
      <c r="J227" s="39"/>
      <c r="K227" s="39"/>
      <c r="L227" s="43"/>
      <c r="M227" s="241"/>
      <c r="N227" s="242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202</v>
      </c>
      <c r="AU227" s="16" t="s">
        <v>86</v>
      </c>
    </row>
    <row r="228" spans="1:51" s="14" customFormat="1" ht="12">
      <c r="A228" s="14"/>
      <c r="B228" s="266"/>
      <c r="C228" s="267"/>
      <c r="D228" s="245" t="s">
        <v>155</v>
      </c>
      <c r="E228" s="268" t="s">
        <v>1</v>
      </c>
      <c r="F228" s="269" t="s">
        <v>530</v>
      </c>
      <c r="G228" s="267"/>
      <c r="H228" s="268" t="s">
        <v>1</v>
      </c>
      <c r="I228" s="270"/>
      <c r="J228" s="267"/>
      <c r="K228" s="267"/>
      <c r="L228" s="271"/>
      <c r="M228" s="272"/>
      <c r="N228" s="273"/>
      <c r="O228" s="273"/>
      <c r="P228" s="273"/>
      <c r="Q228" s="273"/>
      <c r="R228" s="273"/>
      <c r="S228" s="273"/>
      <c r="T228" s="27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5" t="s">
        <v>155</v>
      </c>
      <c r="AU228" s="275" t="s">
        <v>86</v>
      </c>
      <c r="AV228" s="14" t="s">
        <v>84</v>
      </c>
      <c r="AW228" s="14" t="s">
        <v>34</v>
      </c>
      <c r="AX228" s="14" t="s">
        <v>77</v>
      </c>
      <c r="AY228" s="275" t="s">
        <v>142</v>
      </c>
    </row>
    <row r="229" spans="1:51" s="13" customFormat="1" ht="12">
      <c r="A229" s="13"/>
      <c r="B229" s="243"/>
      <c r="C229" s="244"/>
      <c r="D229" s="245" t="s">
        <v>155</v>
      </c>
      <c r="E229" s="246" t="s">
        <v>1</v>
      </c>
      <c r="F229" s="247" t="s">
        <v>604</v>
      </c>
      <c r="G229" s="244"/>
      <c r="H229" s="248">
        <v>7.6499999999999995</v>
      </c>
      <c r="I229" s="249"/>
      <c r="J229" s="244"/>
      <c r="K229" s="244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155</v>
      </c>
      <c r="AU229" s="254" t="s">
        <v>86</v>
      </c>
      <c r="AV229" s="13" t="s">
        <v>86</v>
      </c>
      <c r="AW229" s="13" t="s">
        <v>34</v>
      </c>
      <c r="AX229" s="13" t="s">
        <v>77</v>
      </c>
      <c r="AY229" s="254" t="s">
        <v>142</v>
      </c>
    </row>
    <row r="230" spans="1:65" s="2" customFormat="1" ht="24.15" customHeight="1">
      <c r="A230" s="37"/>
      <c r="B230" s="38"/>
      <c r="C230" s="256" t="s">
        <v>205</v>
      </c>
      <c r="D230" s="256" t="s">
        <v>206</v>
      </c>
      <c r="E230" s="257" t="s">
        <v>207</v>
      </c>
      <c r="F230" s="258" t="s">
        <v>208</v>
      </c>
      <c r="G230" s="259" t="s">
        <v>209</v>
      </c>
      <c r="H230" s="260">
        <v>2379.915</v>
      </c>
      <c r="I230" s="261"/>
      <c r="J230" s="262">
        <f>ROUND(I230*H230,2)</f>
        <v>0</v>
      </c>
      <c r="K230" s="258" t="s">
        <v>1</v>
      </c>
      <c r="L230" s="263"/>
      <c r="M230" s="264" t="s">
        <v>1</v>
      </c>
      <c r="N230" s="265" t="s">
        <v>42</v>
      </c>
      <c r="O230" s="90"/>
      <c r="P230" s="234">
        <f>O230*H230</f>
        <v>0</v>
      </c>
      <c r="Q230" s="234">
        <v>0.0055</v>
      </c>
      <c r="R230" s="234">
        <f>Q230*H230</f>
        <v>13.089532499999999</v>
      </c>
      <c r="S230" s="234">
        <v>0</v>
      </c>
      <c r="T230" s="23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6" t="s">
        <v>210</v>
      </c>
      <c r="AT230" s="236" t="s">
        <v>206</v>
      </c>
      <c r="AU230" s="236" t="s">
        <v>86</v>
      </c>
      <c r="AY230" s="16" t="s">
        <v>142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6" t="s">
        <v>84</v>
      </c>
      <c r="BK230" s="237">
        <f>ROUND(I230*H230,2)</f>
        <v>0</v>
      </c>
      <c r="BL230" s="16" t="s">
        <v>151</v>
      </c>
      <c r="BM230" s="236" t="s">
        <v>211</v>
      </c>
    </row>
    <row r="231" spans="1:51" s="14" customFormat="1" ht="12">
      <c r="A231" s="14"/>
      <c r="B231" s="266"/>
      <c r="C231" s="267"/>
      <c r="D231" s="245" t="s">
        <v>155</v>
      </c>
      <c r="E231" s="268" t="s">
        <v>1</v>
      </c>
      <c r="F231" s="269" t="s">
        <v>530</v>
      </c>
      <c r="G231" s="267"/>
      <c r="H231" s="268" t="s">
        <v>1</v>
      </c>
      <c r="I231" s="270"/>
      <c r="J231" s="267"/>
      <c r="K231" s="267"/>
      <c r="L231" s="271"/>
      <c r="M231" s="272"/>
      <c r="N231" s="273"/>
      <c r="O231" s="273"/>
      <c r="P231" s="273"/>
      <c r="Q231" s="273"/>
      <c r="R231" s="273"/>
      <c r="S231" s="273"/>
      <c r="T231" s="27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5" t="s">
        <v>155</v>
      </c>
      <c r="AU231" s="275" t="s">
        <v>86</v>
      </c>
      <c r="AV231" s="14" t="s">
        <v>84</v>
      </c>
      <c r="AW231" s="14" t="s">
        <v>34</v>
      </c>
      <c r="AX231" s="14" t="s">
        <v>77</v>
      </c>
      <c r="AY231" s="275" t="s">
        <v>142</v>
      </c>
    </row>
    <row r="232" spans="1:51" s="13" customFormat="1" ht="12">
      <c r="A232" s="13"/>
      <c r="B232" s="243"/>
      <c r="C232" s="244"/>
      <c r="D232" s="245" t="s">
        <v>155</v>
      </c>
      <c r="E232" s="246" t="s">
        <v>1</v>
      </c>
      <c r="F232" s="247" t="s">
        <v>605</v>
      </c>
      <c r="G232" s="244"/>
      <c r="H232" s="248">
        <v>2333.25</v>
      </c>
      <c r="I232" s="249"/>
      <c r="J232" s="244"/>
      <c r="K232" s="244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155</v>
      </c>
      <c r="AU232" s="254" t="s">
        <v>86</v>
      </c>
      <c r="AV232" s="13" t="s">
        <v>86</v>
      </c>
      <c r="AW232" s="13" t="s">
        <v>34</v>
      </c>
      <c r="AX232" s="13" t="s">
        <v>77</v>
      </c>
      <c r="AY232" s="254" t="s">
        <v>142</v>
      </c>
    </row>
    <row r="233" spans="1:51" s="13" customFormat="1" ht="12">
      <c r="A233" s="13"/>
      <c r="B233" s="243"/>
      <c r="C233" s="244"/>
      <c r="D233" s="245" t="s">
        <v>155</v>
      </c>
      <c r="E233" s="244"/>
      <c r="F233" s="247" t="s">
        <v>606</v>
      </c>
      <c r="G233" s="244"/>
      <c r="H233" s="248">
        <v>2379.915</v>
      </c>
      <c r="I233" s="249"/>
      <c r="J233" s="244"/>
      <c r="K233" s="244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155</v>
      </c>
      <c r="AU233" s="254" t="s">
        <v>86</v>
      </c>
      <c r="AV233" s="13" t="s">
        <v>86</v>
      </c>
      <c r="AW233" s="13" t="s">
        <v>4</v>
      </c>
      <c r="AX233" s="13" t="s">
        <v>84</v>
      </c>
      <c r="AY233" s="254" t="s">
        <v>142</v>
      </c>
    </row>
    <row r="234" spans="1:63" s="12" customFormat="1" ht="22.8" customHeight="1">
      <c r="A234" s="12"/>
      <c r="B234" s="209"/>
      <c r="C234" s="210"/>
      <c r="D234" s="211" t="s">
        <v>76</v>
      </c>
      <c r="E234" s="223" t="s">
        <v>214</v>
      </c>
      <c r="F234" s="223" t="s">
        <v>215</v>
      </c>
      <c r="G234" s="210"/>
      <c r="H234" s="210"/>
      <c r="I234" s="213"/>
      <c r="J234" s="224">
        <f>BK234</f>
        <v>0</v>
      </c>
      <c r="K234" s="210"/>
      <c r="L234" s="215"/>
      <c r="M234" s="216"/>
      <c r="N234" s="217"/>
      <c r="O234" s="217"/>
      <c r="P234" s="218">
        <f>SUM(P235:P237)</f>
        <v>0</v>
      </c>
      <c r="Q234" s="217"/>
      <c r="R234" s="218">
        <f>SUM(R235:R237)</f>
        <v>0</v>
      </c>
      <c r="S234" s="217"/>
      <c r="T234" s="219">
        <f>SUM(T235:T237)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0" t="s">
        <v>84</v>
      </c>
      <c r="AT234" s="221" t="s">
        <v>76</v>
      </c>
      <c r="AU234" s="221" t="s">
        <v>84</v>
      </c>
      <c r="AY234" s="220" t="s">
        <v>142</v>
      </c>
      <c r="BK234" s="222">
        <f>SUM(BK235:BK237)</f>
        <v>0</v>
      </c>
    </row>
    <row r="235" spans="1:65" s="2" customFormat="1" ht="37.8" customHeight="1">
      <c r="A235" s="37"/>
      <c r="B235" s="38"/>
      <c r="C235" s="225" t="s">
        <v>216</v>
      </c>
      <c r="D235" s="225" t="s">
        <v>146</v>
      </c>
      <c r="E235" s="226" t="s">
        <v>217</v>
      </c>
      <c r="F235" s="227" t="s">
        <v>218</v>
      </c>
      <c r="G235" s="228" t="s">
        <v>178</v>
      </c>
      <c r="H235" s="229">
        <v>541.2</v>
      </c>
      <c r="I235" s="230"/>
      <c r="J235" s="231">
        <f>ROUND(I235*H235,2)</f>
        <v>0</v>
      </c>
      <c r="K235" s="227" t="s">
        <v>1</v>
      </c>
      <c r="L235" s="43"/>
      <c r="M235" s="232" t="s">
        <v>1</v>
      </c>
      <c r="N235" s="233" t="s">
        <v>42</v>
      </c>
      <c r="O235" s="90"/>
      <c r="P235" s="234">
        <f>O235*H235</f>
        <v>0</v>
      </c>
      <c r="Q235" s="234">
        <v>0</v>
      </c>
      <c r="R235" s="234">
        <f>Q235*H235</f>
        <v>0</v>
      </c>
      <c r="S235" s="234">
        <v>0</v>
      </c>
      <c r="T235" s="23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6" t="s">
        <v>151</v>
      </c>
      <c r="AT235" s="236" t="s">
        <v>146</v>
      </c>
      <c r="AU235" s="236" t="s">
        <v>86</v>
      </c>
      <c r="AY235" s="16" t="s">
        <v>142</v>
      </c>
      <c r="BE235" s="237">
        <f>IF(N235="základní",J235,0)</f>
        <v>0</v>
      </c>
      <c r="BF235" s="237">
        <f>IF(N235="snížená",J235,0)</f>
        <v>0</v>
      </c>
      <c r="BG235" s="237">
        <f>IF(N235="zákl. přenesená",J235,0)</f>
        <v>0</v>
      </c>
      <c r="BH235" s="237">
        <f>IF(N235="sníž. přenesená",J235,0)</f>
        <v>0</v>
      </c>
      <c r="BI235" s="237">
        <f>IF(N235="nulová",J235,0)</f>
        <v>0</v>
      </c>
      <c r="BJ235" s="16" t="s">
        <v>84</v>
      </c>
      <c r="BK235" s="237">
        <f>ROUND(I235*H235,2)</f>
        <v>0</v>
      </c>
      <c r="BL235" s="16" t="s">
        <v>151</v>
      </c>
      <c r="BM235" s="236" t="s">
        <v>219</v>
      </c>
    </row>
    <row r="236" spans="1:51" s="13" customFormat="1" ht="12">
      <c r="A236" s="13"/>
      <c r="B236" s="243"/>
      <c r="C236" s="244"/>
      <c r="D236" s="245" t="s">
        <v>155</v>
      </c>
      <c r="E236" s="246" t="s">
        <v>1</v>
      </c>
      <c r="F236" s="247" t="s">
        <v>520</v>
      </c>
      <c r="G236" s="244"/>
      <c r="H236" s="248">
        <v>166.2</v>
      </c>
      <c r="I236" s="249"/>
      <c r="J236" s="244"/>
      <c r="K236" s="244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155</v>
      </c>
      <c r="AU236" s="254" t="s">
        <v>86</v>
      </c>
      <c r="AV236" s="13" t="s">
        <v>86</v>
      </c>
      <c r="AW236" s="13" t="s">
        <v>34</v>
      </c>
      <c r="AX236" s="13" t="s">
        <v>77</v>
      </c>
      <c r="AY236" s="254" t="s">
        <v>142</v>
      </c>
    </row>
    <row r="237" spans="1:51" s="13" customFormat="1" ht="12">
      <c r="A237" s="13"/>
      <c r="B237" s="243"/>
      <c r="C237" s="244"/>
      <c r="D237" s="245" t="s">
        <v>155</v>
      </c>
      <c r="E237" s="246" t="s">
        <v>1</v>
      </c>
      <c r="F237" s="247" t="s">
        <v>521</v>
      </c>
      <c r="G237" s="244"/>
      <c r="H237" s="248">
        <v>375</v>
      </c>
      <c r="I237" s="249"/>
      <c r="J237" s="244"/>
      <c r="K237" s="244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155</v>
      </c>
      <c r="AU237" s="254" t="s">
        <v>86</v>
      </c>
      <c r="AV237" s="13" t="s">
        <v>86</v>
      </c>
      <c r="AW237" s="13" t="s">
        <v>34</v>
      </c>
      <c r="AX237" s="13" t="s">
        <v>77</v>
      </c>
      <c r="AY237" s="254" t="s">
        <v>142</v>
      </c>
    </row>
    <row r="238" spans="1:63" s="12" customFormat="1" ht="22.8" customHeight="1">
      <c r="A238" s="12"/>
      <c r="B238" s="209"/>
      <c r="C238" s="210"/>
      <c r="D238" s="211" t="s">
        <v>76</v>
      </c>
      <c r="E238" s="223" t="s">
        <v>220</v>
      </c>
      <c r="F238" s="223" t="s">
        <v>221</v>
      </c>
      <c r="G238" s="210"/>
      <c r="H238" s="210"/>
      <c r="I238" s="213"/>
      <c r="J238" s="224">
        <f>BK238</f>
        <v>0</v>
      </c>
      <c r="K238" s="210"/>
      <c r="L238" s="215"/>
      <c r="M238" s="216"/>
      <c r="N238" s="217"/>
      <c r="O238" s="217"/>
      <c r="P238" s="218">
        <f>SUM(P239:P257)</f>
        <v>0</v>
      </c>
      <c r="Q238" s="217"/>
      <c r="R238" s="218">
        <f>SUM(R239:R257)</f>
        <v>2.5314031200000002</v>
      </c>
      <c r="S238" s="217"/>
      <c r="T238" s="219">
        <f>SUM(T239:T257)</f>
        <v>0.5817000000000001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0" t="s">
        <v>84</v>
      </c>
      <c r="AT238" s="221" t="s">
        <v>76</v>
      </c>
      <c r="AU238" s="221" t="s">
        <v>84</v>
      </c>
      <c r="AY238" s="220" t="s">
        <v>142</v>
      </c>
      <c r="BK238" s="222">
        <f>SUM(BK239:BK257)</f>
        <v>0</v>
      </c>
    </row>
    <row r="239" spans="1:65" s="2" customFormat="1" ht="24.15" customHeight="1">
      <c r="A239" s="37"/>
      <c r="B239" s="38"/>
      <c r="C239" s="225" t="s">
        <v>222</v>
      </c>
      <c r="D239" s="225" t="s">
        <v>146</v>
      </c>
      <c r="E239" s="226" t="s">
        <v>223</v>
      </c>
      <c r="F239" s="227" t="s">
        <v>224</v>
      </c>
      <c r="G239" s="228" t="s">
        <v>178</v>
      </c>
      <c r="H239" s="229">
        <v>457.448</v>
      </c>
      <c r="I239" s="230"/>
      <c r="J239" s="231">
        <f>ROUND(I239*H239,2)</f>
        <v>0</v>
      </c>
      <c r="K239" s="227" t="s">
        <v>150</v>
      </c>
      <c r="L239" s="43"/>
      <c r="M239" s="232" t="s">
        <v>1</v>
      </c>
      <c r="N239" s="233" t="s">
        <v>42</v>
      </c>
      <c r="O239" s="90"/>
      <c r="P239" s="234">
        <f>O239*H239</f>
        <v>0</v>
      </c>
      <c r="Q239" s="234">
        <v>0.0027</v>
      </c>
      <c r="R239" s="234">
        <f>Q239*H239</f>
        <v>1.2351096</v>
      </c>
      <c r="S239" s="234">
        <v>0</v>
      </c>
      <c r="T239" s="23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6" t="s">
        <v>151</v>
      </c>
      <c r="AT239" s="236" t="s">
        <v>146</v>
      </c>
      <c r="AU239" s="236" t="s">
        <v>86</v>
      </c>
      <c r="AY239" s="16" t="s">
        <v>142</v>
      </c>
      <c r="BE239" s="237">
        <f>IF(N239="základní",J239,0)</f>
        <v>0</v>
      </c>
      <c r="BF239" s="237">
        <f>IF(N239="snížená",J239,0)</f>
        <v>0</v>
      </c>
      <c r="BG239" s="237">
        <f>IF(N239="zákl. přenesená",J239,0)</f>
        <v>0</v>
      </c>
      <c r="BH239" s="237">
        <f>IF(N239="sníž. přenesená",J239,0)</f>
        <v>0</v>
      </c>
      <c r="BI239" s="237">
        <f>IF(N239="nulová",J239,0)</f>
        <v>0</v>
      </c>
      <c r="BJ239" s="16" t="s">
        <v>84</v>
      </c>
      <c r="BK239" s="237">
        <f>ROUND(I239*H239,2)</f>
        <v>0</v>
      </c>
      <c r="BL239" s="16" t="s">
        <v>151</v>
      </c>
      <c r="BM239" s="236" t="s">
        <v>225</v>
      </c>
    </row>
    <row r="240" spans="1:47" s="2" customFormat="1" ht="12">
      <c r="A240" s="37"/>
      <c r="B240" s="38"/>
      <c r="C240" s="39"/>
      <c r="D240" s="238" t="s">
        <v>153</v>
      </c>
      <c r="E240" s="39"/>
      <c r="F240" s="239" t="s">
        <v>226</v>
      </c>
      <c r="G240" s="39"/>
      <c r="H240" s="39"/>
      <c r="I240" s="240"/>
      <c r="J240" s="39"/>
      <c r="K240" s="39"/>
      <c r="L240" s="43"/>
      <c r="M240" s="241"/>
      <c r="N240" s="242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153</v>
      </c>
      <c r="AU240" s="16" t="s">
        <v>86</v>
      </c>
    </row>
    <row r="241" spans="1:51" s="13" customFormat="1" ht="12">
      <c r="A241" s="13"/>
      <c r="B241" s="243"/>
      <c r="C241" s="244"/>
      <c r="D241" s="245" t="s">
        <v>155</v>
      </c>
      <c r="E241" s="246" t="s">
        <v>1</v>
      </c>
      <c r="F241" s="247" t="s">
        <v>465</v>
      </c>
      <c r="G241" s="244"/>
      <c r="H241" s="248">
        <v>466.252750000001</v>
      </c>
      <c r="I241" s="249"/>
      <c r="J241" s="244"/>
      <c r="K241" s="244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155</v>
      </c>
      <c r="AU241" s="254" t="s">
        <v>86</v>
      </c>
      <c r="AV241" s="13" t="s">
        <v>86</v>
      </c>
      <c r="AW241" s="13" t="s">
        <v>34</v>
      </c>
      <c r="AX241" s="13" t="s">
        <v>77</v>
      </c>
      <c r="AY241" s="254" t="s">
        <v>142</v>
      </c>
    </row>
    <row r="242" spans="1:51" s="13" customFormat="1" ht="12">
      <c r="A242" s="13"/>
      <c r="B242" s="243"/>
      <c r="C242" s="244"/>
      <c r="D242" s="245" t="s">
        <v>155</v>
      </c>
      <c r="E242" s="246" t="s">
        <v>1</v>
      </c>
      <c r="F242" s="247" t="s">
        <v>607</v>
      </c>
      <c r="G242" s="244"/>
      <c r="H242" s="248">
        <v>12.75</v>
      </c>
      <c r="I242" s="249"/>
      <c r="J242" s="244"/>
      <c r="K242" s="244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155</v>
      </c>
      <c r="AU242" s="254" t="s">
        <v>86</v>
      </c>
      <c r="AV242" s="13" t="s">
        <v>86</v>
      </c>
      <c r="AW242" s="13" t="s">
        <v>34</v>
      </c>
      <c r="AX242" s="13" t="s">
        <v>77</v>
      </c>
      <c r="AY242" s="254" t="s">
        <v>142</v>
      </c>
    </row>
    <row r="243" spans="1:51" s="13" customFormat="1" ht="12">
      <c r="A243" s="13"/>
      <c r="B243" s="243"/>
      <c r="C243" s="244"/>
      <c r="D243" s="245" t="s">
        <v>155</v>
      </c>
      <c r="E243" s="246" t="s">
        <v>1</v>
      </c>
      <c r="F243" s="247" t="s">
        <v>608</v>
      </c>
      <c r="G243" s="244"/>
      <c r="H243" s="248">
        <v>-4.935</v>
      </c>
      <c r="I243" s="249"/>
      <c r="J243" s="244"/>
      <c r="K243" s="244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155</v>
      </c>
      <c r="AU243" s="254" t="s">
        <v>86</v>
      </c>
      <c r="AV243" s="13" t="s">
        <v>86</v>
      </c>
      <c r="AW243" s="13" t="s">
        <v>34</v>
      </c>
      <c r="AX243" s="13" t="s">
        <v>77</v>
      </c>
      <c r="AY243" s="254" t="s">
        <v>142</v>
      </c>
    </row>
    <row r="244" spans="1:51" s="13" customFormat="1" ht="12">
      <c r="A244" s="13"/>
      <c r="B244" s="243"/>
      <c r="C244" s="244"/>
      <c r="D244" s="245" t="s">
        <v>155</v>
      </c>
      <c r="E244" s="246" t="s">
        <v>1</v>
      </c>
      <c r="F244" s="247" t="s">
        <v>609</v>
      </c>
      <c r="G244" s="244"/>
      <c r="H244" s="248">
        <v>-16.62</v>
      </c>
      <c r="I244" s="249"/>
      <c r="J244" s="244"/>
      <c r="K244" s="244"/>
      <c r="L244" s="250"/>
      <c r="M244" s="251"/>
      <c r="N244" s="252"/>
      <c r="O244" s="252"/>
      <c r="P244" s="252"/>
      <c r="Q244" s="252"/>
      <c r="R244" s="252"/>
      <c r="S244" s="252"/>
      <c r="T244" s="25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4" t="s">
        <v>155</v>
      </c>
      <c r="AU244" s="254" t="s">
        <v>86</v>
      </c>
      <c r="AV244" s="13" t="s">
        <v>86</v>
      </c>
      <c r="AW244" s="13" t="s">
        <v>34</v>
      </c>
      <c r="AX244" s="13" t="s">
        <v>77</v>
      </c>
      <c r="AY244" s="254" t="s">
        <v>142</v>
      </c>
    </row>
    <row r="245" spans="1:65" s="2" customFormat="1" ht="24.15" customHeight="1">
      <c r="A245" s="37"/>
      <c r="B245" s="38"/>
      <c r="C245" s="225" t="s">
        <v>229</v>
      </c>
      <c r="D245" s="225" t="s">
        <v>146</v>
      </c>
      <c r="E245" s="226" t="s">
        <v>230</v>
      </c>
      <c r="F245" s="227" t="s">
        <v>231</v>
      </c>
      <c r="G245" s="228" t="s">
        <v>178</v>
      </c>
      <c r="H245" s="229">
        <v>16.62</v>
      </c>
      <c r="I245" s="230"/>
      <c r="J245" s="231">
        <f>ROUND(I245*H245,2)</f>
        <v>0</v>
      </c>
      <c r="K245" s="227" t="s">
        <v>150</v>
      </c>
      <c r="L245" s="43"/>
      <c r="M245" s="232" t="s">
        <v>1</v>
      </c>
      <c r="N245" s="233" t="s">
        <v>42</v>
      </c>
      <c r="O245" s="90"/>
      <c r="P245" s="234">
        <f>O245*H245</f>
        <v>0</v>
      </c>
      <c r="Q245" s="234">
        <v>0.077996</v>
      </c>
      <c r="R245" s="234">
        <f>Q245*H245</f>
        <v>1.29629352</v>
      </c>
      <c r="S245" s="234">
        <v>0.035</v>
      </c>
      <c r="T245" s="235">
        <f>S245*H245</f>
        <v>0.5817000000000001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6" t="s">
        <v>151</v>
      </c>
      <c r="AT245" s="236" t="s">
        <v>146</v>
      </c>
      <c r="AU245" s="236" t="s">
        <v>86</v>
      </c>
      <c r="AY245" s="16" t="s">
        <v>142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6" t="s">
        <v>84</v>
      </c>
      <c r="BK245" s="237">
        <f>ROUND(I245*H245,2)</f>
        <v>0</v>
      </c>
      <c r="BL245" s="16" t="s">
        <v>151</v>
      </c>
      <c r="BM245" s="236" t="s">
        <v>610</v>
      </c>
    </row>
    <row r="246" spans="1:47" s="2" customFormat="1" ht="12">
      <c r="A246" s="37"/>
      <c r="B246" s="38"/>
      <c r="C246" s="39"/>
      <c r="D246" s="238" t="s">
        <v>153</v>
      </c>
      <c r="E246" s="39"/>
      <c r="F246" s="239" t="s">
        <v>611</v>
      </c>
      <c r="G246" s="39"/>
      <c r="H246" s="39"/>
      <c r="I246" s="240"/>
      <c r="J246" s="39"/>
      <c r="K246" s="39"/>
      <c r="L246" s="43"/>
      <c r="M246" s="241"/>
      <c r="N246" s="242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153</v>
      </c>
      <c r="AU246" s="16" t="s">
        <v>86</v>
      </c>
    </row>
    <row r="247" spans="1:51" s="13" customFormat="1" ht="12">
      <c r="A247" s="13"/>
      <c r="B247" s="243"/>
      <c r="C247" s="244"/>
      <c r="D247" s="245" t="s">
        <v>155</v>
      </c>
      <c r="E247" s="246" t="s">
        <v>1</v>
      </c>
      <c r="F247" s="247" t="s">
        <v>612</v>
      </c>
      <c r="G247" s="244"/>
      <c r="H247" s="248">
        <v>16.62</v>
      </c>
      <c r="I247" s="249"/>
      <c r="J247" s="244"/>
      <c r="K247" s="244"/>
      <c r="L247" s="250"/>
      <c r="M247" s="251"/>
      <c r="N247" s="252"/>
      <c r="O247" s="252"/>
      <c r="P247" s="252"/>
      <c r="Q247" s="252"/>
      <c r="R247" s="252"/>
      <c r="S247" s="252"/>
      <c r="T247" s="25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4" t="s">
        <v>155</v>
      </c>
      <c r="AU247" s="254" t="s">
        <v>86</v>
      </c>
      <c r="AV247" s="13" t="s">
        <v>86</v>
      </c>
      <c r="AW247" s="13" t="s">
        <v>34</v>
      </c>
      <c r="AX247" s="13" t="s">
        <v>77</v>
      </c>
      <c r="AY247" s="254" t="s">
        <v>142</v>
      </c>
    </row>
    <row r="248" spans="1:65" s="2" customFormat="1" ht="24.15" customHeight="1">
      <c r="A248" s="37"/>
      <c r="B248" s="38"/>
      <c r="C248" s="225" t="s">
        <v>234</v>
      </c>
      <c r="D248" s="225" t="s">
        <v>146</v>
      </c>
      <c r="E248" s="226" t="s">
        <v>235</v>
      </c>
      <c r="F248" s="227" t="s">
        <v>236</v>
      </c>
      <c r="G248" s="228" t="s">
        <v>178</v>
      </c>
      <c r="H248" s="229">
        <v>26.82</v>
      </c>
      <c r="I248" s="230"/>
      <c r="J248" s="231">
        <f>ROUND(I248*H248,2)</f>
        <v>0</v>
      </c>
      <c r="K248" s="227" t="s">
        <v>150</v>
      </c>
      <c r="L248" s="43"/>
      <c r="M248" s="232" t="s">
        <v>1</v>
      </c>
      <c r="N248" s="233" t="s">
        <v>42</v>
      </c>
      <c r="O248" s="90"/>
      <c r="P248" s="234">
        <f>O248*H248</f>
        <v>0</v>
      </c>
      <c r="Q248" s="234">
        <v>0</v>
      </c>
      <c r="R248" s="234">
        <f>Q248*H248</f>
        <v>0</v>
      </c>
      <c r="S248" s="234">
        <v>0</v>
      </c>
      <c r="T248" s="235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6" t="s">
        <v>151</v>
      </c>
      <c r="AT248" s="236" t="s">
        <v>146</v>
      </c>
      <c r="AU248" s="236" t="s">
        <v>86</v>
      </c>
      <c r="AY248" s="16" t="s">
        <v>142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6" t="s">
        <v>84</v>
      </c>
      <c r="BK248" s="237">
        <f>ROUND(I248*H248,2)</f>
        <v>0</v>
      </c>
      <c r="BL248" s="16" t="s">
        <v>151</v>
      </c>
      <c r="BM248" s="236" t="s">
        <v>237</v>
      </c>
    </row>
    <row r="249" spans="1:47" s="2" customFormat="1" ht="12">
      <c r="A249" s="37"/>
      <c r="B249" s="38"/>
      <c r="C249" s="39"/>
      <c r="D249" s="238" t="s">
        <v>153</v>
      </c>
      <c r="E249" s="39"/>
      <c r="F249" s="239" t="s">
        <v>238</v>
      </c>
      <c r="G249" s="39"/>
      <c r="H249" s="39"/>
      <c r="I249" s="240"/>
      <c r="J249" s="39"/>
      <c r="K249" s="39"/>
      <c r="L249" s="43"/>
      <c r="M249" s="241"/>
      <c r="N249" s="242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153</v>
      </c>
      <c r="AU249" s="16" t="s">
        <v>86</v>
      </c>
    </row>
    <row r="250" spans="1:51" s="13" customFormat="1" ht="12">
      <c r="A250" s="13"/>
      <c r="B250" s="243"/>
      <c r="C250" s="244"/>
      <c r="D250" s="245" t="s">
        <v>155</v>
      </c>
      <c r="E250" s="246" t="s">
        <v>1</v>
      </c>
      <c r="F250" s="247" t="s">
        <v>613</v>
      </c>
      <c r="G250" s="244"/>
      <c r="H250" s="248">
        <v>0.8</v>
      </c>
      <c r="I250" s="249"/>
      <c r="J250" s="244"/>
      <c r="K250" s="244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155</v>
      </c>
      <c r="AU250" s="254" t="s">
        <v>86</v>
      </c>
      <c r="AV250" s="13" t="s">
        <v>86</v>
      </c>
      <c r="AW250" s="13" t="s">
        <v>34</v>
      </c>
      <c r="AX250" s="13" t="s">
        <v>77</v>
      </c>
      <c r="AY250" s="254" t="s">
        <v>142</v>
      </c>
    </row>
    <row r="251" spans="1:51" s="13" customFormat="1" ht="12">
      <c r="A251" s="13"/>
      <c r="B251" s="243"/>
      <c r="C251" s="244"/>
      <c r="D251" s="245" t="s">
        <v>155</v>
      </c>
      <c r="E251" s="246" t="s">
        <v>1</v>
      </c>
      <c r="F251" s="247" t="s">
        <v>614</v>
      </c>
      <c r="G251" s="244"/>
      <c r="H251" s="248">
        <v>9.4</v>
      </c>
      <c r="I251" s="249"/>
      <c r="J251" s="244"/>
      <c r="K251" s="244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155</v>
      </c>
      <c r="AU251" s="254" t="s">
        <v>86</v>
      </c>
      <c r="AV251" s="13" t="s">
        <v>86</v>
      </c>
      <c r="AW251" s="13" t="s">
        <v>34</v>
      </c>
      <c r="AX251" s="13" t="s">
        <v>77</v>
      </c>
      <c r="AY251" s="254" t="s">
        <v>142</v>
      </c>
    </row>
    <row r="252" spans="1:51" s="13" customFormat="1" ht="12">
      <c r="A252" s="13"/>
      <c r="B252" s="243"/>
      <c r="C252" s="244"/>
      <c r="D252" s="245" t="s">
        <v>155</v>
      </c>
      <c r="E252" s="246" t="s">
        <v>1</v>
      </c>
      <c r="F252" s="247" t="s">
        <v>612</v>
      </c>
      <c r="G252" s="244"/>
      <c r="H252" s="248">
        <v>16.62</v>
      </c>
      <c r="I252" s="249"/>
      <c r="J252" s="244"/>
      <c r="K252" s="244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155</v>
      </c>
      <c r="AU252" s="254" t="s">
        <v>86</v>
      </c>
      <c r="AV252" s="13" t="s">
        <v>86</v>
      </c>
      <c r="AW252" s="13" t="s">
        <v>34</v>
      </c>
      <c r="AX252" s="13" t="s">
        <v>77</v>
      </c>
      <c r="AY252" s="254" t="s">
        <v>142</v>
      </c>
    </row>
    <row r="253" spans="1:65" s="2" customFormat="1" ht="16.5" customHeight="1">
      <c r="A253" s="37"/>
      <c r="B253" s="38"/>
      <c r="C253" s="225" t="s">
        <v>615</v>
      </c>
      <c r="D253" s="225" t="s">
        <v>146</v>
      </c>
      <c r="E253" s="226" t="s">
        <v>616</v>
      </c>
      <c r="F253" s="227" t="s">
        <v>617</v>
      </c>
      <c r="G253" s="228" t="s">
        <v>178</v>
      </c>
      <c r="H253" s="229">
        <v>26.82</v>
      </c>
      <c r="I253" s="230"/>
      <c r="J253" s="231">
        <f>ROUND(I253*H253,2)</f>
        <v>0</v>
      </c>
      <c r="K253" s="227" t="s">
        <v>150</v>
      </c>
      <c r="L253" s="43"/>
      <c r="M253" s="232" t="s">
        <v>1</v>
      </c>
      <c r="N253" s="233" t="s">
        <v>42</v>
      </c>
      <c r="O253" s="90"/>
      <c r="P253" s="234">
        <f>O253*H253</f>
        <v>0</v>
      </c>
      <c r="Q253" s="234">
        <v>0</v>
      </c>
      <c r="R253" s="234">
        <f>Q253*H253</f>
        <v>0</v>
      </c>
      <c r="S253" s="234">
        <v>0</v>
      </c>
      <c r="T253" s="23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6" t="s">
        <v>151</v>
      </c>
      <c r="AT253" s="236" t="s">
        <v>146</v>
      </c>
      <c r="AU253" s="236" t="s">
        <v>86</v>
      </c>
      <c r="AY253" s="16" t="s">
        <v>142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6" t="s">
        <v>84</v>
      </c>
      <c r="BK253" s="237">
        <f>ROUND(I253*H253,2)</f>
        <v>0</v>
      </c>
      <c r="BL253" s="16" t="s">
        <v>151</v>
      </c>
      <c r="BM253" s="236" t="s">
        <v>618</v>
      </c>
    </row>
    <row r="254" spans="1:47" s="2" customFormat="1" ht="12">
      <c r="A254" s="37"/>
      <c r="B254" s="38"/>
      <c r="C254" s="39"/>
      <c r="D254" s="238" t="s">
        <v>153</v>
      </c>
      <c r="E254" s="39"/>
      <c r="F254" s="239" t="s">
        <v>619</v>
      </c>
      <c r="G254" s="39"/>
      <c r="H254" s="39"/>
      <c r="I254" s="240"/>
      <c r="J254" s="39"/>
      <c r="K254" s="39"/>
      <c r="L254" s="43"/>
      <c r="M254" s="241"/>
      <c r="N254" s="242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153</v>
      </c>
      <c r="AU254" s="16" t="s">
        <v>86</v>
      </c>
    </row>
    <row r="255" spans="1:51" s="13" customFormat="1" ht="12">
      <c r="A255" s="13"/>
      <c r="B255" s="243"/>
      <c r="C255" s="244"/>
      <c r="D255" s="245" t="s">
        <v>155</v>
      </c>
      <c r="E255" s="246" t="s">
        <v>1</v>
      </c>
      <c r="F255" s="247" t="s">
        <v>620</v>
      </c>
      <c r="G255" s="244"/>
      <c r="H255" s="248">
        <v>16.62</v>
      </c>
      <c r="I255" s="249"/>
      <c r="J255" s="244"/>
      <c r="K255" s="244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155</v>
      </c>
      <c r="AU255" s="254" t="s">
        <v>86</v>
      </c>
      <c r="AV255" s="13" t="s">
        <v>86</v>
      </c>
      <c r="AW255" s="13" t="s">
        <v>34</v>
      </c>
      <c r="AX255" s="13" t="s">
        <v>77</v>
      </c>
      <c r="AY255" s="254" t="s">
        <v>142</v>
      </c>
    </row>
    <row r="256" spans="1:51" s="13" customFormat="1" ht="12">
      <c r="A256" s="13"/>
      <c r="B256" s="243"/>
      <c r="C256" s="244"/>
      <c r="D256" s="245" t="s">
        <v>155</v>
      </c>
      <c r="E256" s="246" t="s">
        <v>1</v>
      </c>
      <c r="F256" s="247" t="s">
        <v>613</v>
      </c>
      <c r="G256" s="244"/>
      <c r="H256" s="248">
        <v>0.8</v>
      </c>
      <c r="I256" s="249"/>
      <c r="J256" s="244"/>
      <c r="K256" s="244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155</v>
      </c>
      <c r="AU256" s="254" t="s">
        <v>86</v>
      </c>
      <c r="AV256" s="13" t="s">
        <v>86</v>
      </c>
      <c r="AW256" s="13" t="s">
        <v>34</v>
      </c>
      <c r="AX256" s="13" t="s">
        <v>77</v>
      </c>
      <c r="AY256" s="254" t="s">
        <v>142</v>
      </c>
    </row>
    <row r="257" spans="1:51" s="13" customFormat="1" ht="12">
      <c r="A257" s="13"/>
      <c r="B257" s="243"/>
      <c r="C257" s="244"/>
      <c r="D257" s="245" t="s">
        <v>155</v>
      </c>
      <c r="E257" s="246" t="s">
        <v>1</v>
      </c>
      <c r="F257" s="247" t="s">
        <v>614</v>
      </c>
      <c r="G257" s="244"/>
      <c r="H257" s="248">
        <v>9.4</v>
      </c>
      <c r="I257" s="249"/>
      <c r="J257" s="244"/>
      <c r="K257" s="244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155</v>
      </c>
      <c r="AU257" s="254" t="s">
        <v>86</v>
      </c>
      <c r="AV257" s="13" t="s">
        <v>86</v>
      </c>
      <c r="AW257" s="13" t="s">
        <v>34</v>
      </c>
      <c r="AX257" s="13" t="s">
        <v>77</v>
      </c>
      <c r="AY257" s="254" t="s">
        <v>142</v>
      </c>
    </row>
    <row r="258" spans="1:63" s="12" customFormat="1" ht="22.8" customHeight="1">
      <c r="A258" s="12"/>
      <c r="B258" s="209"/>
      <c r="C258" s="210"/>
      <c r="D258" s="211" t="s">
        <v>76</v>
      </c>
      <c r="E258" s="223" t="s">
        <v>240</v>
      </c>
      <c r="F258" s="223" t="s">
        <v>241</v>
      </c>
      <c r="G258" s="210"/>
      <c r="H258" s="210"/>
      <c r="I258" s="213"/>
      <c r="J258" s="224">
        <f>BK258</f>
        <v>0</v>
      </c>
      <c r="K258" s="210"/>
      <c r="L258" s="215"/>
      <c r="M258" s="216"/>
      <c r="N258" s="217"/>
      <c r="O258" s="217"/>
      <c r="P258" s="218">
        <f>SUM(P259:P284)</f>
        <v>0</v>
      </c>
      <c r="Q258" s="217"/>
      <c r="R258" s="218">
        <f>SUM(R259:R284)</f>
        <v>0</v>
      </c>
      <c r="S258" s="217"/>
      <c r="T258" s="219">
        <f>SUM(T259:T284)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0" t="s">
        <v>84</v>
      </c>
      <c r="AT258" s="221" t="s">
        <v>76</v>
      </c>
      <c r="AU258" s="221" t="s">
        <v>84</v>
      </c>
      <c r="AY258" s="220" t="s">
        <v>142</v>
      </c>
      <c r="BK258" s="222">
        <f>SUM(BK259:BK284)</f>
        <v>0</v>
      </c>
    </row>
    <row r="259" spans="1:65" s="2" customFormat="1" ht="33" customHeight="1">
      <c r="A259" s="37"/>
      <c r="B259" s="38"/>
      <c r="C259" s="225" t="s">
        <v>242</v>
      </c>
      <c r="D259" s="225" t="s">
        <v>146</v>
      </c>
      <c r="E259" s="226" t="s">
        <v>243</v>
      </c>
      <c r="F259" s="227" t="s">
        <v>244</v>
      </c>
      <c r="G259" s="228" t="s">
        <v>149</v>
      </c>
      <c r="H259" s="229">
        <v>998.986</v>
      </c>
      <c r="I259" s="230"/>
      <c r="J259" s="231">
        <f>ROUND(I259*H259,2)</f>
        <v>0</v>
      </c>
      <c r="K259" s="227" t="s">
        <v>150</v>
      </c>
      <c r="L259" s="43"/>
      <c r="M259" s="232" t="s">
        <v>1</v>
      </c>
      <c r="N259" s="233" t="s">
        <v>42</v>
      </c>
      <c r="O259" s="90"/>
      <c r="P259" s="234">
        <f>O259*H259</f>
        <v>0</v>
      </c>
      <c r="Q259" s="234">
        <v>0</v>
      </c>
      <c r="R259" s="234">
        <f>Q259*H259</f>
        <v>0</v>
      </c>
      <c r="S259" s="234">
        <v>0</v>
      </c>
      <c r="T259" s="235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6" t="s">
        <v>151</v>
      </c>
      <c r="AT259" s="236" t="s">
        <v>146</v>
      </c>
      <c r="AU259" s="236" t="s">
        <v>86</v>
      </c>
      <c r="AY259" s="16" t="s">
        <v>142</v>
      </c>
      <c r="BE259" s="237">
        <f>IF(N259="základní",J259,0)</f>
        <v>0</v>
      </c>
      <c r="BF259" s="237">
        <f>IF(N259="snížená",J259,0)</f>
        <v>0</v>
      </c>
      <c r="BG259" s="237">
        <f>IF(N259="zákl. přenesená",J259,0)</f>
        <v>0</v>
      </c>
      <c r="BH259" s="237">
        <f>IF(N259="sníž. přenesená",J259,0)</f>
        <v>0</v>
      </c>
      <c r="BI259" s="237">
        <f>IF(N259="nulová",J259,0)</f>
        <v>0</v>
      </c>
      <c r="BJ259" s="16" t="s">
        <v>84</v>
      </c>
      <c r="BK259" s="237">
        <f>ROUND(I259*H259,2)</f>
        <v>0</v>
      </c>
      <c r="BL259" s="16" t="s">
        <v>151</v>
      </c>
      <c r="BM259" s="236" t="s">
        <v>245</v>
      </c>
    </row>
    <row r="260" spans="1:47" s="2" customFormat="1" ht="12">
      <c r="A260" s="37"/>
      <c r="B260" s="38"/>
      <c r="C260" s="39"/>
      <c r="D260" s="238" t="s">
        <v>153</v>
      </c>
      <c r="E260" s="39"/>
      <c r="F260" s="239" t="s">
        <v>246</v>
      </c>
      <c r="G260" s="39"/>
      <c r="H260" s="39"/>
      <c r="I260" s="240"/>
      <c r="J260" s="39"/>
      <c r="K260" s="39"/>
      <c r="L260" s="43"/>
      <c r="M260" s="241"/>
      <c r="N260" s="242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153</v>
      </c>
      <c r="AU260" s="16" t="s">
        <v>86</v>
      </c>
    </row>
    <row r="261" spans="1:51" s="13" customFormat="1" ht="12">
      <c r="A261" s="13"/>
      <c r="B261" s="243"/>
      <c r="C261" s="244"/>
      <c r="D261" s="245" t="s">
        <v>155</v>
      </c>
      <c r="E261" s="246" t="s">
        <v>1</v>
      </c>
      <c r="F261" s="247" t="s">
        <v>621</v>
      </c>
      <c r="G261" s="244"/>
      <c r="H261" s="248">
        <v>998.985500000002</v>
      </c>
      <c r="I261" s="249"/>
      <c r="J261" s="244"/>
      <c r="K261" s="244"/>
      <c r="L261" s="250"/>
      <c r="M261" s="251"/>
      <c r="N261" s="252"/>
      <c r="O261" s="252"/>
      <c r="P261" s="252"/>
      <c r="Q261" s="252"/>
      <c r="R261" s="252"/>
      <c r="S261" s="252"/>
      <c r="T261" s="25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4" t="s">
        <v>155</v>
      </c>
      <c r="AU261" s="254" t="s">
        <v>86</v>
      </c>
      <c r="AV261" s="13" t="s">
        <v>86</v>
      </c>
      <c r="AW261" s="13" t="s">
        <v>34</v>
      </c>
      <c r="AX261" s="13" t="s">
        <v>77</v>
      </c>
      <c r="AY261" s="254" t="s">
        <v>142</v>
      </c>
    </row>
    <row r="262" spans="1:65" s="2" customFormat="1" ht="37.8" customHeight="1">
      <c r="A262" s="37"/>
      <c r="B262" s="38"/>
      <c r="C262" s="225" t="s">
        <v>250</v>
      </c>
      <c r="D262" s="225" t="s">
        <v>146</v>
      </c>
      <c r="E262" s="226" t="s">
        <v>251</v>
      </c>
      <c r="F262" s="227" t="s">
        <v>252</v>
      </c>
      <c r="G262" s="228" t="s">
        <v>149</v>
      </c>
      <c r="H262" s="229">
        <v>239756.64</v>
      </c>
      <c r="I262" s="230"/>
      <c r="J262" s="231">
        <f>ROUND(I262*H262,2)</f>
        <v>0</v>
      </c>
      <c r="K262" s="227" t="s">
        <v>150</v>
      </c>
      <c r="L262" s="43"/>
      <c r="M262" s="232" t="s">
        <v>1</v>
      </c>
      <c r="N262" s="233" t="s">
        <v>42</v>
      </c>
      <c r="O262" s="90"/>
      <c r="P262" s="234">
        <f>O262*H262</f>
        <v>0</v>
      </c>
      <c r="Q262" s="234">
        <v>0</v>
      </c>
      <c r="R262" s="234">
        <f>Q262*H262</f>
        <v>0</v>
      </c>
      <c r="S262" s="234">
        <v>0</v>
      </c>
      <c r="T262" s="23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6" t="s">
        <v>151</v>
      </c>
      <c r="AT262" s="236" t="s">
        <v>146</v>
      </c>
      <c r="AU262" s="236" t="s">
        <v>86</v>
      </c>
      <c r="AY262" s="16" t="s">
        <v>142</v>
      </c>
      <c r="BE262" s="237">
        <f>IF(N262="základní",J262,0)</f>
        <v>0</v>
      </c>
      <c r="BF262" s="237">
        <f>IF(N262="snížená",J262,0)</f>
        <v>0</v>
      </c>
      <c r="BG262" s="237">
        <f>IF(N262="zákl. přenesená",J262,0)</f>
        <v>0</v>
      </c>
      <c r="BH262" s="237">
        <f>IF(N262="sníž. přenesená",J262,0)</f>
        <v>0</v>
      </c>
      <c r="BI262" s="237">
        <f>IF(N262="nulová",J262,0)</f>
        <v>0</v>
      </c>
      <c r="BJ262" s="16" t="s">
        <v>84</v>
      </c>
      <c r="BK262" s="237">
        <f>ROUND(I262*H262,2)</f>
        <v>0</v>
      </c>
      <c r="BL262" s="16" t="s">
        <v>151</v>
      </c>
      <c r="BM262" s="236" t="s">
        <v>253</v>
      </c>
    </row>
    <row r="263" spans="1:47" s="2" customFormat="1" ht="12">
      <c r="A263" s="37"/>
      <c r="B263" s="38"/>
      <c r="C263" s="39"/>
      <c r="D263" s="238" t="s">
        <v>153</v>
      </c>
      <c r="E263" s="39"/>
      <c r="F263" s="239" t="s">
        <v>254</v>
      </c>
      <c r="G263" s="39"/>
      <c r="H263" s="39"/>
      <c r="I263" s="240"/>
      <c r="J263" s="39"/>
      <c r="K263" s="39"/>
      <c r="L263" s="43"/>
      <c r="M263" s="241"/>
      <c r="N263" s="242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153</v>
      </c>
      <c r="AU263" s="16" t="s">
        <v>86</v>
      </c>
    </row>
    <row r="264" spans="1:51" s="13" customFormat="1" ht="12">
      <c r="A264" s="13"/>
      <c r="B264" s="243"/>
      <c r="C264" s="244"/>
      <c r="D264" s="245" t="s">
        <v>155</v>
      </c>
      <c r="E264" s="244"/>
      <c r="F264" s="247" t="s">
        <v>622</v>
      </c>
      <c r="G264" s="244"/>
      <c r="H264" s="248">
        <v>239756.64</v>
      </c>
      <c r="I264" s="249"/>
      <c r="J264" s="244"/>
      <c r="K264" s="244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155</v>
      </c>
      <c r="AU264" s="254" t="s">
        <v>86</v>
      </c>
      <c r="AV264" s="13" t="s">
        <v>86</v>
      </c>
      <c r="AW264" s="13" t="s">
        <v>4</v>
      </c>
      <c r="AX264" s="13" t="s">
        <v>84</v>
      </c>
      <c r="AY264" s="254" t="s">
        <v>142</v>
      </c>
    </row>
    <row r="265" spans="1:65" s="2" customFormat="1" ht="33" customHeight="1">
      <c r="A265" s="37"/>
      <c r="B265" s="38"/>
      <c r="C265" s="225" t="s">
        <v>256</v>
      </c>
      <c r="D265" s="225" t="s">
        <v>146</v>
      </c>
      <c r="E265" s="226" t="s">
        <v>257</v>
      </c>
      <c r="F265" s="227" t="s">
        <v>258</v>
      </c>
      <c r="G265" s="228" t="s">
        <v>149</v>
      </c>
      <c r="H265" s="229">
        <v>998.986</v>
      </c>
      <c r="I265" s="230"/>
      <c r="J265" s="231">
        <f>ROUND(I265*H265,2)</f>
        <v>0</v>
      </c>
      <c r="K265" s="227" t="s">
        <v>150</v>
      </c>
      <c r="L265" s="43"/>
      <c r="M265" s="232" t="s">
        <v>1</v>
      </c>
      <c r="N265" s="233" t="s">
        <v>42</v>
      </c>
      <c r="O265" s="90"/>
      <c r="P265" s="234">
        <f>O265*H265</f>
        <v>0</v>
      </c>
      <c r="Q265" s="234">
        <v>0</v>
      </c>
      <c r="R265" s="234">
        <f>Q265*H265</f>
        <v>0</v>
      </c>
      <c r="S265" s="234">
        <v>0</v>
      </c>
      <c r="T265" s="235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6" t="s">
        <v>151</v>
      </c>
      <c r="AT265" s="236" t="s">
        <v>146</v>
      </c>
      <c r="AU265" s="236" t="s">
        <v>86</v>
      </c>
      <c r="AY265" s="16" t="s">
        <v>142</v>
      </c>
      <c r="BE265" s="237">
        <f>IF(N265="základní",J265,0)</f>
        <v>0</v>
      </c>
      <c r="BF265" s="237">
        <f>IF(N265="snížená",J265,0)</f>
        <v>0</v>
      </c>
      <c r="BG265" s="237">
        <f>IF(N265="zákl. přenesená",J265,0)</f>
        <v>0</v>
      </c>
      <c r="BH265" s="237">
        <f>IF(N265="sníž. přenesená",J265,0)</f>
        <v>0</v>
      </c>
      <c r="BI265" s="237">
        <f>IF(N265="nulová",J265,0)</f>
        <v>0</v>
      </c>
      <c r="BJ265" s="16" t="s">
        <v>84</v>
      </c>
      <c r="BK265" s="237">
        <f>ROUND(I265*H265,2)</f>
        <v>0</v>
      </c>
      <c r="BL265" s="16" t="s">
        <v>151</v>
      </c>
      <c r="BM265" s="236" t="s">
        <v>259</v>
      </c>
    </row>
    <row r="266" spans="1:47" s="2" customFormat="1" ht="12">
      <c r="A266" s="37"/>
      <c r="B266" s="38"/>
      <c r="C266" s="39"/>
      <c r="D266" s="238" t="s">
        <v>153</v>
      </c>
      <c r="E266" s="39"/>
      <c r="F266" s="239" t="s">
        <v>260</v>
      </c>
      <c r="G266" s="39"/>
      <c r="H266" s="39"/>
      <c r="I266" s="240"/>
      <c r="J266" s="39"/>
      <c r="K266" s="39"/>
      <c r="L266" s="43"/>
      <c r="M266" s="241"/>
      <c r="N266" s="242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153</v>
      </c>
      <c r="AU266" s="16" t="s">
        <v>86</v>
      </c>
    </row>
    <row r="267" spans="1:65" s="2" customFormat="1" ht="16.5" customHeight="1">
      <c r="A267" s="37"/>
      <c r="B267" s="38"/>
      <c r="C267" s="225" t="s">
        <v>261</v>
      </c>
      <c r="D267" s="225" t="s">
        <v>146</v>
      </c>
      <c r="E267" s="226" t="s">
        <v>262</v>
      </c>
      <c r="F267" s="227" t="s">
        <v>263</v>
      </c>
      <c r="G267" s="228" t="s">
        <v>178</v>
      </c>
      <c r="H267" s="229">
        <v>499.493</v>
      </c>
      <c r="I267" s="230"/>
      <c r="J267" s="231">
        <f>ROUND(I267*H267,2)</f>
        <v>0</v>
      </c>
      <c r="K267" s="227" t="s">
        <v>150</v>
      </c>
      <c r="L267" s="43"/>
      <c r="M267" s="232" t="s">
        <v>1</v>
      </c>
      <c r="N267" s="233" t="s">
        <v>42</v>
      </c>
      <c r="O267" s="90"/>
      <c r="P267" s="234">
        <f>O267*H267</f>
        <v>0</v>
      </c>
      <c r="Q267" s="234">
        <v>0</v>
      </c>
      <c r="R267" s="234">
        <f>Q267*H267</f>
        <v>0</v>
      </c>
      <c r="S267" s="234">
        <v>0</v>
      </c>
      <c r="T267" s="23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6" t="s">
        <v>151</v>
      </c>
      <c r="AT267" s="236" t="s">
        <v>146</v>
      </c>
      <c r="AU267" s="236" t="s">
        <v>86</v>
      </c>
      <c r="AY267" s="16" t="s">
        <v>142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6" t="s">
        <v>84</v>
      </c>
      <c r="BK267" s="237">
        <f>ROUND(I267*H267,2)</f>
        <v>0</v>
      </c>
      <c r="BL267" s="16" t="s">
        <v>151</v>
      </c>
      <c r="BM267" s="236" t="s">
        <v>264</v>
      </c>
    </row>
    <row r="268" spans="1:47" s="2" customFormat="1" ht="12">
      <c r="A268" s="37"/>
      <c r="B268" s="38"/>
      <c r="C268" s="39"/>
      <c r="D268" s="238" t="s">
        <v>153</v>
      </c>
      <c r="E268" s="39"/>
      <c r="F268" s="239" t="s">
        <v>265</v>
      </c>
      <c r="G268" s="39"/>
      <c r="H268" s="39"/>
      <c r="I268" s="240"/>
      <c r="J268" s="39"/>
      <c r="K268" s="39"/>
      <c r="L268" s="43"/>
      <c r="M268" s="241"/>
      <c r="N268" s="242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153</v>
      </c>
      <c r="AU268" s="16" t="s">
        <v>86</v>
      </c>
    </row>
    <row r="269" spans="1:51" s="13" customFormat="1" ht="12">
      <c r="A269" s="13"/>
      <c r="B269" s="243"/>
      <c r="C269" s="244"/>
      <c r="D269" s="245" t="s">
        <v>155</v>
      </c>
      <c r="E269" s="246" t="s">
        <v>1</v>
      </c>
      <c r="F269" s="247" t="s">
        <v>623</v>
      </c>
      <c r="G269" s="244"/>
      <c r="H269" s="248">
        <v>499.492750000001</v>
      </c>
      <c r="I269" s="249"/>
      <c r="J269" s="244"/>
      <c r="K269" s="244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155</v>
      </c>
      <c r="AU269" s="254" t="s">
        <v>86</v>
      </c>
      <c r="AV269" s="13" t="s">
        <v>86</v>
      </c>
      <c r="AW269" s="13" t="s">
        <v>34</v>
      </c>
      <c r="AX269" s="13" t="s">
        <v>77</v>
      </c>
      <c r="AY269" s="254" t="s">
        <v>142</v>
      </c>
    </row>
    <row r="270" spans="1:65" s="2" customFormat="1" ht="16.5" customHeight="1">
      <c r="A270" s="37"/>
      <c r="B270" s="38"/>
      <c r="C270" s="225" t="s">
        <v>267</v>
      </c>
      <c r="D270" s="225" t="s">
        <v>146</v>
      </c>
      <c r="E270" s="226" t="s">
        <v>268</v>
      </c>
      <c r="F270" s="227" t="s">
        <v>269</v>
      </c>
      <c r="G270" s="228" t="s">
        <v>178</v>
      </c>
      <c r="H270" s="229">
        <v>119878.32</v>
      </c>
      <c r="I270" s="230"/>
      <c r="J270" s="231">
        <f>ROUND(I270*H270,2)</f>
        <v>0</v>
      </c>
      <c r="K270" s="227" t="s">
        <v>150</v>
      </c>
      <c r="L270" s="43"/>
      <c r="M270" s="232" t="s">
        <v>1</v>
      </c>
      <c r="N270" s="233" t="s">
        <v>42</v>
      </c>
      <c r="O270" s="90"/>
      <c r="P270" s="234">
        <f>O270*H270</f>
        <v>0</v>
      </c>
      <c r="Q270" s="234">
        <v>0</v>
      </c>
      <c r="R270" s="234">
        <f>Q270*H270</f>
        <v>0</v>
      </c>
      <c r="S270" s="234">
        <v>0</v>
      </c>
      <c r="T270" s="23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6" t="s">
        <v>151</v>
      </c>
      <c r="AT270" s="236" t="s">
        <v>146</v>
      </c>
      <c r="AU270" s="236" t="s">
        <v>86</v>
      </c>
      <c r="AY270" s="16" t="s">
        <v>142</v>
      </c>
      <c r="BE270" s="237">
        <f>IF(N270="základní",J270,0)</f>
        <v>0</v>
      </c>
      <c r="BF270" s="237">
        <f>IF(N270="snížená",J270,0)</f>
        <v>0</v>
      </c>
      <c r="BG270" s="237">
        <f>IF(N270="zákl. přenesená",J270,0)</f>
        <v>0</v>
      </c>
      <c r="BH270" s="237">
        <f>IF(N270="sníž. přenesená",J270,0)</f>
        <v>0</v>
      </c>
      <c r="BI270" s="237">
        <f>IF(N270="nulová",J270,0)</f>
        <v>0</v>
      </c>
      <c r="BJ270" s="16" t="s">
        <v>84</v>
      </c>
      <c r="BK270" s="237">
        <f>ROUND(I270*H270,2)</f>
        <v>0</v>
      </c>
      <c r="BL270" s="16" t="s">
        <v>151</v>
      </c>
      <c r="BM270" s="236" t="s">
        <v>270</v>
      </c>
    </row>
    <row r="271" spans="1:47" s="2" customFormat="1" ht="12">
      <c r="A271" s="37"/>
      <c r="B271" s="38"/>
      <c r="C271" s="39"/>
      <c r="D271" s="238" t="s">
        <v>153</v>
      </c>
      <c r="E271" s="39"/>
      <c r="F271" s="239" t="s">
        <v>271</v>
      </c>
      <c r="G271" s="39"/>
      <c r="H271" s="39"/>
      <c r="I271" s="240"/>
      <c r="J271" s="39"/>
      <c r="K271" s="39"/>
      <c r="L271" s="43"/>
      <c r="M271" s="241"/>
      <c r="N271" s="242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153</v>
      </c>
      <c r="AU271" s="16" t="s">
        <v>86</v>
      </c>
    </row>
    <row r="272" spans="1:51" s="13" customFormat="1" ht="12">
      <c r="A272" s="13"/>
      <c r="B272" s="243"/>
      <c r="C272" s="244"/>
      <c r="D272" s="245" t="s">
        <v>155</v>
      </c>
      <c r="E272" s="244"/>
      <c r="F272" s="247" t="s">
        <v>624</v>
      </c>
      <c r="G272" s="244"/>
      <c r="H272" s="248">
        <v>119878.32</v>
      </c>
      <c r="I272" s="249"/>
      <c r="J272" s="244"/>
      <c r="K272" s="244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155</v>
      </c>
      <c r="AU272" s="254" t="s">
        <v>86</v>
      </c>
      <c r="AV272" s="13" t="s">
        <v>86</v>
      </c>
      <c r="AW272" s="13" t="s">
        <v>4</v>
      </c>
      <c r="AX272" s="13" t="s">
        <v>84</v>
      </c>
      <c r="AY272" s="254" t="s">
        <v>142</v>
      </c>
    </row>
    <row r="273" spans="1:65" s="2" customFormat="1" ht="21.75" customHeight="1">
      <c r="A273" s="37"/>
      <c r="B273" s="38"/>
      <c r="C273" s="225" t="s">
        <v>273</v>
      </c>
      <c r="D273" s="225" t="s">
        <v>146</v>
      </c>
      <c r="E273" s="226" t="s">
        <v>274</v>
      </c>
      <c r="F273" s="227" t="s">
        <v>275</v>
      </c>
      <c r="G273" s="228" t="s">
        <v>178</v>
      </c>
      <c r="H273" s="229">
        <v>499.493</v>
      </c>
      <c r="I273" s="230"/>
      <c r="J273" s="231">
        <f>ROUND(I273*H273,2)</f>
        <v>0</v>
      </c>
      <c r="K273" s="227" t="s">
        <v>150</v>
      </c>
      <c r="L273" s="43"/>
      <c r="M273" s="232" t="s">
        <v>1</v>
      </c>
      <c r="N273" s="233" t="s">
        <v>42</v>
      </c>
      <c r="O273" s="90"/>
      <c r="P273" s="234">
        <f>O273*H273</f>
        <v>0</v>
      </c>
      <c r="Q273" s="234">
        <v>0</v>
      </c>
      <c r="R273" s="234">
        <f>Q273*H273</f>
        <v>0</v>
      </c>
      <c r="S273" s="234">
        <v>0</v>
      </c>
      <c r="T273" s="23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6" t="s">
        <v>151</v>
      </c>
      <c r="AT273" s="236" t="s">
        <v>146</v>
      </c>
      <c r="AU273" s="236" t="s">
        <v>86</v>
      </c>
      <c r="AY273" s="16" t="s">
        <v>142</v>
      </c>
      <c r="BE273" s="237">
        <f>IF(N273="základní",J273,0)</f>
        <v>0</v>
      </c>
      <c r="BF273" s="237">
        <f>IF(N273="snížená",J273,0)</f>
        <v>0</v>
      </c>
      <c r="BG273" s="237">
        <f>IF(N273="zákl. přenesená",J273,0)</f>
        <v>0</v>
      </c>
      <c r="BH273" s="237">
        <f>IF(N273="sníž. přenesená",J273,0)</f>
        <v>0</v>
      </c>
      <c r="BI273" s="237">
        <f>IF(N273="nulová",J273,0)</f>
        <v>0</v>
      </c>
      <c r="BJ273" s="16" t="s">
        <v>84</v>
      </c>
      <c r="BK273" s="237">
        <f>ROUND(I273*H273,2)</f>
        <v>0</v>
      </c>
      <c r="BL273" s="16" t="s">
        <v>151</v>
      </c>
      <c r="BM273" s="236" t="s">
        <v>276</v>
      </c>
    </row>
    <row r="274" spans="1:47" s="2" customFormat="1" ht="12">
      <c r="A274" s="37"/>
      <c r="B274" s="38"/>
      <c r="C274" s="39"/>
      <c r="D274" s="238" t="s">
        <v>153</v>
      </c>
      <c r="E274" s="39"/>
      <c r="F274" s="239" t="s">
        <v>277</v>
      </c>
      <c r="G274" s="39"/>
      <c r="H274" s="39"/>
      <c r="I274" s="240"/>
      <c r="J274" s="39"/>
      <c r="K274" s="39"/>
      <c r="L274" s="43"/>
      <c r="M274" s="241"/>
      <c r="N274" s="242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153</v>
      </c>
      <c r="AU274" s="16" t="s">
        <v>86</v>
      </c>
    </row>
    <row r="275" spans="1:65" s="2" customFormat="1" ht="24.15" customHeight="1">
      <c r="A275" s="37"/>
      <c r="B275" s="38"/>
      <c r="C275" s="225" t="s">
        <v>625</v>
      </c>
      <c r="D275" s="225" t="s">
        <v>146</v>
      </c>
      <c r="E275" s="226" t="s">
        <v>626</v>
      </c>
      <c r="F275" s="227" t="s">
        <v>627</v>
      </c>
      <c r="G275" s="228" t="s">
        <v>552</v>
      </c>
      <c r="H275" s="229">
        <v>1</v>
      </c>
      <c r="I275" s="230"/>
      <c r="J275" s="231">
        <f>ROUND(I275*H275,2)</f>
        <v>0</v>
      </c>
      <c r="K275" s="227" t="s">
        <v>1</v>
      </c>
      <c r="L275" s="43"/>
      <c r="M275" s="232" t="s">
        <v>1</v>
      </c>
      <c r="N275" s="233" t="s">
        <v>42</v>
      </c>
      <c r="O275" s="90"/>
      <c r="P275" s="234">
        <f>O275*H275</f>
        <v>0</v>
      </c>
      <c r="Q275" s="234">
        <v>0</v>
      </c>
      <c r="R275" s="234">
        <f>Q275*H275</f>
        <v>0</v>
      </c>
      <c r="S275" s="234">
        <v>0</v>
      </c>
      <c r="T275" s="235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6" t="s">
        <v>151</v>
      </c>
      <c r="AT275" s="236" t="s">
        <v>146</v>
      </c>
      <c r="AU275" s="236" t="s">
        <v>86</v>
      </c>
      <c r="AY275" s="16" t="s">
        <v>142</v>
      </c>
      <c r="BE275" s="237">
        <f>IF(N275="základní",J275,0)</f>
        <v>0</v>
      </c>
      <c r="BF275" s="237">
        <f>IF(N275="snížená",J275,0)</f>
        <v>0</v>
      </c>
      <c r="BG275" s="237">
        <f>IF(N275="zákl. přenesená",J275,0)</f>
        <v>0</v>
      </c>
      <c r="BH275" s="237">
        <f>IF(N275="sníž. přenesená",J275,0)</f>
        <v>0</v>
      </c>
      <c r="BI275" s="237">
        <f>IF(N275="nulová",J275,0)</f>
        <v>0</v>
      </c>
      <c r="BJ275" s="16" t="s">
        <v>84</v>
      </c>
      <c r="BK275" s="237">
        <f>ROUND(I275*H275,2)</f>
        <v>0</v>
      </c>
      <c r="BL275" s="16" t="s">
        <v>151</v>
      </c>
      <c r="BM275" s="236" t="s">
        <v>628</v>
      </c>
    </row>
    <row r="276" spans="1:47" s="2" customFormat="1" ht="12">
      <c r="A276" s="37"/>
      <c r="B276" s="38"/>
      <c r="C276" s="39"/>
      <c r="D276" s="245" t="s">
        <v>202</v>
      </c>
      <c r="E276" s="39"/>
      <c r="F276" s="255" t="s">
        <v>629</v>
      </c>
      <c r="G276" s="39"/>
      <c r="H276" s="39"/>
      <c r="I276" s="240"/>
      <c r="J276" s="39"/>
      <c r="K276" s="39"/>
      <c r="L276" s="43"/>
      <c r="M276" s="241"/>
      <c r="N276" s="242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202</v>
      </c>
      <c r="AU276" s="16" t="s">
        <v>86</v>
      </c>
    </row>
    <row r="277" spans="1:65" s="2" customFormat="1" ht="33" customHeight="1">
      <c r="A277" s="37"/>
      <c r="B277" s="38"/>
      <c r="C277" s="225" t="s">
        <v>278</v>
      </c>
      <c r="D277" s="225" t="s">
        <v>146</v>
      </c>
      <c r="E277" s="226" t="s">
        <v>279</v>
      </c>
      <c r="F277" s="227" t="s">
        <v>280</v>
      </c>
      <c r="G277" s="228" t="s">
        <v>178</v>
      </c>
      <c r="H277" s="229">
        <v>504.3</v>
      </c>
      <c r="I277" s="230"/>
      <c r="J277" s="231">
        <f>ROUND(I277*H277,2)</f>
        <v>0</v>
      </c>
      <c r="K277" s="227" t="s">
        <v>150</v>
      </c>
      <c r="L277" s="43"/>
      <c r="M277" s="232" t="s">
        <v>1</v>
      </c>
      <c r="N277" s="233" t="s">
        <v>42</v>
      </c>
      <c r="O277" s="90"/>
      <c r="P277" s="234">
        <f>O277*H277</f>
        <v>0</v>
      </c>
      <c r="Q277" s="234">
        <v>0</v>
      </c>
      <c r="R277" s="234">
        <f>Q277*H277</f>
        <v>0</v>
      </c>
      <c r="S277" s="234">
        <v>0</v>
      </c>
      <c r="T277" s="235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6" t="s">
        <v>151</v>
      </c>
      <c r="AT277" s="236" t="s">
        <v>146</v>
      </c>
      <c r="AU277" s="236" t="s">
        <v>86</v>
      </c>
      <c r="AY277" s="16" t="s">
        <v>142</v>
      </c>
      <c r="BE277" s="237">
        <f>IF(N277="základní",J277,0)</f>
        <v>0</v>
      </c>
      <c r="BF277" s="237">
        <f>IF(N277="snížená",J277,0)</f>
        <v>0</v>
      </c>
      <c r="BG277" s="237">
        <f>IF(N277="zákl. přenesená",J277,0)</f>
        <v>0</v>
      </c>
      <c r="BH277" s="237">
        <f>IF(N277="sníž. přenesená",J277,0)</f>
        <v>0</v>
      </c>
      <c r="BI277" s="237">
        <f>IF(N277="nulová",J277,0)</f>
        <v>0</v>
      </c>
      <c r="BJ277" s="16" t="s">
        <v>84</v>
      </c>
      <c r="BK277" s="237">
        <f>ROUND(I277*H277,2)</f>
        <v>0</v>
      </c>
      <c r="BL277" s="16" t="s">
        <v>151</v>
      </c>
      <c r="BM277" s="236" t="s">
        <v>281</v>
      </c>
    </row>
    <row r="278" spans="1:47" s="2" customFormat="1" ht="12">
      <c r="A278" s="37"/>
      <c r="B278" s="38"/>
      <c r="C278" s="39"/>
      <c r="D278" s="238" t="s">
        <v>153</v>
      </c>
      <c r="E278" s="39"/>
      <c r="F278" s="239" t="s">
        <v>282</v>
      </c>
      <c r="G278" s="39"/>
      <c r="H278" s="39"/>
      <c r="I278" s="240"/>
      <c r="J278" s="39"/>
      <c r="K278" s="39"/>
      <c r="L278" s="43"/>
      <c r="M278" s="241"/>
      <c r="N278" s="242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153</v>
      </c>
      <c r="AU278" s="16" t="s">
        <v>86</v>
      </c>
    </row>
    <row r="279" spans="1:51" s="13" customFormat="1" ht="12">
      <c r="A279" s="13"/>
      <c r="B279" s="243"/>
      <c r="C279" s="244"/>
      <c r="D279" s="245" t="s">
        <v>155</v>
      </c>
      <c r="E279" s="246" t="s">
        <v>1</v>
      </c>
      <c r="F279" s="247" t="s">
        <v>630</v>
      </c>
      <c r="G279" s="244"/>
      <c r="H279" s="248">
        <v>504.3</v>
      </c>
      <c r="I279" s="249"/>
      <c r="J279" s="244"/>
      <c r="K279" s="244"/>
      <c r="L279" s="250"/>
      <c r="M279" s="251"/>
      <c r="N279" s="252"/>
      <c r="O279" s="252"/>
      <c r="P279" s="252"/>
      <c r="Q279" s="252"/>
      <c r="R279" s="252"/>
      <c r="S279" s="252"/>
      <c r="T279" s="25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4" t="s">
        <v>155</v>
      </c>
      <c r="AU279" s="254" t="s">
        <v>86</v>
      </c>
      <c r="AV279" s="13" t="s">
        <v>86</v>
      </c>
      <c r="AW279" s="13" t="s">
        <v>34</v>
      </c>
      <c r="AX279" s="13" t="s">
        <v>77</v>
      </c>
      <c r="AY279" s="254" t="s">
        <v>142</v>
      </c>
    </row>
    <row r="280" spans="1:65" s="2" customFormat="1" ht="33" customHeight="1">
      <c r="A280" s="37"/>
      <c r="B280" s="38"/>
      <c r="C280" s="225" t="s">
        <v>284</v>
      </c>
      <c r="D280" s="225" t="s">
        <v>146</v>
      </c>
      <c r="E280" s="226" t="s">
        <v>285</v>
      </c>
      <c r="F280" s="227" t="s">
        <v>286</v>
      </c>
      <c r="G280" s="228" t="s">
        <v>178</v>
      </c>
      <c r="H280" s="229">
        <v>121032</v>
      </c>
      <c r="I280" s="230"/>
      <c r="J280" s="231">
        <f>ROUND(I280*H280,2)</f>
        <v>0</v>
      </c>
      <c r="K280" s="227" t="s">
        <v>150</v>
      </c>
      <c r="L280" s="43"/>
      <c r="M280" s="232" t="s">
        <v>1</v>
      </c>
      <c r="N280" s="233" t="s">
        <v>42</v>
      </c>
      <c r="O280" s="90"/>
      <c r="P280" s="234">
        <f>O280*H280</f>
        <v>0</v>
      </c>
      <c r="Q280" s="234">
        <v>0</v>
      </c>
      <c r="R280" s="234">
        <f>Q280*H280</f>
        <v>0</v>
      </c>
      <c r="S280" s="234">
        <v>0</v>
      </c>
      <c r="T280" s="235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6" t="s">
        <v>151</v>
      </c>
      <c r="AT280" s="236" t="s">
        <v>146</v>
      </c>
      <c r="AU280" s="236" t="s">
        <v>86</v>
      </c>
      <c r="AY280" s="16" t="s">
        <v>142</v>
      </c>
      <c r="BE280" s="237">
        <f>IF(N280="základní",J280,0)</f>
        <v>0</v>
      </c>
      <c r="BF280" s="237">
        <f>IF(N280="snížená",J280,0)</f>
        <v>0</v>
      </c>
      <c r="BG280" s="237">
        <f>IF(N280="zákl. přenesená",J280,0)</f>
        <v>0</v>
      </c>
      <c r="BH280" s="237">
        <f>IF(N280="sníž. přenesená",J280,0)</f>
        <v>0</v>
      </c>
      <c r="BI280" s="237">
        <f>IF(N280="nulová",J280,0)</f>
        <v>0</v>
      </c>
      <c r="BJ280" s="16" t="s">
        <v>84</v>
      </c>
      <c r="BK280" s="237">
        <f>ROUND(I280*H280,2)</f>
        <v>0</v>
      </c>
      <c r="BL280" s="16" t="s">
        <v>151</v>
      </c>
      <c r="BM280" s="236" t="s">
        <v>287</v>
      </c>
    </row>
    <row r="281" spans="1:47" s="2" customFormat="1" ht="12">
      <c r="A281" s="37"/>
      <c r="B281" s="38"/>
      <c r="C281" s="39"/>
      <c r="D281" s="238" t="s">
        <v>153</v>
      </c>
      <c r="E281" s="39"/>
      <c r="F281" s="239" t="s">
        <v>288</v>
      </c>
      <c r="G281" s="39"/>
      <c r="H281" s="39"/>
      <c r="I281" s="240"/>
      <c r="J281" s="39"/>
      <c r="K281" s="39"/>
      <c r="L281" s="43"/>
      <c r="M281" s="241"/>
      <c r="N281" s="242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153</v>
      </c>
      <c r="AU281" s="16" t="s">
        <v>86</v>
      </c>
    </row>
    <row r="282" spans="1:51" s="13" customFormat="1" ht="12">
      <c r="A282" s="13"/>
      <c r="B282" s="243"/>
      <c r="C282" s="244"/>
      <c r="D282" s="245" t="s">
        <v>155</v>
      </c>
      <c r="E282" s="244"/>
      <c r="F282" s="247" t="s">
        <v>631</v>
      </c>
      <c r="G282" s="244"/>
      <c r="H282" s="248">
        <v>121032</v>
      </c>
      <c r="I282" s="249"/>
      <c r="J282" s="244"/>
      <c r="K282" s="244"/>
      <c r="L282" s="250"/>
      <c r="M282" s="251"/>
      <c r="N282" s="252"/>
      <c r="O282" s="252"/>
      <c r="P282" s="252"/>
      <c r="Q282" s="252"/>
      <c r="R282" s="252"/>
      <c r="S282" s="252"/>
      <c r="T282" s="25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4" t="s">
        <v>155</v>
      </c>
      <c r="AU282" s="254" t="s">
        <v>86</v>
      </c>
      <c r="AV282" s="13" t="s">
        <v>86</v>
      </c>
      <c r="AW282" s="13" t="s">
        <v>4</v>
      </c>
      <c r="AX282" s="13" t="s">
        <v>84</v>
      </c>
      <c r="AY282" s="254" t="s">
        <v>142</v>
      </c>
    </row>
    <row r="283" spans="1:65" s="2" customFormat="1" ht="33" customHeight="1">
      <c r="A283" s="37"/>
      <c r="B283" s="38"/>
      <c r="C283" s="225" t="s">
        <v>290</v>
      </c>
      <c r="D283" s="225" t="s">
        <v>146</v>
      </c>
      <c r="E283" s="226" t="s">
        <v>291</v>
      </c>
      <c r="F283" s="227" t="s">
        <v>292</v>
      </c>
      <c r="G283" s="228" t="s">
        <v>178</v>
      </c>
      <c r="H283" s="229">
        <v>504.3</v>
      </c>
      <c r="I283" s="230"/>
      <c r="J283" s="231">
        <f>ROUND(I283*H283,2)</f>
        <v>0</v>
      </c>
      <c r="K283" s="227" t="s">
        <v>150</v>
      </c>
      <c r="L283" s="43"/>
      <c r="M283" s="232" t="s">
        <v>1</v>
      </c>
      <c r="N283" s="233" t="s">
        <v>42</v>
      </c>
      <c r="O283" s="90"/>
      <c r="P283" s="234">
        <f>O283*H283</f>
        <v>0</v>
      </c>
      <c r="Q283" s="234">
        <v>0</v>
      </c>
      <c r="R283" s="234">
        <f>Q283*H283</f>
        <v>0</v>
      </c>
      <c r="S283" s="234">
        <v>0</v>
      </c>
      <c r="T283" s="235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6" t="s">
        <v>151</v>
      </c>
      <c r="AT283" s="236" t="s">
        <v>146</v>
      </c>
      <c r="AU283" s="236" t="s">
        <v>86</v>
      </c>
      <c r="AY283" s="16" t="s">
        <v>142</v>
      </c>
      <c r="BE283" s="237">
        <f>IF(N283="základní",J283,0)</f>
        <v>0</v>
      </c>
      <c r="BF283" s="237">
        <f>IF(N283="snížená",J283,0)</f>
        <v>0</v>
      </c>
      <c r="BG283" s="237">
        <f>IF(N283="zákl. přenesená",J283,0)</f>
        <v>0</v>
      </c>
      <c r="BH283" s="237">
        <f>IF(N283="sníž. přenesená",J283,0)</f>
        <v>0</v>
      </c>
      <c r="BI283" s="237">
        <f>IF(N283="nulová",J283,0)</f>
        <v>0</v>
      </c>
      <c r="BJ283" s="16" t="s">
        <v>84</v>
      </c>
      <c r="BK283" s="237">
        <f>ROUND(I283*H283,2)</f>
        <v>0</v>
      </c>
      <c r="BL283" s="16" t="s">
        <v>151</v>
      </c>
      <c r="BM283" s="236" t="s">
        <v>293</v>
      </c>
    </row>
    <row r="284" spans="1:47" s="2" customFormat="1" ht="12">
      <c r="A284" s="37"/>
      <c r="B284" s="38"/>
      <c r="C284" s="39"/>
      <c r="D284" s="238" t="s">
        <v>153</v>
      </c>
      <c r="E284" s="39"/>
      <c r="F284" s="239" t="s">
        <v>294</v>
      </c>
      <c r="G284" s="39"/>
      <c r="H284" s="39"/>
      <c r="I284" s="240"/>
      <c r="J284" s="39"/>
      <c r="K284" s="39"/>
      <c r="L284" s="43"/>
      <c r="M284" s="241"/>
      <c r="N284" s="242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153</v>
      </c>
      <c r="AU284" s="16" t="s">
        <v>86</v>
      </c>
    </row>
    <row r="285" spans="1:63" s="12" customFormat="1" ht="22.8" customHeight="1">
      <c r="A285" s="12"/>
      <c r="B285" s="209"/>
      <c r="C285" s="210"/>
      <c r="D285" s="211" t="s">
        <v>76</v>
      </c>
      <c r="E285" s="223" t="s">
        <v>632</v>
      </c>
      <c r="F285" s="223" t="s">
        <v>633</v>
      </c>
      <c r="G285" s="210"/>
      <c r="H285" s="210"/>
      <c r="I285" s="213"/>
      <c r="J285" s="224">
        <f>BK285</f>
        <v>0</v>
      </c>
      <c r="K285" s="210"/>
      <c r="L285" s="215"/>
      <c r="M285" s="216"/>
      <c r="N285" s="217"/>
      <c r="O285" s="217"/>
      <c r="P285" s="218">
        <f>SUM(P286:P290)</f>
        <v>0</v>
      </c>
      <c r="Q285" s="217"/>
      <c r="R285" s="218">
        <f>SUM(R286:R290)</f>
        <v>0.001204104</v>
      </c>
      <c r="S285" s="217"/>
      <c r="T285" s="219">
        <f>SUM(T286:T290)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0" t="s">
        <v>84</v>
      </c>
      <c r="AT285" s="221" t="s">
        <v>76</v>
      </c>
      <c r="AU285" s="221" t="s">
        <v>84</v>
      </c>
      <c r="AY285" s="220" t="s">
        <v>142</v>
      </c>
      <c r="BK285" s="222">
        <f>SUM(BK286:BK290)</f>
        <v>0</v>
      </c>
    </row>
    <row r="286" spans="1:65" s="2" customFormat="1" ht="33" customHeight="1">
      <c r="A286" s="37"/>
      <c r="B286" s="38"/>
      <c r="C286" s="225" t="s">
        <v>634</v>
      </c>
      <c r="D286" s="225" t="s">
        <v>146</v>
      </c>
      <c r="E286" s="226" t="s">
        <v>635</v>
      </c>
      <c r="F286" s="227" t="s">
        <v>636</v>
      </c>
      <c r="G286" s="228" t="s">
        <v>209</v>
      </c>
      <c r="H286" s="229">
        <v>4</v>
      </c>
      <c r="I286" s="230"/>
      <c r="J286" s="231">
        <f>ROUND(I286*H286,2)</f>
        <v>0</v>
      </c>
      <c r="K286" s="227" t="s">
        <v>150</v>
      </c>
      <c r="L286" s="43"/>
      <c r="M286" s="232" t="s">
        <v>1</v>
      </c>
      <c r="N286" s="233" t="s">
        <v>42</v>
      </c>
      <c r="O286" s="90"/>
      <c r="P286" s="234">
        <f>O286*H286</f>
        <v>0</v>
      </c>
      <c r="Q286" s="234">
        <v>0.000301026</v>
      </c>
      <c r="R286" s="234">
        <f>Q286*H286</f>
        <v>0.001204104</v>
      </c>
      <c r="S286" s="234">
        <v>0</v>
      </c>
      <c r="T286" s="235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6" t="s">
        <v>151</v>
      </c>
      <c r="AT286" s="236" t="s">
        <v>146</v>
      </c>
      <c r="AU286" s="236" t="s">
        <v>86</v>
      </c>
      <c r="AY286" s="16" t="s">
        <v>142</v>
      </c>
      <c r="BE286" s="237">
        <f>IF(N286="základní",J286,0)</f>
        <v>0</v>
      </c>
      <c r="BF286" s="237">
        <f>IF(N286="snížená",J286,0)</f>
        <v>0</v>
      </c>
      <c r="BG286" s="237">
        <f>IF(N286="zákl. přenesená",J286,0)</f>
        <v>0</v>
      </c>
      <c r="BH286" s="237">
        <f>IF(N286="sníž. přenesená",J286,0)</f>
        <v>0</v>
      </c>
      <c r="BI286" s="237">
        <f>IF(N286="nulová",J286,0)</f>
        <v>0</v>
      </c>
      <c r="BJ286" s="16" t="s">
        <v>84</v>
      </c>
      <c r="BK286" s="237">
        <f>ROUND(I286*H286,2)</f>
        <v>0</v>
      </c>
      <c r="BL286" s="16" t="s">
        <v>151</v>
      </c>
      <c r="BM286" s="236" t="s">
        <v>637</v>
      </c>
    </row>
    <row r="287" spans="1:47" s="2" customFormat="1" ht="12">
      <c r="A287" s="37"/>
      <c r="B287" s="38"/>
      <c r="C287" s="39"/>
      <c r="D287" s="238" t="s">
        <v>153</v>
      </c>
      <c r="E287" s="39"/>
      <c r="F287" s="239" t="s">
        <v>638</v>
      </c>
      <c r="G287" s="39"/>
      <c r="H287" s="39"/>
      <c r="I287" s="240"/>
      <c r="J287" s="39"/>
      <c r="K287" s="39"/>
      <c r="L287" s="43"/>
      <c r="M287" s="241"/>
      <c r="N287" s="242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153</v>
      </c>
      <c r="AU287" s="16" t="s">
        <v>86</v>
      </c>
    </row>
    <row r="288" spans="1:51" s="13" customFormat="1" ht="12">
      <c r="A288" s="13"/>
      <c r="B288" s="243"/>
      <c r="C288" s="244"/>
      <c r="D288" s="245" t="s">
        <v>155</v>
      </c>
      <c r="E288" s="246" t="s">
        <v>1</v>
      </c>
      <c r="F288" s="247" t="s">
        <v>639</v>
      </c>
      <c r="G288" s="244"/>
      <c r="H288" s="248">
        <v>4</v>
      </c>
      <c r="I288" s="249"/>
      <c r="J288" s="244"/>
      <c r="K288" s="244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155</v>
      </c>
      <c r="AU288" s="254" t="s">
        <v>86</v>
      </c>
      <c r="AV288" s="13" t="s">
        <v>86</v>
      </c>
      <c r="AW288" s="13" t="s">
        <v>34</v>
      </c>
      <c r="AX288" s="13" t="s">
        <v>77</v>
      </c>
      <c r="AY288" s="254" t="s">
        <v>142</v>
      </c>
    </row>
    <row r="289" spans="1:65" s="2" customFormat="1" ht="21.75" customHeight="1">
      <c r="A289" s="37"/>
      <c r="B289" s="38"/>
      <c r="C289" s="225" t="s">
        <v>640</v>
      </c>
      <c r="D289" s="225" t="s">
        <v>146</v>
      </c>
      <c r="E289" s="226" t="s">
        <v>641</v>
      </c>
      <c r="F289" s="227" t="s">
        <v>642</v>
      </c>
      <c r="G289" s="228" t="s">
        <v>552</v>
      </c>
      <c r="H289" s="229">
        <v>1</v>
      </c>
      <c r="I289" s="230"/>
      <c r="J289" s="231">
        <f>ROUND(I289*H289,2)</f>
        <v>0</v>
      </c>
      <c r="K289" s="227" t="s">
        <v>1</v>
      </c>
      <c r="L289" s="43"/>
      <c r="M289" s="232" t="s">
        <v>1</v>
      </c>
      <c r="N289" s="233" t="s">
        <v>42</v>
      </c>
      <c r="O289" s="90"/>
      <c r="P289" s="234">
        <f>O289*H289</f>
        <v>0</v>
      </c>
      <c r="Q289" s="234">
        <v>0</v>
      </c>
      <c r="R289" s="234">
        <f>Q289*H289</f>
        <v>0</v>
      </c>
      <c r="S289" s="234">
        <v>0</v>
      </c>
      <c r="T289" s="235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6" t="s">
        <v>151</v>
      </c>
      <c r="AT289" s="236" t="s">
        <v>146</v>
      </c>
      <c r="AU289" s="236" t="s">
        <v>86</v>
      </c>
      <c r="AY289" s="16" t="s">
        <v>142</v>
      </c>
      <c r="BE289" s="237">
        <f>IF(N289="základní",J289,0)</f>
        <v>0</v>
      </c>
      <c r="BF289" s="237">
        <f>IF(N289="snížená",J289,0)</f>
        <v>0</v>
      </c>
      <c r="BG289" s="237">
        <f>IF(N289="zákl. přenesená",J289,0)</f>
        <v>0</v>
      </c>
      <c r="BH289" s="237">
        <f>IF(N289="sníž. přenesená",J289,0)</f>
        <v>0</v>
      </c>
      <c r="BI289" s="237">
        <f>IF(N289="nulová",J289,0)</f>
        <v>0</v>
      </c>
      <c r="BJ289" s="16" t="s">
        <v>84</v>
      </c>
      <c r="BK289" s="237">
        <f>ROUND(I289*H289,2)</f>
        <v>0</v>
      </c>
      <c r="BL289" s="16" t="s">
        <v>151</v>
      </c>
      <c r="BM289" s="236" t="s">
        <v>643</v>
      </c>
    </row>
    <row r="290" spans="1:51" s="13" customFormat="1" ht="12">
      <c r="A290" s="13"/>
      <c r="B290" s="243"/>
      <c r="C290" s="244"/>
      <c r="D290" s="245" t="s">
        <v>155</v>
      </c>
      <c r="E290" s="246" t="s">
        <v>1</v>
      </c>
      <c r="F290" s="247" t="s">
        <v>644</v>
      </c>
      <c r="G290" s="244"/>
      <c r="H290" s="248">
        <v>1</v>
      </c>
      <c r="I290" s="249"/>
      <c r="J290" s="244"/>
      <c r="K290" s="244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155</v>
      </c>
      <c r="AU290" s="254" t="s">
        <v>86</v>
      </c>
      <c r="AV290" s="13" t="s">
        <v>86</v>
      </c>
      <c r="AW290" s="13" t="s">
        <v>34</v>
      </c>
      <c r="AX290" s="13" t="s">
        <v>77</v>
      </c>
      <c r="AY290" s="254" t="s">
        <v>142</v>
      </c>
    </row>
    <row r="291" spans="1:63" s="12" customFormat="1" ht="22.8" customHeight="1">
      <c r="A291" s="12"/>
      <c r="B291" s="209"/>
      <c r="C291" s="210"/>
      <c r="D291" s="211" t="s">
        <v>76</v>
      </c>
      <c r="E291" s="223" t="s">
        <v>295</v>
      </c>
      <c r="F291" s="223" t="s">
        <v>296</v>
      </c>
      <c r="G291" s="210"/>
      <c r="H291" s="210"/>
      <c r="I291" s="213"/>
      <c r="J291" s="224">
        <f>BK291</f>
        <v>0</v>
      </c>
      <c r="K291" s="210"/>
      <c r="L291" s="215"/>
      <c r="M291" s="216"/>
      <c r="N291" s="217"/>
      <c r="O291" s="217"/>
      <c r="P291" s="218">
        <f>SUM(P292:P314)</f>
        <v>0</v>
      </c>
      <c r="Q291" s="217"/>
      <c r="R291" s="218">
        <f>SUM(R292:R314)</f>
        <v>0</v>
      </c>
      <c r="S291" s="217"/>
      <c r="T291" s="219">
        <f>SUM(T292:T314)</f>
        <v>47.24117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0" t="s">
        <v>84</v>
      </c>
      <c r="AT291" s="221" t="s">
        <v>76</v>
      </c>
      <c r="AU291" s="221" t="s">
        <v>84</v>
      </c>
      <c r="AY291" s="220" t="s">
        <v>142</v>
      </c>
      <c r="BK291" s="222">
        <f>SUM(BK292:BK314)</f>
        <v>0</v>
      </c>
    </row>
    <row r="292" spans="1:65" s="2" customFormat="1" ht="24.15" customHeight="1">
      <c r="A292" s="37"/>
      <c r="B292" s="38"/>
      <c r="C292" s="225" t="s">
        <v>645</v>
      </c>
      <c r="D292" s="225" t="s">
        <v>146</v>
      </c>
      <c r="E292" s="226" t="s">
        <v>646</v>
      </c>
      <c r="F292" s="227" t="s">
        <v>647</v>
      </c>
      <c r="G292" s="228" t="s">
        <v>149</v>
      </c>
      <c r="H292" s="229">
        <v>4.55</v>
      </c>
      <c r="I292" s="230"/>
      <c r="J292" s="231">
        <f>ROUND(I292*H292,2)</f>
        <v>0</v>
      </c>
      <c r="K292" s="227" t="s">
        <v>150</v>
      </c>
      <c r="L292" s="43"/>
      <c r="M292" s="232" t="s">
        <v>1</v>
      </c>
      <c r="N292" s="233" t="s">
        <v>42</v>
      </c>
      <c r="O292" s="90"/>
      <c r="P292" s="234">
        <f>O292*H292</f>
        <v>0</v>
      </c>
      <c r="Q292" s="234">
        <v>0</v>
      </c>
      <c r="R292" s="234">
        <f>Q292*H292</f>
        <v>0</v>
      </c>
      <c r="S292" s="234">
        <v>2.27</v>
      </c>
      <c r="T292" s="235">
        <f>S292*H292</f>
        <v>10.3285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6" t="s">
        <v>151</v>
      </c>
      <c r="AT292" s="236" t="s">
        <v>146</v>
      </c>
      <c r="AU292" s="236" t="s">
        <v>86</v>
      </c>
      <c r="AY292" s="16" t="s">
        <v>142</v>
      </c>
      <c r="BE292" s="237">
        <f>IF(N292="základní",J292,0)</f>
        <v>0</v>
      </c>
      <c r="BF292" s="237">
        <f>IF(N292="snížená",J292,0)</f>
        <v>0</v>
      </c>
      <c r="BG292" s="237">
        <f>IF(N292="zákl. přenesená",J292,0)</f>
        <v>0</v>
      </c>
      <c r="BH292" s="237">
        <f>IF(N292="sníž. přenesená",J292,0)</f>
        <v>0</v>
      </c>
      <c r="BI292" s="237">
        <f>IF(N292="nulová",J292,0)</f>
        <v>0</v>
      </c>
      <c r="BJ292" s="16" t="s">
        <v>84</v>
      </c>
      <c r="BK292" s="237">
        <f>ROUND(I292*H292,2)</f>
        <v>0</v>
      </c>
      <c r="BL292" s="16" t="s">
        <v>151</v>
      </c>
      <c r="BM292" s="236" t="s">
        <v>648</v>
      </c>
    </row>
    <row r="293" spans="1:47" s="2" customFormat="1" ht="12">
      <c r="A293" s="37"/>
      <c r="B293" s="38"/>
      <c r="C293" s="39"/>
      <c r="D293" s="238" t="s">
        <v>153</v>
      </c>
      <c r="E293" s="39"/>
      <c r="F293" s="239" t="s">
        <v>649</v>
      </c>
      <c r="G293" s="39"/>
      <c r="H293" s="39"/>
      <c r="I293" s="240"/>
      <c r="J293" s="39"/>
      <c r="K293" s="39"/>
      <c r="L293" s="43"/>
      <c r="M293" s="241"/>
      <c r="N293" s="242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153</v>
      </c>
      <c r="AU293" s="16" t="s">
        <v>86</v>
      </c>
    </row>
    <row r="294" spans="1:51" s="13" customFormat="1" ht="12">
      <c r="A294" s="13"/>
      <c r="B294" s="243"/>
      <c r="C294" s="244"/>
      <c r="D294" s="245" t="s">
        <v>155</v>
      </c>
      <c r="E294" s="246" t="s">
        <v>1</v>
      </c>
      <c r="F294" s="247" t="s">
        <v>650</v>
      </c>
      <c r="G294" s="244"/>
      <c r="H294" s="248">
        <v>4.55</v>
      </c>
      <c r="I294" s="249"/>
      <c r="J294" s="244"/>
      <c r="K294" s="244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155</v>
      </c>
      <c r="AU294" s="254" t="s">
        <v>86</v>
      </c>
      <c r="AV294" s="13" t="s">
        <v>86</v>
      </c>
      <c r="AW294" s="13" t="s">
        <v>34</v>
      </c>
      <c r="AX294" s="13" t="s">
        <v>77</v>
      </c>
      <c r="AY294" s="254" t="s">
        <v>142</v>
      </c>
    </row>
    <row r="295" spans="1:65" s="2" customFormat="1" ht="24.15" customHeight="1">
      <c r="A295" s="37"/>
      <c r="B295" s="38"/>
      <c r="C295" s="225" t="s">
        <v>297</v>
      </c>
      <c r="D295" s="225" t="s">
        <v>146</v>
      </c>
      <c r="E295" s="226" t="s">
        <v>651</v>
      </c>
      <c r="F295" s="227" t="s">
        <v>652</v>
      </c>
      <c r="G295" s="228" t="s">
        <v>149</v>
      </c>
      <c r="H295" s="229">
        <v>7.013</v>
      </c>
      <c r="I295" s="230"/>
      <c r="J295" s="231">
        <f>ROUND(I295*H295,2)</f>
        <v>0</v>
      </c>
      <c r="K295" s="227" t="s">
        <v>150</v>
      </c>
      <c r="L295" s="43"/>
      <c r="M295" s="232" t="s">
        <v>1</v>
      </c>
      <c r="N295" s="233" t="s">
        <v>42</v>
      </c>
      <c r="O295" s="90"/>
      <c r="P295" s="234">
        <f>O295*H295</f>
        <v>0</v>
      </c>
      <c r="Q295" s="234">
        <v>0</v>
      </c>
      <c r="R295" s="234">
        <f>Q295*H295</f>
        <v>0</v>
      </c>
      <c r="S295" s="234">
        <v>1.8</v>
      </c>
      <c r="T295" s="235">
        <f>S295*H295</f>
        <v>12.6234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6" t="s">
        <v>151</v>
      </c>
      <c r="AT295" s="236" t="s">
        <v>146</v>
      </c>
      <c r="AU295" s="236" t="s">
        <v>86</v>
      </c>
      <c r="AY295" s="16" t="s">
        <v>142</v>
      </c>
      <c r="BE295" s="237">
        <f>IF(N295="základní",J295,0)</f>
        <v>0</v>
      </c>
      <c r="BF295" s="237">
        <f>IF(N295="snížená",J295,0)</f>
        <v>0</v>
      </c>
      <c r="BG295" s="237">
        <f>IF(N295="zákl. přenesená",J295,0)</f>
        <v>0</v>
      </c>
      <c r="BH295" s="237">
        <f>IF(N295="sníž. přenesená",J295,0)</f>
        <v>0</v>
      </c>
      <c r="BI295" s="237">
        <f>IF(N295="nulová",J295,0)</f>
        <v>0</v>
      </c>
      <c r="BJ295" s="16" t="s">
        <v>84</v>
      </c>
      <c r="BK295" s="237">
        <f>ROUND(I295*H295,2)</f>
        <v>0</v>
      </c>
      <c r="BL295" s="16" t="s">
        <v>151</v>
      </c>
      <c r="BM295" s="236" t="s">
        <v>653</v>
      </c>
    </row>
    <row r="296" spans="1:47" s="2" customFormat="1" ht="12">
      <c r="A296" s="37"/>
      <c r="B296" s="38"/>
      <c r="C296" s="39"/>
      <c r="D296" s="238" t="s">
        <v>153</v>
      </c>
      <c r="E296" s="39"/>
      <c r="F296" s="239" t="s">
        <v>654</v>
      </c>
      <c r="G296" s="39"/>
      <c r="H296" s="39"/>
      <c r="I296" s="240"/>
      <c r="J296" s="39"/>
      <c r="K296" s="39"/>
      <c r="L296" s="43"/>
      <c r="M296" s="241"/>
      <c r="N296" s="242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153</v>
      </c>
      <c r="AU296" s="16" t="s">
        <v>86</v>
      </c>
    </row>
    <row r="297" spans="1:51" s="13" customFormat="1" ht="12">
      <c r="A297" s="13"/>
      <c r="B297" s="243"/>
      <c r="C297" s="244"/>
      <c r="D297" s="245" t="s">
        <v>155</v>
      </c>
      <c r="E297" s="246" t="s">
        <v>1</v>
      </c>
      <c r="F297" s="247" t="s">
        <v>655</v>
      </c>
      <c r="G297" s="244"/>
      <c r="H297" s="248">
        <v>7.0125</v>
      </c>
      <c r="I297" s="249"/>
      <c r="J297" s="244"/>
      <c r="K297" s="244"/>
      <c r="L297" s="250"/>
      <c r="M297" s="251"/>
      <c r="N297" s="252"/>
      <c r="O297" s="252"/>
      <c r="P297" s="252"/>
      <c r="Q297" s="252"/>
      <c r="R297" s="252"/>
      <c r="S297" s="252"/>
      <c r="T297" s="25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4" t="s">
        <v>155</v>
      </c>
      <c r="AU297" s="254" t="s">
        <v>86</v>
      </c>
      <c r="AV297" s="13" t="s">
        <v>86</v>
      </c>
      <c r="AW297" s="13" t="s">
        <v>34</v>
      </c>
      <c r="AX297" s="13" t="s">
        <v>77</v>
      </c>
      <c r="AY297" s="254" t="s">
        <v>142</v>
      </c>
    </row>
    <row r="298" spans="1:65" s="2" customFormat="1" ht="24.15" customHeight="1">
      <c r="A298" s="37"/>
      <c r="B298" s="38"/>
      <c r="C298" s="225" t="s">
        <v>656</v>
      </c>
      <c r="D298" s="225" t="s">
        <v>146</v>
      </c>
      <c r="E298" s="226" t="s">
        <v>657</v>
      </c>
      <c r="F298" s="227" t="s">
        <v>658</v>
      </c>
      <c r="G298" s="228" t="s">
        <v>149</v>
      </c>
      <c r="H298" s="229">
        <v>2.286</v>
      </c>
      <c r="I298" s="230"/>
      <c r="J298" s="231">
        <f>ROUND(I298*H298,2)</f>
        <v>0</v>
      </c>
      <c r="K298" s="227" t="s">
        <v>150</v>
      </c>
      <c r="L298" s="43"/>
      <c r="M298" s="232" t="s">
        <v>1</v>
      </c>
      <c r="N298" s="233" t="s">
        <v>42</v>
      </c>
      <c r="O298" s="90"/>
      <c r="P298" s="234">
        <f>O298*H298</f>
        <v>0</v>
      </c>
      <c r="Q298" s="234">
        <v>0</v>
      </c>
      <c r="R298" s="234">
        <f>Q298*H298</f>
        <v>0</v>
      </c>
      <c r="S298" s="234">
        <v>2.2</v>
      </c>
      <c r="T298" s="235">
        <f>S298*H298</f>
        <v>5.0292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6" t="s">
        <v>151</v>
      </c>
      <c r="AT298" s="236" t="s">
        <v>146</v>
      </c>
      <c r="AU298" s="236" t="s">
        <v>86</v>
      </c>
      <c r="AY298" s="16" t="s">
        <v>142</v>
      </c>
      <c r="BE298" s="237">
        <f>IF(N298="základní",J298,0)</f>
        <v>0</v>
      </c>
      <c r="BF298" s="237">
        <f>IF(N298="snížená",J298,0)</f>
        <v>0</v>
      </c>
      <c r="BG298" s="237">
        <f>IF(N298="zákl. přenesená",J298,0)</f>
        <v>0</v>
      </c>
      <c r="BH298" s="237">
        <f>IF(N298="sníž. přenesená",J298,0)</f>
        <v>0</v>
      </c>
      <c r="BI298" s="237">
        <f>IF(N298="nulová",J298,0)</f>
        <v>0</v>
      </c>
      <c r="BJ298" s="16" t="s">
        <v>84</v>
      </c>
      <c r="BK298" s="237">
        <f>ROUND(I298*H298,2)</f>
        <v>0</v>
      </c>
      <c r="BL298" s="16" t="s">
        <v>151</v>
      </c>
      <c r="BM298" s="236" t="s">
        <v>659</v>
      </c>
    </row>
    <row r="299" spans="1:47" s="2" customFormat="1" ht="12">
      <c r="A299" s="37"/>
      <c r="B299" s="38"/>
      <c r="C299" s="39"/>
      <c r="D299" s="238" t="s">
        <v>153</v>
      </c>
      <c r="E299" s="39"/>
      <c r="F299" s="239" t="s">
        <v>660</v>
      </c>
      <c r="G299" s="39"/>
      <c r="H299" s="39"/>
      <c r="I299" s="240"/>
      <c r="J299" s="39"/>
      <c r="K299" s="39"/>
      <c r="L299" s="43"/>
      <c r="M299" s="241"/>
      <c r="N299" s="242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153</v>
      </c>
      <c r="AU299" s="16" t="s">
        <v>86</v>
      </c>
    </row>
    <row r="300" spans="1:51" s="14" customFormat="1" ht="12">
      <c r="A300" s="14"/>
      <c r="B300" s="266"/>
      <c r="C300" s="267"/>
      <c r="D300" s="245" t="s">
        <v>155</v>
      </c>
      <c r="E300" s="268" t="s">
        <v>1</v>
      </c>
      <c r="F300" s="269" t="s">
        <v>530</v>
      </c>
      <c r="G300" s="267"/>
      <c r="H300" s="268" t="s">
        <v>1</v>
      </c>
      <c r="I300" s="270"/>
      <c r="J300" s="267"/>
      <c r="K300" s="267"/>
      <c r="L300" s="271"/>
      <c r="M300" s="272"/>
      <c r="N300" s="273"/>
      <c r="O300" s="273"/>
      <c r="P300" s="273"/>
      <c r="Q300" s="273"/>
      <c r="R300" s="273"/>
      <c r="S300" s="273"/>
      <c r="T300" s="27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5" t="s">
        <v>155</v>
      </c>
      <c r="AU300" s="275" t="s">
        <v>86</v>
      </c>
      <c r="AV300" s="14" t="s">
        <v>84</v>
      </c>
      <c r="AW300" s="14" t="s">
        <v>34</v>
      </c>
      <c r="AX300" s="14" t="s">
        <v>77</v>
      </c>
      <c r="AY300" s="275" t="s">
        <v>142</v>
      </c>
    </row>
    <row r="301" spans="1:51" s="13" customFormat="1" ht="12">
      <c r="A301" s="13"/>
      <c r="B301" s="243"/>
      <c r="C301" s="244"/>
      <c r="D301" s="245" t="s">
        <v>155</v>
      </c>
      <c r="E301" s="246" t="s">
        <v>1</v>
      </c>
      <c r="F301" s="247" t="s">
        <v>661</v>
      </c>
      <c r="G301" s="244"/>
      <c r="H301" s="248">
        <v>2.286</v>
      </c>
      <c r="I301" s="249"/>
      <c r="J301" s="244"/>
      <c r="K301" s="244"/>
      <c r="L301" s="250"/>
      <c r="M301" s="251"/>
      <c r="N301" s="252"/>
      <c r="O301" s="252"/>
      <c r="P301" s="252"/>
      <c r="Q301" s="252"/>
      <c r="R301" s="252"/>
      <c r="S301" s="252"/>
      <c r="T301" s="25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4" t="s">
        <v>155</v>
      </c>
      <c r="AU301" s="254" t="s">
        <v>86</v>
      </c>
      <c r="AV301" s="13" t="s">
        <v>86</v>
      </c>
      <c r="AW301" s="13" t="s">
        <v>34</v>
      </c>
      <c r="AX301" s="13" t="s">
        <v>77</v>
      </c>
      <c r="AY301" s="254" t="s">
        <v>142</v>
      </c>
    </row>
    <row r="302" spans="1:65" s="2" customFormat="1" ht="16.5" customHeight="1">
      <c r="A302" s="37"/>
      <c r="B302" s="38"/>
      <c r="C302" s="225" t="s">
        <v>303</v>
      </c>
      <c r="D302" s="225" t="s">
        <v>146</v>
      </c>
      <c r="E302" s="226" t="s">
        <v>304</v>
      </c>
      <c r="F302" s="227" t="s">
        <v>305</v>
      </c>
      <c r="G302" s="228" t="s">
        <v>149</v>
      </c>
      <c r="H302" s="229">
        <v>6.949</v>
      </c>
      <c r="I302" s="230"/>
      <c r="J302" s="231">
        <f>ROUND(I302*H302,2)</f>
        <v>0</v>
      </c>
      <c r="K302" s="227" t="s">
        <v>150</v>
      </c>
      <c r="L302" s="43"/>
      <c r="M302" s="232" t="s">
        <v>1</v>
      </c>
      <c r="N302" s="233" t="s">
        <v>42</v>
      </c>
      <c r="O302" s="90"/>
      <c r="P302" s="234">
        <f>O302*H302</f>
        <v>0</v>
      </c>
      <c r="Q302" s="234">
        <v>0</v>
      </c>
      <c r="R302" s="234">
        <f>Q302*H302</f>
        <v>0</v>
      </c>
      <c r="S302" s="234">
        <v>2.4</v>
      </c>
      <c r="T302" s="235">
        <f>S302*H302</f>
        <v>16.677599999999998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6" t="s">
        <v>151</v>
      </c>
      <c r="AT302" s="236" t="s">
        <v>146</v>
      </c>
      <c r="AU302" s="236" t="s">
        <v>86</v>
      </c>
      <c r="AY302" s="16" t="s">
        <v>142</v>
      </c>
      <c r="BE302" s="237">
        <f>IF(N302="základní",J302,0)</f>
        <v>0</v>
      </c>
      <c r="BF302" s="237">
        <f>IF(N302="snížená",J302,0)</f>
        <v>0</v>
      </c>
      <c r="BG302" s="237">
        <f>IF(N302="zákl. přenesená",J302,0)</f>
        <v>0</v>
      </c>
      <c r="BH302" s="237">
        <f>IF(N302="sníž. přenesená",J302,0)</f>
        <v>0</v>
      </c>
      <c r="BI302" s="237">
        <f>IF(N302="nulová",J302,0)</f>
        <v>0</v>
      </c>
      <c r="BJ302" s="16" t="s">
        <v>84</v>
      </c>
      <c r="BK302" s="237">
        <f>ROUND(I302*H302,2)</f>
        <v>0</v>
      </c>
      <c r="BL302" s="16" t="s">
        <v>151</v>
      </c>
      <c r="BM302" s="236" t="s">
        <v>306</v>
      </c>
    </row>
    <row r="303" spans="1:47" s="2" customFormat="1" ht="12">
      <c r="A303" s="37"/>
      <c r="B303" s="38"/>
      <c r="C303" s="39"/>
      <c r="D303" s="238" t="s">
        <v>153</v>
      </c>
      <c r="E303" s="39"/>
      <c r="F303" s="239" t="s">
        <v>307</v>
      </c>
      <c r="G303" s="39"/>
      <c r="H303" s="39"/>
      <c r="I303" s="240"/>
      <c r="J303" s="39"/>
      <c r="K303" s="39"/>
      <c r="L303" s="43"/>
      <c r="M303" s="241"/>
      <c r="N303" s="242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153</v>
      </c>
      <c r="AU303" s="16" t="s">
        <v>86</v>
      </c>
    </row>
    <row r="304" spans="1:51" s="14" customFormat="1" ht="12">
      <c r="A304" s="14"/>
      <c r="B304" s="266"/>
      <c r="C304" s="267"/>
      <c r="D304" s="245" t="s">
        <v>155</v>
      </c>
      <c r="E304" s="268" t="s">
        <v>1</v>
      </c>
      <c r="F304" s="269" t="s">
        <v>530</v>
      </c>
      <c r="G304" s="267"/>
      <c r="H304" s="268" t="s">
        <v>1</v>
      </c>
      <c r="I304" s="270"/>
      <c r="J304" s="267"/>
      <c r="K304" s="267"/>
      <c r="L304" s="271"/>
      <c r="M304" s="272"/>
      <c r="N304" s="273"/>
      <c r="O304" s="273"/>
      <c r="P304" s="273"/>
      <c r="Q304" s="273"/>
      <c r="R304" s="273"/>
      <c r="S304" s="273"/>
      <c r="T304" s="27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5" t="s">
        <v>155</v>
      </c>
      <c r="AU304" s="275" t="s">
        <v>86</v>
      </c>
      <c r="AV304" s="14" t="s">
        <v>84</v>
      </c>
      <c r="AW304" s="14" t="s">
        <v>34</v>
      </c>
      <c r="AX304" s="14" t="s">
        <v>77</v>
      </c>
      <c r="AY304" s="275" t="s">
        <v>142</v>
      </c>
    </row>
    <row r="305" spans="1:51" s="13" customFormat="1" ht="12">
      <c r="A305" s="13"/>
      <c r="B305" s="243"/>
      <c r="C305" s="244"/>
      <c r="D305" s="245" t="s">
        <v>155</v>
      </c>
      <c r="E305" s="246" t="s">
        <v>1</v>
      </c>
      <c r="F305" s="247" t="s">
        <v>662</v>
      </c>
      <c r="G305" s="244"/>
      <c r="H305" s="248">
        <v>4.051125</v>
      </c>
      <c r="I305" s="249"/>
      <c r="J305" s="244"/>
      <c r="K305" s="244"/>
      <c r="L305" s="250"/>
      <c r="M305" s="251"/>
      <c r="N305" s="252"/>
      <c r="O305" s="252"/>
      <c r="P305" s="252"/>
      <c r="Q305" s="252"/>
      <c r="R305" s="252"/>
      <c r="S305" s="252"/>
      <c r="T305" s="25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4" t="s">
        <v>155</v>
      </c>
      <c r="AU305" s="254" t="s">
        <v>86</v>
      </c>
      <c r="AV305" s="13" t="s">
        <v>86</v>
      </c>
      <c r="AW305" s="13" t="s">
        <v>34</v>
      </c>
      <c r="AX305" s="13" t="s">
        <v>77</v>
      </c>
      <c r="AY305" s="254" t="s">
        <v>142</v>
      </c>
    </row>
    <row r="306" spans="1:51" s="13" customFormat="1" ht="12">
      <c r="A306" s="13"/>
      <c r="B306" s="243"/>
      <c r="C306" s="244"/>
      <c r="D306" s="245" t="s">
        <v>155</v>
      </c>
      <c r="E306" s="246" t="s">
        <v>1</v>
      </c>
      <c r="F306" s="247" t="s">
        <v>663</v>
      </c>
      <c r="G306" s="244"/>
      <c r="H306" s="248">
        <v>2.898</v>
      </c>
      <c r="I306" s="249"/>
      <c r="J306" s="244"/>
      <c r="K306" s="244"/>
      <c r="L306" s="250"/>
      <c r="M306" s="251"/>
      <c r="N306" s="252"/>
      <c r="O306" s="252"/>
      <c r="P306" s="252"/>
      <c r="Q306" s="252"/>
      <c r="R306" s="252"/>
      <c r="S306" s="252"/>
      <c r="T306" s="25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4" t="s">
        <v>155</v>
      </c>
      <c r="AU306" s="254" t="s">
        <v>86</v>
      </c>
      <c r="AV306" s="13" t="s">
        <v>86</v>
      </c>
      <c r="AW306" s="13" t="s">
        <v>34</v>
      </c>
      <c r="AX306" s="13" t="s">
        <v>77</v>
      </c>
      <c r="AY306" s="254" t="s">
        <v>142</v>
      </c>
    </row>
    <row r="307" spans="1:65" s="2" customFormat="1" ht="24.15" customHeight="1">
      <c r="A307" s="37"/>
      <c r="B307" s="38"/>
      <c r="C307" s="225" t="s">
        <v>664</v>
      </c>
      <c r="D307" s="225" t="s">
        <v>146</v>
      </c>
      <c r="E307" s="226" t="s">
        <v>665</v>
      </c>
      <c r="F307" s="227" t="s">
        <v>666</v>
      </c>
      <c r="G307" s="228" t="s">
        <v>333</v>
      </c>
      <c r="H307" s="229">
        <v>0.465</v>
      </c>
      <c r="I307" s="230"/>
      <c r="J307" s="231">
        <f>ROUND(I307*H307,2)</f>
        <v>0</v>
      </c>
      <c r="K307" s="227" t="s">
        <v>150</v>
      </c>
      <c r="L307" s="43"/>
      <c r="M307" s="232" t="s">
        <v>1</v>
      </c>
      <c r="N307" s="233" t="s">
        <v>42</v>
      </c>
      <c r="O307" s="90"/>
      <c r="P307" s="234">
        <f>O307*H307</f>
        <v>0</v>
      </c>
      <c r="Q307" s="234">
        <v>0</v>
      </c>
      <c r="R307" s="234">
        <f>Q307*H307</f>
        <v>0</v>
      </c>
      <c r="S307" s="234">
        <v>1.258</v>
      </c>
      <c r="T307" s="235">
        <f>S307*H307</f>
        <v>0.58497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6" t="s">
        <v>151</v>
      </c>
      <c r="AT307" s="236" t="s">
        <v>146</v>
      </c>
      <c r="AU307" s="236" t="s">
        <v>86</v>
      </c>
      <c r="AY307" s="16" t="s">
        <v>142</v>
      </c>
      <c r="BE307" s="237">
        <f>IF(N307="základní",J307,0)</f>
        <v>0</v>
      </c>
      <c r="BF307" s="237">
        <f>IF(N307="snížená",J307,0)</f>
        <v>0</v>
      </c>
      <c r="BG307" s="237">
        <f>IF(N307="zákl. přenesená",J307,0)</f>
        <v>0</v>
      </c>
      <c r="BH307" s="237">
        <f>IF(N307="sníž. přenesená",J307,0)</f>
        <v>0</v>
      </c>
      <c r="BI307" s="237">
        <f>IF(N307="nulová",J307,0)</f>
        <v>0</v>
      </c>
      <c r="BJ307" s="16" t="s">
        <v>84</v>
      </c>
      <c r="BK307" s="237">
        <f>ROUND(I307*H307,2)</f>
        <v>0</v>
      </c>
      <c r="BL307" s="16" t="s">
        <v>151</v>
      </c>
      <c r="BM307" s="236" t="s">
        <v>667</v>
      </c>
    </row>
    <row r="308" spans="1:47" s="2" customFormat="1" ht="12">
      <c r="A308" s="37"/>
      <c r="B308" s="38"/>
      <c r="C308" s="39"/>
      <c r="D308" s="238" t="s">
        <v>153</v>
      </c>
      <c r="E308" s="39"/>
      <c r="F308" s="239" t="s">
        <v>668</v>
      </c>
      <c r="G308" s="39"/>
      <c r="H308" s="39"/>
      <c r="I308" s="240"/>
      <c r="J308" s="39"/>
      <c r="K308" s="39"/>
      <c r="L308" s="43"/>
      <c r="M308" s="241"/>
      <c r="N308" s="242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153</v>
      </c>
      <c r="AU308" s="16" t="s">
        <v>86</v>
      </c>
    </row>
    <row r="309" spans="1:51" s="13" customFormat="1" ht="12">
      <c r="A309" s="13"/>
      <c r="B309" s="243"/>
      <c r="C309" s="244"/>
      <c r="D309" s="245" t="s">
        <v>155</v>
      </c>
      <c r="E309" s="246" t="s">
        <v>1</v>
      </c>
      <c r="F309" s="247" t="s">
        <v>669</v>
      </c>
      <c r="G309" s="244"/>
      <c r="H309" s="248">
        <v>0.4654</v>
      </c>
      <c r="I309" s="249"/>
      <c r="J309" s="244"/>
      <c r="K309" s="244"/>
      <c r="L309" s="250"/>
      <c r="M309" s="251"/>
      <c r="N309" s="252"/>
      <c r="O309" s="252"/>
      <c r="P309" s="252"/>
      <c r="Q309" s="252"/>
      <c r="R309" s="252"/>
      <c r="S309" s="252"/>
      <c r="T309" s="25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4" t="s">
        <v>155</v>
      </c>
      <c r="AU309" s="254" t="s">
        <v>86</v>
      </c>
      <c r="AV309" s="13" t="s">
        <v>86</v>
      </c>
      <c r="AW309" s="13" t="s">
        <v>34</v>
      </c>
      <c r="AX309" s="13" t="s">
        <v>77</v>
      </c>
      <c r="AY309" s="254" t="s">
        <v>142</v>
      </c>
    </row>
    <row r="310" spans="1:65" s="2" customFormat="1" ht="24.15" customHeight="1">
      <c r="A310" s="37"/>
      <c r="B310" s="38"/>
      <c r="C310" s="225" t="s">
        <v>670</v>
      </c>
      <c r="D310" s="225" t="s">
        <v>146</v>
      </c>
      <c r="E310" s="226" t="s">
        <v>671</v>
      </c>
      <c r="F310" s="227" t="s">
        <v>672</v>
      </c>
      <c r="G310" s="228" t="s">
        <v>387</v>
      </c>
      <c r="H310" s="229">
        <v>11.75</v>
      </c>
      <c r="I310" s="230"/>
      <c r="J310" s="231">
        <f>ROUND(I310*H310,2)</f>
        <v>0</v>
      </c>
      <c r="K310" s="227" t="s">
        <v>150</v>
      </c>
      <c r="L310" s="43"/>
      <c r="M310" s="232" t="s">
        <v>1</v>
      </c>
      <c r="N310" s="233" t="s">
        <v>42</v>
      </c>
      <c r="O310" s="90"/>
      <c r="P310" s="234">
        <f>O310*H310</f>
        <v>0</v>
      </c>
      <c r="Q310" s="234">
        <v>0</v>
      </c>
      <c r="R310" s="234">
        <f>Q310*H310</f>
        <v>0</v>
      </c>
      <c r="S310" s="234">
        <v>0.11</v>
      </c>
      <c r="T310" s="235">
        <f>S310*H310</f>
        <v>1.2925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6" t="s">
        <v>151</v>
      </c>
      <c r="AT310" s="236" t="s">
        <v>146</v>
      </c>
      <c r="AU310" s="236" t="s">
        <v>86</v>
      </c>
      <c r="AY310" s="16" t="s">
        <v>142</v>
      </c>
      <c r="BE310" s="237">
        <f>IF(N310="základní",J310,0)</f>
        <v>0</v>
      </c>
      <c r="BF310" s="237">
        <f>IF(N310="snížená",J310,0)</f>
        <v>0</v>
      </c>
      <c r="BG310" s="237">
        <f>IF(N310="zákl. přenesená",J310,0)</f>
        <v>0</v>
      </c>
      <c r="BH310" s="237">
        <f>IF(N310="sníž. přenesená",J310,0)</f>
        <v>0</v>
      </c>
      <c r="BI310" s="237">
        <f>IF(N310="nulová",J310,0)</f>
        <v>0</v>
      </c>
      <c r="BJ310" s="16" t="s">
        <v>84</v>
      </c>
      <c r="BK310" s="237">
        <f>ROUND(I310*H310,2)</f>
        <v>0</v>
      </c>
      <c r="BL310" s="16" t="s">
        <v>151</v>
      </c>
      <c r="BM310" s="236" t="s">
        <v>673</v>
      </c>
    </row>
    <row r="311" spans="1:47" s="2" customFormat="1" ht="12">
      <c r="A311" s="37"/>
      <c r="B311" s="38"/>
      <c r="C311" s="39"/>
      <c r="D311" s="238" t="s">
        <v>153</v>
      </c>
      <c r="E311" s="39"/>
      <c r="F311" s="239" t="s">
        <v>674</v>
      </c>
      <c r="G311" s="39"/>
      <c r="H311" s="39"/>
      <c r="I311" s="240"/>
      <c r="J311" s="39"/>
      <c r="K311" s="39"/>
      <c r="L311" s="43"/>
      <c r="M311" s="241"/>
      <c r="N311" s="242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153</v>
      </c>
      <c r="AU311" s="16" t="s">
        <v>86</v>
      </c>
    </row>
    <row r="312" spans="1:51" s="13" customFormat="1" ht="12">
      <c r="A312" s="13"/>
      <c r="B312" s="243"/>
      <c r="C312" s="244"/>
      <c r="D312" s="245" t="s">
        <v>155</v>
      </c>
      <c r="E312" s="246" t="s">
        <v>1</v>
      </c>
      <c r="F312" s="247" t="s">
        <v>675</v>
      </c>
      <c r="G312" s="244"/>
      <c r="H312" s="248">
        <v>11.75</v>
      </c>
      <c r="I312" s="249"/>
      <c r="J312" s="244"/>
      <c r="K312" s="244"/>
      <c r="L312" s="250"/>
      <c r="M312" s="251"/>
      <c r="N312" s="252"/>
      <c r="O312" s="252"/>
      <c r="P312" s="252"/>
      <c r="Q312" s="252"/>
      <c r="R312" s="252"/>
      <c r="S312" s="252"/>
      <c r="T312" s="25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4" t="s">
        <v>155</v>
      </c>
      <c r="AU312" s="254" t="s">
        <v>86</v>
      </c>
      <c r="AV312" s="13" t="s">
        <v>86</v>
      </c>
      <c r="AW312" s="13" t="s">
        <v>34</v>
      </c>
      <c r="AX312" s="13" t="s">
        <v>77</v>
      </c>
      <c r="AY312" s="254" t="s">
        <v>142</v>
      </c>
    </row>
    <row r="313" spans="1:65" s="2" customFormat="1" ht="16.5" customHeight="1">
      <c r="A313" s="37"/>
      <c r="B313" s="38"/>
      <c r="C313" s="225" t="s">
        <v>163</v>
      </c>
      <c r="D313" s="225" t="s">
        <v>146</v>
      </c>
      <c r="E313" s="226" t="s">
        <v>676</v>
      </c>
      <c r="F313" s="227" t="s">
        <v>677</v>
      </c>
      <c r="G313" s="228" t="s">
        <v>387</v>
      </c>
      <c r="H313" s="229">
        <v>11.75</v>
      </c>
      <c r="I313" s="230"/>
      <c r="J313" s="231">
        <f>ROUND(I313*H313,2)</f>
        <v>0</v>
      </c>
      <c r="K313" s="227" t="s">
        <v>1</v>
      </c>
      <c r="L313" s="43"/>
      <c r="M313" s="232" t="s">
        <v>1</v>
      </c>
      <c r="N313" s="233" t="s">
        <v>42</v>
      </c>
      <c r="O313" s="90"/>
      <c r="P313" s="234">
        <f>O313*H313</f>
        <v>0</v>
      </c>
      <c r="Q313" s="234">
        <v>0</v>
      </c>
      <c r="R313" s="234">
        <f>Q313*H313</f>
        <v>0</v>
      </c>
      <c r="S313" s="234">
        <v>0.06</v>
      </c>
      <c r="T313" s="235">
        <f>S313*H313</f>
        <v>0.705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6" t="s">
        <v>151</v>
      </c>
      <c r="AT313" s="236" t="s">
        <v>146</v>
      </c>
      <c r="AU313" s="236" t="s">
        <v>86</v>
      </c>
      <c r="AY313" s="16" t="s">
        <v>142</v>
      </c>
      <c r="BE313" s="237">
        <f>IF(N313="základní",J313,0)</f>
        <v>0</v>
      </c>
      <c r="BF313" s="237">
        <f>IF(N313="snížená",J313,0)</f>
        <v>0</v>
      </c>
      <c r="BG313" s="237">
        <f>IF(N313="zákl. přenesená",J313,0)</f>
        <v>0</v>
      </c>
      <c r="BH313" s="237">
        <f>IF(N313="sníž. přenesená",J313,0)</f>
        <v>0</v>
      </c>
      <c r="BI313" s="237">
        <f>IF(N313="nulová",J313,0)</f>
        <v>0</v>
      </c>
      <c r="BJ313" s="16" t="s">
        <v>84</v>
      </c>
      <c r="BK313" s="237">
        <f>ROUND(I313*H313,2)</f>
        <v>0</v>
      </c>
      <c r="BL313" s="16" t="s">
        <v>151</v>
      </c>
      <c r="BM313" s="236" t="s">
        <v>678</v>
      </c>
    </row>
    <row r="314" spans="1:51" s="13" customFormat="1" ht="12">
      <c r="A314" s="13"/>
      <c r="B314" s="243"/>
      <c r="C314" s="244"/>
      <c r="D314" s="245" t="s">
        <v>155</v>
      </c>
      <c r="E314" s="246" t="s">
        <v>1</v>
      </c>
      <c r="F314" s="247" t="s">
        <v>679</v>
      </c>
      <c r="G314" s="244"/>
      <c r="H314" s="248">
        <v>11.75</v>
      </c>
      <c r="I314" s="249"/>
      <c r="J314" s="244"/>
      <c r="K314" s="244"/>
      <c r="L314" s="250"/>
      <c r="M314" s="251"/>
      <c r="N314" s="252"/>
      <c r="O314" s="252"/>
      <c r="P314" s="252"/>
      <c r="Q314" s="252"/>
      <c r="R314" s="252"/>
      <c r="S314" s="252"/>
      <c r="T314" s="25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4" t="s">
        <v>155</v>
      </c>
      <c r="AU314" s="254" t="s">
        <v>86</v>
      </c>
      <c r="AV314" s="13" t="s">
        <v>86</v>
      </c>
      <c r="AW314" s="13" t="s">
        <v>34</v>
      </c>
      <c r="AX314" s="13" t="s">
        <v>77</v>
      </c>
      <c r="AY314" s="254" t="s">
        <v>142</v>
      </c>
    </row>
    <row r="315" spans="1:63" s="12" customFormat="1" ht="22.8" customHeight="1">
      <c r="A315" s="12"/>
      <c r="B315" s="209"/>
      <c r="C315" s="210"/>
      <c r="D315" s="211" t="s">
        <v>76</v>
      </c>
      <c r="E315" s="223" t="s">
        <v>309</v>
      </c>
      <c r="F315" s="223" t="s">
        <v>310</v>
      </c>
      <c r="G315" s="210"/>
      <c r="H315" s="210"/>
      <c r="I315" s="213"/>
      <c r="J315" s="224">
        <f>BK315</f>
        <v>0</v>
      </c>
      <c r="K315" s="210"/>
      <c r="L315" s="215"/>
      <c r="M315" s="216"/>
      <c r="N315" s="217"/>
      <c r="O315" s="217"/>
      <c r="P315" s="218">
        <f>SUM(P316:P335)</f>
        <v>0</v>
      </c>
      <c r="Q315" s="217"/>
      <c r="R315" s="218">
        <f>SUM(R316:R335)</f>
        <v>308.42282025</v>
      </c>
      <c r="S315" s="217"/>
      <c r="T315" s="219">
        <f>SUM(T316:T335)</f>
        <v>218.0291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0" t="s">
        <v>84</v>
      </c>
      <c r="AT315" s="221" t="s">
        <v>76</v>
      </c>
      <c r="AU315" s="221" t="s">
        <v>84</v>
      </c>
      <c r="AY315" s="220" t="s">
        <v>142</v>
      </c>
      <c r="BK315" s="222">
        <f>SUM(BK316:BK335)</f>
        <v>0</v>
      </c>
    </row>
    <row r="316" spans="1:65" s="2" customFormat="1" ht="24.15" customHeight="1">
      <c r="A316" s="37"/>
      <c r="B316" s="38"/>
      <c r="C316" s="225" t="s">
        <v>311</v>
      </c>
      <c r="D316" s="225" t="s">
        <v>146</v>
      </c>
      <c r="E316" s="226" t="s">
        <v>312</v>
      </c>
      <c r="F316" s="227" t="s">
        <v>313</v>
      </c>
      <c r="G316" s="228" t="s">
        <v>149</v>
      </c>
      <c r="H316" s="229">
        <v>149.335</v>
      </c>
      <c r="I316" s="230"/>
      <c r="J316" s="231">
        <f>ROUND(I316*H316,2)</f>
        <v>0</v>
      </c>
      <c r="K316" s="227" t="s">
        <v>1</v>
      </c>
      <c r="L316" s="43"/>
      <c r="M316" s="232" t="s">
        <v>1</v>
      </c>
      <c r="N316" s="233" t="s">
        <v>42</v>
      </c>
      <c r="O316" s="90"/>
      <c r="P316" s="234">
        <f>O316*H316</f>
        <v>0</v>
      </c>
      <c r="Q316" s="234">
        <v>0.50375</v>
      </c>
      <c r="R316" s="234">
        <f>Q316*H316</f>
        <v>75.22750625</v>
      </c>
      <c r="S316" s="234">
        <v>1.46</v>
      </c>
      <c r="T316" s="235">
        <f>S316*H316</f>
        <v>218.0291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6" t="s">
        <v>151</v>
      </c>
      <c r="AT316" s="236" t="s">
        <v>146</v>
      </c>
      <c r="AU316" s="236" t="s">
        <v>86</v>
      </c>
      <c r="AY316" s="16" t="s">
        <v>142</v>
      </c>
      <c r="BE316" s="237">
        <f>IF(N316="základní",J316,0)</f>
        <v>0</v>
      </c>
      <c r="BF316" s="237">
        <f>IF(N316="snížená",J316,0)</f>
        <v>0</v>
      </c>
      <c r="BG316" s="237">
        <f>IF(N316="zákl. přenesená",J316,0)</f>
        <v>0</v>
      </c>
      <c r="BH316" s="237">
        <f>IF(N316="sníž. přenesená",J316,0)</f>
        <v>0</v>
      </c>
      <c r="BI316" s="237">
        <f>IF(N316="nulová",J316,0)</f>
        <v>0</v>
      </c>
      <c r="BJ316" s="16" t="s">
        <v>84</v>
      </c>
      <c r="BK316" s="237">
        <f>ROUND(I316*H316,2)</f>
        <v>0</v>
      </c>
      <c r="BL316" s="16" t="s">
        <v>151</v>
      </c>
      <c r="BM316" s="236" t="s">
        <v>314</v>
      </c>
    </row>
    <row r="317" spans="1:51" s="14" customFormat="1" ht="12">
      <c r="A317" s="14"/>
      <c r="B317" s="266"/>
      <c r="C317" s="267"/>
      <c r="D317" s="245" t="s">
        <v>155</v>
      </c>
      <c r="E317" s="268" t="s">
        <v>1</v>
      </c>
      <c r="F317" s="269" t="s">
        <v>530</v>
      </c>
      <c r="G317" s="267"/>
      <c r="H317" s="268" t="s">
        <v>1</v>
      </c>
      <c r="I317" s="270"/>
      <c r="J317" s="267"/>
      <c r="K317" s="267"/>
      <c r="L317" s="271"/>
      <c r="M317" s="272"/>
      <c r="N317" s="273"/>
      <c r="O317" s="273"/>
      <c r="P317" s="273"/>
      <c r="Q317" s="273"/>
      <c r="R317" s="273"/>
      <c r="S317" s="273"/>
      <c r="T317" s="27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5" t="s">
        <v>155</v>
      </c>
      <c r="AU317" s="275" t="s">
        <v>86</v>
      </c>
      <c r="AV317" s="14" t="s">
        <v>84</v>
      </c>
      <c r="AW317" s="14" t="s">
        <v>34</v>
      </c>
      <c r="AX317" s="14" t="s">
        <v>77</v>
      </c>
      <c r="AY317" s="275" t="s">
        <v>142</v>
      </c>
    </row>
    <row r="318" spans="1:51" s="13" customFormat="1" ht="12">
      <c r="A318" s="13"/>
      <c r="B318" s="243"/>
      <c r="C318" s="244"/>
      <c r="D318" s="245" t="s">
        <v>155</v>
      </c>
      <c r="E318" s="246" t="s">
        <v>1</v>
      </c>
      <c r="F318" s="247" t="s">
        <v>680</v>
      </c>
      <c r="G318" s="244"/>
      <c r="H318" s="248">
        <v>139.8758250000003</v>
      </c>
      <c r="I318" s="249"/>
      <c r="J318" s="244"/>
      <c r="K318" s="244"/>
      <c r="L318" s="250"/>
      <c r="M318" s="251"/>
      <c r="N318" s="252"/>
      <c r="O318" s="252"/>
      <c r="P318" s="252"/>
      <c r="Q318" s="252"/>
      <c r="R318" s="252"/>
      <c r="S318" s="252"/>
      <c r="T318" s="25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4" t="s">
        <v>155</v>
      </c>
      <c r="AU318" s="254" t="s">
        <v>86</v>
      </c>
      <c r="AV318" s="13" t="s">
        <v>86</v>
      </c>
      <c r="AW318" s="13" t="s">
        <v>34</v>
      </c>
      <c r="AX318" s="13" t="s">
        <v>77</v>
      </c>
      <c r="AY318" s="254" t="s">
        <v>142</v>
      </c>
    </row>
    <row r="319" spans="1:51" s="13" customFormat="1" ht="12">
      <c r="A319" s="13"/>
      <c r="B319" s="243"/>
      <c r="C319" s="244"/>
      <c r="D319" s="245" t="s">
        <v>155</v>
      </c>
      <c r="E319" s="246" t="s">
        <v>1</v>
      </c>
      <c r="F319" s="247" t="s">
        <v>681</v>
      </c>
      <c r="G319" s="244"/>
      <c r="H319" s="248">
        <v>-3.739499999999999</v>
      </c>
      <c r="I319" s="249"/>
      <c r="J319" s="244"/>
      <c r="K319" s="244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155</v>
      </c>
      <c r="AU319" s="254" t="s">
        <v>86</v>
      </c>
      <c r="AV319" s="13" t="s">
        <v>86</v>
      </c>
      <c r="AW319" s="13" t="s">
        <v>34</v>
      </c>
      <c r="AX319" s="13" t="s">
        <v>77</v>
      </c>
      <c r="AY319" s="254" t="s">
        <v>142</v>
      </c>
    </row>
    <row r="320" spans="1:51" s="13" customFormat="1" ht="12">
      <c r="A320" s="13"/>
      <c r="B320" s="243"/>
      <c r="C320" s="244"/>
      <c r="D320" s="245" t="s">
        <v>155</v>
      </c>
      <c r="E320" s="246" t="s">
        <v>1</v>
      </c>
      <c r="F320" s="247" t="s">
        <v>682</v>
      </c>
      <c r="G320" s="244"/>
      <c r="H320" s="248">
        <v>0.5399999999999999</v>
      </c>
      <c r="I320" s="249"/>
      <c r="J320" s="244"/>
      <c r="K320" s="244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155</v>
      </c>
      <c r="AU320" s="254" t="s">
        <v>86</v>
      </c>
      <c r="AV320" s="13" t="s">
        <v>86</v>
      </c>
      <c r="AW320" s="13" t="s">
        <v>34</v>
      </c>
      <c r="AX320" s="13" t="s">
        <v>77</v>
      </c>
      <c r="AY320" s="254" t="s">
        <v>142</v>
      </c>
    </row>
    <row r="321" spans="1:51" s="13" customFormat="1" ht="12">
      <c r="A321" s="13"/>
      <c r="B321" s="243"/>
      <c r="C321" s="244"/>
      <c r="D321" s="245" t="s">
        <v>155</v>
      </c>
      <c r="E321" s="246" t="s">
        <v>1</v>
      </c>
      <c r="F321" s="247" t="s">
        <v>683</v>
      </c>
      <c r="G321" s="244"/>
      <c r="H321" s="248">
        <v>-1.4805</v>
      </c>
      <c r="I321" s="249"/>
      <c r="J321" s="244"/>
      <c r="K321" s="244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155</v>
      </c>
      <c r="AU321" s="254" t="s">
        <v>86</v>
      </c>
      <c r="AV321" s="13" t="s">
        <v>86</v>
      </c>
      <c r="AW321" s="13" t="s">
        <v>34</v>
      </c>
      <c r="AX321" s="13" t="s">
        <v>77</v>
      </c>
      <c r="AY321" s="254" t="s">
        <v>142</v>
      </c>
    </row>
    <row r="322" spans="1:51" s="13" customFormat="1" ht="12">
      <c r="A322" s="13"/>
      <c r="B322" s="243"/>
      <c r="C322" s="244"/>
      <c r="D322" s="245" t="s">
        <v>155</v>
      </c>
      <c r="E322" s="246" t="s">
        <v>1</v>
      </c>
      <c r="F322" s="247" t="s">
        <v>684</v>
      </c>
      <c r="G322" s="244"/>
      <c r="H322" s="248">
        <v>-4.986</v>
      </c>
      <c r="I322" s="249"/>
      <c r="J322" s="244"/>
      <c r="K322" s="244"/>
      <c r="L322" s="250"/>
      <c r="M322" s="251"/>
      <c r="N322" s="252"/>
      <c r="O322" s="252"/>
      <c r="P322" s="252"/>
      <c r="Q322" s="252"/>
      <c r="R322" s="252"/>
      <c r="S322" s="252"/>
      <c r="T322" s="25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4" t="s">
        <v>155</v>
      </c>
      <c r="AU322" s="254" t="s">
        <v>86</v>
      </c>
      <c r="AV322" s="13" t="s">
        <v>86</v>
      </c>
      <c r="AW322" s="13" t="s">
        <v>34</v>
      </c>
      <c r="AX322" s="13" t="s">
        <v>77</v>
      </c>
      <c r="AY322" s="254" t="s">
        <v>142</v>
      </c>
    </row>
    <row r="323" spans="1:51" s="13" customFormat="1" ht="12">
      <c r="A323" s="13"/>
      <c r="B323" s="243"/>
      <c r="C323" s="244"/>
      <c r="D323" s="245" t="s">
        <v>155</v>
      </c>
      <c r="E323" s="246" t="s">
        <v>1</v>
      </c>
      <c r="F323" s="247" t="s">
        <v>685</v>
      </c>
      <c r="G323" s="244"/>
      <c r="H323" s="248">
        <v>19.125</v>
      </c>
      <c r="I323" s="249"/>
      <c r="J323" s="244"/>
      <c r="K323" s="244"/>
      <c r="L323" s="250"/>
      <c r="M323" s="251"/>
      <c r="N323" s="252"/>
      <c r="O323" s="252"/>
      <c r="P323" s="252"/>
      <c r="Q323" s="252"/>
      <c r="R323" s="252"/>
      <c r="S323" s="252"/>
      <c r="T323" s="25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4" t="s">
        <v>155</v>
      </c>
      <c r="AU323" s="254" t="s">
        <v>86</v>
      </c>
      <c r="AV323" s="13" t="s">
        <v>86</v>
      </c>
      <c r="AW323" s="13" t="s">
        <v>34</v>
      </c>
      <c r="AX323" s="13" t="s">
        <v>77</v>
      </c>
      <c r="AY323" s="254" t="s">
        <v>142</v>
      </c>
    </row>
    <row r="324" spans="1:65" s="2" customFormat="1" ht="24.15" customHeight="1">
      <c r="A324" s="37"/>
      <c r="B324" s="38"/>
      <c r="C324" s="256" t="s">
        <v>316</v>
      </c>
      <c r="D324" s="256" t="s">
        <v>206</v>
      </c>
      <c r="E324" s="257" t="s">
        <v>207</v>
      </c>
      <c r="F324" s="258" t="s">
        <v>208</v>
      </c>
      <c r="G324" s="259" t="s">
        <v>209</v>
      </c>
      <c r="H324" s="260">
        <v>42399.148</v>
      </c>
      <c r="I324" s="261"/>
      <c r="J324" s="262">
        <f>ROUND(I324*H324,2)</f>
        <v>0</v>
      </c>
      <c r="K324" s="258" t="s">
        <v>1</v>
      </c>
      <c r="L324" s="263"/>
      <c r="M324" s="264" t="s">
        <v>1</v>
      </c>
      <c r="N324" s="265" t="s">
        <v>42</v>
      </c>
      <c r="O324" s="90"/>
      <c r="P324" s="234">
        <f>O324*H324</f>
        <v>0</v>
      </c>
      <c r="Q324" s="234">
        <v>0.0055</v>
      </c>
      <c r="R324" s="234">
        <f>Q324*H324</f>
        <v>233.195314</v>
      </c>
      <c r="S324" s="234">
        <v>0</v>
      </c>
      <c r="T324" s="235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6" t="s">
        <v>210</v>
      </c>
      <c r="AT324" s="236" t="s">
        <v>206</v>
      </c>
      <c r="AU324" s="236" t="s">
        <v>86</v>
      </c>
      <c r="AY324" s="16" t="s">
        <v>142</v>
      </c>
      <c r="BE324" s="237">
        <f>IF(N324="základní",J324,0)</f>
        <v>0</v>
      </c>
      <c r="BF324" s="237">
        <f>IF(N324="snížená",J324,0)</f>
        <v>0</v>
      </c>
      <c r="BG324" s="237">
        <f>IF(N324="zákl. přenesená",J324,0)</f>
        <v>0</v>
      </c>
      <c r="BH324" s="237">
        <f>IF(N324="sníž. přenesená",J324,0)</f>
        <v>0</v>
      </c>
      <c r="BI324" s="237">
        <f>IF(N324="nulová",J324,0)</f>
        <v>0</v>
      </c>
      <c r="BJ324" s="16" t="s">
        <v>84</v>
      </c>
      <c r="BK324" s="237">
        <f>ROUND(I324*H324,2)</f>
        <v>0</v>
      </c>
      <c r="BL324" s="16" t="s">
        <v>151</v>
      </c>
      <c r="BM324" s="236" t="s">
        <v>317</v>
      </c>
    </row>
    <row r="325" spans="1:47" s="2" customFormat="1" ht="12">
      <c r="A325" s="37"/>
      <c r="B325" s="38"/>
      <c r="C325" s="39"/>
      <c r="D325" s="245" t="s">
        <v>202</v>
      </c>
      <c r="E325" s="39"/>
      <c r="F325" s="255" t="s">
        <v>318</v>
      </c>
      <c r="G325" s="39"/>
      <c r="H325" s="39"/>
      <c r="I325" s="240"/>
      <c r="J325" s="39"/>
      <c r="K325" s="39"/>
      <c r="L325" s="43"/>
      <c r="M325" s="241"/>
      <c r="N325" s="242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202</v>
      </c>
      <c r="AU325" s="16" t="s">
        <v>86</v>
      </c>
    </row>
    <row r="326" spans="1:51" s="13" customFormat="1" ht="12">
      <c r="A326" s="13"/>
      <c r="B326" s="243"/>
      <c r="C326" s="244"/>
      <c r="D326" s="245" t="s">
        <v>155</v>
      </c>
      <c r="E326" s="246" t="s">
        <v>1</v>
      </c>
      <c r="F326" s="247" t="s">
        <v>686</v>
      </c>
      <c r="G326" s="244"/>
      <c r="H326" s="248">
        <v>32355.916666666668</v>
      </c>
      <c r="I326" s="249"/>
      <c r="J326" s="244"/>
      <c r="K326" s="244"/>
      <c r="L326" s="250"/>
      <c r="M326" s="251"/>
      <c r="N326" s="252"/>
      <c r="O326" s="252"/>
      <c r="P326" s="252"/>
      <c r="Q326" s="252"/>
      <c r="R326" s="252"/>
      <c r="S326" s="252"/>
      <c r="T326" s="25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4" t="s">
        <v>155</v>
      </c>
      <c r="AU326" s="254" t="s">
        <v>86</v>
      </c>
      <c r="AV326" s="13" t="s">
        <v>86</v>
      </c>
      <c r="AW326" s="13" t="s">
        <v>34</v>
      </c>
      <c r="AX326" s="13" t="s">
        <v>77</v>
      </c>
      <c r="AY326" s="254" t="s">
        <v>142</v>
      </c>
    </row>
    <row r="327" spans="1:51" s="13" customFormat="1" ht="12">
      <c r="A327" s="13"/>
      <c r="B327" s="243"/>
      <c r="C327" s="244"/>
      <c r="D327" s="245" t="s">
        <v>155</v>
      </c>
      <c r="E327" s="246" t="s">
        <v>1</v>
      </c>
      <c r="F327" s="247" t="s">
        <v>687</v>
      </c>
      <c r="G327" s="244"/>
      <c r="H327" s="248">
        <v>9211.875</v>
      </c>
      <c r="I327" s="249"/>
      <c r="J327" s="244"/>
      <c r="K327" s="244"/>
      <c r="L327" s="250"/>
      <c r="M327" s="251"/>
      <c r="N327" s="252"/>
      <c r="O327" s="252"/>
      <c r="P327" s="252"/>
      <c r="Q327" s="252"/>
      <c r="R327" s="252"/>
      <c r="S327" s="252"/>
      <c r="T327" s="25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4" t="s">
        <v>155</v>
      </c>
      <c r="AU327" s="254" t="s">
        <v>86</v>
      </c>
      <c r="AV327" s="13" t="s">
        <v>86</v>
      </c>
      <c r="AW327" s="13" t="s">
        <v>34</v>
      </c>
      <c r="AX327" s="13" t="s">
        <v>77</v>
      </c>
      <c r="AY327" s="254" t="s">
        <v>142</v>
      </c>
    </row>
    <row r="328" spans="1:51" s="13" customFormat="1" ht="12">
      <c r="A328" s="13"/>
      <c r="B328" s="243"/>
      <c r="C328" s="244"/>
      <c r="D328" s="245" t="s">
        <v>155</v>
      </c>
      <c r="E328" s="244"/>
      <c r="F328" s="247" t="s">
        <v>688</v>
      </c>
      <c r="G328" s="244"/>
      <c r="H328" s="248">
        <v>42399.148</v>
      </c>
      <c r="I328" s="249"/>
      <c r="J328" s="244"/>
      <c r="K328" s="244"/>
      <c r="L328" s="250"/>
      <c r="M328" s="251"/>
      <c r="N328" s="252"/>
      <c r="O328" s="252"/>
      <c r="P328" s="252"/>
      <c r="Q328" s="252"/>
      <c r="R328" s="252"/>
      <c r="S328" s="252"/>
      <c r="T328" s="25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4" t="s">
        <v>155</v>
      </c>
      <c r="AU328" s="254" t="s">
        <v>86</v>
      </c>
      <c r="AV328" s="13" t="s">
        <v>86</v>
      </c>
      <c r="AW328" s="13" t="s">
        <v>4</v>
      </c>
      <c r="AX328" s="13" t="s">
        <v>84</v>
      </c>
      <c r="AY328" s="254" t="s">
        <v>142</v>
      </c>
    </row>
    <row r="329" spans="1:65" s="2" customFormat="1" ht="24.15" customHeight="1">
      <c r="A329" s="37"/>
      <c r="B329" s="38"/>
      <c r="C329" s="225" t="s">
        <v>322</v>
      </c>
      <c r="D329" s="225" t="s">
        <v>146</v>
      </c>
      <c r="E329" s="226" t="s">
        <v>323</v>
      </c>
      <c r="F329" s="227" t="s">
        <v>324</v>
      </c>
      <c r="G329" s="228" t="s">
        <v>178</v>
      </c>
      <c r="H329" s="229">
        <v>458.963</v>
      </c>
      <c r="I329" s="230"/>
      <c r="J329" s="231">
        <f>ROUND(I329*H329,2)</f>
        <v>0</v>
      </c>
      <c r="K329" s="227" t="s">
        <v>150</v>
      </c>
      <c r="L329" s="43"/>
      <c r="M329" s="232" t="s">
        <v>1</v>
      </c>
      <c r="N329" s="233" t="s">
        <v>42</v>
      </c>
      <c r="O329" s="90"/>
      <c r="P329" s="234">
        <f>O329*H329</f>
        <v>0</v>
      </c>
      <c r="Q329" s="234">
        <v>0</v>
      </c>
      <c r="R329" s="234">
        <f>Q329*H329</f>
        <v>0</v>
      </c>
      <c r="S329" s="234">
        <v>0</v>
      </c>
      <c r="T329" s="235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6" t="s">
        <v>151</v>
      </c>
      <c r="AT329" s="236" t="s">
        <v>146</v>
      </c>
      <c r="AU329" s="236" t="s">
        <v>86</v>
      </c>
      <c r="AY329" s="16" t="s">
        <v>142</v>
      </c>
      <c r="BE329" s="237">
        <f>IF(N329="základní",J329,0)</f>
        <v>0</v>
      </c>
      <c r="BF329" s="237">
        <f>IF(N329="snížená",J329,0)</f>
        <v>0</v>
      </c>
      <c r="BG329" s="237">
        <f>IF(N329="zákl. přenesená",J329,0)</f>
        <v>0</v>
      </c>
      <c r="BH329" s="237">
        <f>IF(N329="sníž. přenesená",J329,0)</f>
        <v>0</v>
      </c>
      <c r="BI329" s="237">
        <f>IF(N329="nulová",J329,0)</f>
        <v>0</v>
      </c>
      <c r="BJ329" s="16" t="s">
        <v>84</v>
      </c>
      <c r="BK329" s="237">
        <f>ROUND(I329*H329,2)</f>
        <v>0</v>
      </c>
      <c r="BL329" s="16" t="s">
        <v>151</v>
      </c>
      <c r="BM329" s="236" t="s">
        <v>325</v>
      </c>
    </row>
    <row r="330" spans="1:47" s="2" customFormat="1" ht="12">
      <c r="A330" s="37"/>
      <c r="B330" s="38"/>
      <c r="C330" s="39"/>
      <c r="D330" s="238" t="s">
        <v>153</v>
      </c>
      <c r="E330" s="39"/>
      <c r="F330" s="239" t="s">
        <v>326</v>
      </c>
      <c r="G330" s="39"/>
      <c r="H330" s="39"/>
      <c r="I330" s="240"/>
      <c r="J330" s="39"/>
      <c r="K330" s="39"/>
      <c r="L330" s="43"/>
      <c r="M330" s="241"/>
      <c r="N330" s="242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153</v>
      </c>
      <c r="AU330" s="16" t="s">
        <v>86</v>
      </c>
    </row>
    <row r="331" spans="1:51" s="13" customFormat="1" ht="12">
      <c r="A331" s="13"/>
      <c r="B331" s="243"/>
      <c r="C331" s="244"/>
      <c r="D331" s="245" t="s">
        <v>155</v>
      </c>
      <c r="E331" s="246" t="s">
        <v>1</v>
      </c>
      <c r="F331" s="247" t="s">
        <v>465</v>
      </c>
      <c r="G331" s="244"/>
      <c r="H331" s="248">
        <v>466.252750000001</v>
      </c>
      <c r="I331" s="249"/>
      <c r="J331" s="244"/>
      <c r="K331" s="244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155</v>
      </c>
      <c r="AU331" s="254" t="s">
        <v>86</v>
      </c>
      <c r="AV331" s="13" t="s">
        <v>86</v>
      </c>
      <c r="AW331" s="13" t="s">
        <v>34</v>
      </c>
      <c r="AX331" s="13" t="s">
        <v>77</v>
      </c>
      <c r="AY331" s="254" t="s">
        <v>142</v>
      </c>
    </row>
    <row r="332" spans="1:51" s="13" customFormat="1" ht="12">
      <c r="A332" s="13"/>
      <c r="B332" s="243"/>
      <c r="C332" s="244"/>
      <c r="D332" s="245" t="s">
        <v>155</v>
      </c>
      <c r="E332" s="246" t="s">
        <v>1</v>
      </c>
      <c r="F332" s="247" t="s">
        <v>689</v>
      </c>
      <c r="G332" s="244"/>
      <c r="H332" s="248">
        <v>12.465</v>
      </c>
      <c r="I332" s="249"/>
      <c r="J332" s="244"/>
      <c r="K332" s="244"/>
      <c r="L332" s="250"/>
      <c r="M332" s="251"/>
      <c r="N332" s="252"/>
      <c r="O332" s="252"/>
      <c r="P332" s="252"/>
      <c r="Q332" s="252"/>
      <c r="R332" s="252"/>
      <c r="S332" s="252"/>
      <c r="T332" s="25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4" t="s">
        <v>155</v>
      </c>
      <c r="AU332" s="254" t="s">
        <v>86</v>
      </c>
      <c r="AV332" s="13" t="s">
        <v>86</v>
      </c>
      <c r="AW332" s="13" t="s">
        <v>34</v>
      </c>
      <c r="AX332" s="13" t="s">
        <v>77</v>
      </c>
      <c r="AY332" s="254" t="s">
        <v>142</v>
      </c>
    </row>
    <row r="333" spans="1:51" s="13" customFormat="1" ht="12">
      <c r="A333" s="13"/>
      <c r="B333" s="243"/>
      <c r="C333" s="244"/>
      <c r="D333" s="245" t="s">
        <v>155</v>
      </c>
      <c r="E333" s="246" t="s">
        <v>1</v>
      </c>
      <c r="F333" s="247" t="s">
        <v>690</v>
      </c>
      <c r="G333" s="244"/>
      <c r="H333" s="248">
        <v>1.8</v>
      </c>
      <c r="I333" s="249"/>
      <c r="J333" s="244"/>
      <c r="K333" s="244"/>
      <c r="L333" s="250"/>
      <c r="M333" s="251"/>
      <c r="N333" s="252"/>
      <c r="O333" s="252"/>
      <c r="P333" s="252"/>
      <c r="Q333" s="252"/>
      <c r="R333" s="252"/>
      <c r="S333" s="252"/>
      <c r="T333" s="25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4" t="s">
        <v>155</v>
      </c>
      <c r="AU333" s="254" t="s">
        <v>86</v>
      </c>
      <c r="AV333" s="13" t="s">
        <v>86</v>
      </c>
      <c r="AW333" s="13" t="s">
        <v>34</v>
      </c>
      <c r="AX333" s="13" t="s">
        <v>77</v>
      </c>
      <c r="AY333" s="254" t="s">
        <v>142</v>
      </c>
    </row>
    <row r="334" spans="1:51" s="13" customFormat="1" ht="12">
      <c r="A334" s="13"/>
      <c r="B334" s="243"/>
      <c r="C334" s="244"/>
      <c r="D334" s="245" t="s">
        <v>155</v>
      </c>
      <c r="E334" s="246" t="s">
        <v>1</v>
      </c>
      <c r="F334" s="247" t="s">
        <v>608</v>
      </c>
      <c r="G334" s="244"/>
      <c r="H334" s="248">
        <v>-4.935</v>
      </c>
      <c r="I334" s="249"/>
      <c r="J334" s="244"/>
      <c r="K334" s="244"/>
      <c r="L334" s="250"/>
      <c r="M334" s="251"/>
      <c r="N334" s="252"/>
      <c r="O334" s="252"/>
      <c r="P334" s="252"/>
      <c r="Q334" s="252"/>
      <c r="R334" s="252"/>
      <c r="S334" s="252"/>
      <c r="T334" s="25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4" t="s">
        <v>155</v>
      </c>
      <c r="AU334" s="254" t="s">
        <v>86</v>
      </c>
      <c r="AV334" s="13" t="s">
        <v>86</v>
      </c>
      <c r="AW334" s="13" t="s">
        <v>34</v>
      </c>
      <c r="AX334" s="13" t="s">
        <v>77</v>
      </c>
      <c r="AY334" s="254" t="s">
        <v>142</v>
      </c>
    </row>
    <row r="335" spans="1:51" s="13" customFormat="1" ht="12">
      <c r="A335" s="13"/>
      <c r="B335" s="243"/>
      <c r="C335" s="244"/>
      <c r="D335" s="245" t="s">
        <v>155</v>
      </c>
      <c r="E335" s="246" t="s">
        <v>1</v>
      </c>
      <c r="F335" s="247" t="s">
        <v>609</v>
      </c>
      <c r="G335" s="244"/>
      <c r="H335" s="248">
        <v>-16.62</v>
      </c>
      <c r="I335" s="249"/>
      <c r="J335" s="244"/>
      <c r="K335" s="244"/>
      <c r="L335" s="250"/>
      <c r="M335" s="251"/>
      <c r="N335" s="252"/>
      <c r="O335" s="252"/>
      <c r="P335" s="252"/>
      <c r="Q335" s="252"/>
      <c r="R335" s="252"/>
      <c r="S335" s="252"/>
      <c r="T335" s="25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4" t="s">
        <v>155</v>
      </c>
      <c r="AU335" s="254" t="s">
        <v>86</v>
      </c>
      <c r="AV335" s="13" t="s">
        <v>86</v>
      </c>
      <c r="AW335" s="13" t="s">
        <v>34</v>
      </c>
      <c r="AX335" s="13" t="s">
        <v>77</v>
      </c>
      <c r="AY335" s="254" t="s">
        <v>142</v>
      </c>
    </row>
    <row r="336" spans="1:63" s="12" customFormat="1" ht="22.8" customHeight="1">
      <c r="A336" s="12"/>
      <c r="B336" s="209"/>
      <c r="C336" s="210"/>
      <c r="D336" s="211" t="s">
        <v>76</v>
      </c>
      <c r="E336" s="223" t="s">
        <v>328</v>
      </c>
      <c r="F336" s="223" t="s">
        <v>329</v>
      </c>
      <c r="G336" s="210"/>
      <c r="H336" s="210"/>
      <c r="I336" s="213"/>
      <c r="J336" s="224">
        <f>BK336</f>
        <v>0</v>
      </c>
      <c r="K336" s="210"/>
      <c r="L336" s="215"/>
      <c r="M336" s="216"/>
      <c r="N336" s="217"/>
      <c r="O336" s="217"/>
      <c r="P336" s="218">
        <f>SUM(P337:P364)</f>
        <v>0</v>
      </c>
      <c r="Q336" s="217"/>
      <c r="R336" s="218">
        <f>SUM(R337:R364)</f>
        <v>0</v>
      </c>
      <c r="S336" s="217"/>
      <c r="T336" s="219">
        <f>SUM(T337:T364)</f>
        <v>3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0" t="s">
        <v>84</v>
      </c>
      <c r="AT336" s="221" t="s">
        <v>76</v>
      </c>
      <c r="AU336" s="221" t="s">
        <v>84</v>
      </c>
      <c r="AY336" s="220" t="s">
        <v>142</v>
      </c>
      <c r="BK336" s="222">
        <f>SUM(BK337:BK364)</f>
        <v>0</v>
      </c>
    </row>
    <row r="337" spans="1:65" s="2" customFormat="1" ht="24.15" customHeight="1">
      <c r="A337" s="37"/>
      <c r="B337" s="38"/>
      <c r="C337" s="225" t="s">
        <v>691</v>
      </c>
      <c r="D337" s="225" t="s">
        <v>146</v>
      </c>
      <c r="E337" s="226" t="s">
        <v>692</v>
      </c>
      <c r="F337" s="227" t="s">
        <v>693</v>
      </c>
      <c r="G337" s="228" t="s">
        <v>149</v>
      </c>
      <c r="H337" s="229">
        <v>2</v>
      </c>
      <c r="I337" s="230"/>
      <c r="J337" s="231">
        <f>ROUND(I337*H337,2)</f>
        <v>0</v>
      </c>
      <c r="K337" s="227" t="s">
        <v>150</v>
      </c>
      <c r="L337" s="43"/>
      <c r="M337" s="232" t="s">
        <v>1</v>
      </c>
      <c r="N337" s="233" t="s">
        <v>42</v>
      </c>
      <c r="O337" s="90"/>
      <c r="P337" s="234">
        <f>O337*H337</f>
        <v>0</v>
      </c>
      <c r="Q337" s="234">
        <v>0</v>
      </c>
      <c r="R337" s="234">
        <f>Q337*H337</f>
        <v>0</v>
      </c>
      <c r="S337" s="234">
        <v>1.5</v>
      </c>
      <c r="T337" s="235">
        <f>S337*H337</f>
        <v>3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6" t="s">
        <v>151</v>
      </c>
      <c r="AT337" s="236" t="s">
        <v>146</v>
      </c>
      <c r="AU337" s="236" t="s">
        <v>86</v>
      </c>
      <c r="AY337" s="16" t="s">
        <v>142</v>
      </c>
      <c r="BE337" s="237">
        <f>IF(N337="základní",J337,0)</f>
        <v>0</v>
      </c>
      <c r="BF337" s="237">
        <f>IF(N337="snížená",J337,0)</f>
        <v>0</v>
      </c>
      <c r="BG337" s="237">
        <f>IF(N337="zákl. přenesená",J337,0)</f>
        <v>0</v>
      </c>
      <c r="BH337" s="237">
        <f>IF(N337="sníž. přenesená",J337,0)</f>
        <v>0</v>
      </c>
      <c r="BI337" s="237">
        <f>IF(N337="nulová",J337,0)</f>
        <v>0</v>
      </c>
      <c r="BJ337" s="16" t="s">
        <v>84</v>
      </c>
      <c r="BK337" s="237">
        <f>ROUND(I337*H337,2)</f>
        <v>0</v>
      </c>
      <c r="BL337" s="16" t="s">
        <v>151</v>
      </c>
      <c r="BM337" s="236" t="s">
        <v>694</v>
      </c>
    </row>
    <row r="338" spans="1:47" s="2" customFormat="1" ht="12">
      <c r="A338" s="37"/>
      <c r="B338" s="38"/>
      <c r="C338" s="39"/>
      <c r="D338" s="238" t="s">
        <v>153</v>
      </c>
      <c r="E338" s="39"/>
      <c r="F338" s="239" t="s">
        <v>695</v>
      </c>
      <c r="G338" s="39"/>
      <c r="H338" s="39"/>
      <c r="I338" s="240"/>
      <c r="J338" s="39"/>
      <c r="K338" s="39"/>
      <c r="L338" s="43"/>
      <c r="M338" s="241"/>
      <c r="N338" s="242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153</v>
      </c>
      <c r="AU338" s="16" t="s">
        <v>86</v>
      </c>
    </row>
    <row r="339" spans="1:51" s="13" customFormat="1" ht="12">
      <c r="A339" s="13"/>
      <c r="B339" s="243"/>
      <c r="C339" s="244"/>
      <c r="D339" s="245" t="s">
        <v>155</v>
      </c>
      <c r="E339" s="246" t="s">
        <v>1</v>
      </c>
      <c r="F339" s="247" t="s">
        <v>696</v>
      </c>
      <c r="G339" s="244"/>
      <c r="H339" s="248">
        <v>2</v>
      </c>
      <c r="I339" s="249"/>
      <c r="J339" s="244"/>
      <c r="K339" s="244"/>
      <c r="L339" s="250"/>
      <c r="M339" s="251"/>
      <c r="N339" s="252"/>
      <c r="O339" s="252"/>
      <c r="P339" s="252"/>
      <c r="Q339" s="252"/>
      <c r="R339" s="252"/>
      <c r="S339" s="252"/>
      <c r="T339" s="25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4" t="s">
        <v>155</v>
      </c>
      <c r="AU339" s="254" t="s">
        <v>86</v>
      </c>
      <c r="AV339" s="13" t="s">
        <v>86</v>
      </c>
      <c r="AW339" s="13" t="s">
        <v>34</v>
      </c>
      <c r="AX339" s="13" t="s">
        <v>77</v>
      </c>
      <c r="AY339" s="254" t="s">
        <v>142</v>
      </c>
    </row>
    <row r="340" spans="1:65" s="2" customFormat="1" ht="24.15" customHeight="1">
      <c r="A340" s="37"/>
      <c r="B340" s="38"/>
      <c r="C340" s="225" t="s">
        <v>330</v>
      </c>
      <c r="D340" s="225" t="s">
        <v>146</v>
      </c>
      <c r="E340" s="226" t="s">
        <v>331</v>
      </c>
      <c r="F340" s="227" t="s">
        <v>332</v>
      </c>
      <c r="G340" s="228" t="s">
        <v>333</v>
      </c>
      <c r="H340" s="229">
        <v>269.367</v>
      </c>
      <c r="I340" s="230"/>
      <c r="J340" s="231">
        <f>ROUND(I340*H340,2)</f>
        <v>0</v>
      </c>
      <c r="K340" s="227" t="s">
        <v>150</v>
      </c>
      <c r="L340" s="43"/>
      <c r="M340" s="232" t="s">
        <v>1</v>
      </c>
      <c r="N340" s="233" t="s">
        <v>42</v>
      </c>
      <c r="O340" s="90"/>
      <c r="P340" s="234">
        <f>O340*H340</f>
        <v>0</v>
      </c>
      <c r="Q340" s="234">
        <v>0</v>
      </c>
      <c r="R340" s="234">
        <f>Q340*H340</f>
        <v>0</v>
      </c>
      <c r="S340" s="234">
        <v>0</v>
      </c>
      <c r="T340" s="235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6" t="s">
        <v>151</v>
      </c>
      <c r="AT340" s="236" t="s">
        <v>146</v>
      </c>
      <c r="AU340" s="236" t="s">
        <v>86</v>
      </c>
      <c r="AY340" s="16" t="s">
        <v>142</v>
      </c>
      <c r="BE340" s="237">
        <f>IF(N340="základní",J340,0)</f>
        <v>0</v>
      </c>
      <c r="BF340" s="237">
        <f>IF(N340="snížená",J340,0)</f>
        <v>0</v>
      </c>
      <c r="BG340" s="237">
        <f>IF(N340="zákl. přenesená",J340,0)</f>
        <v>0</v>
      </c>
      <c r="BH340" s="237">
        <f>IF(N340="sníž. přenesená",J340,0)</f>
        <v>0</v>
      </c>
      <c r="BI340" s="237">
        <f>IF(N340="nulová",J340,0)</f>
        <v>0</v>
      </c>
      <c r="BJ340" s="16" t="s">
        <v>84</v>
      </c>
      <c r="BK340" s="237">
        <f>ROUND(I340*H340,2)</f>
        <v>0</v>
      </c>
      <c r="BL340" s="16" t="s">
        <v>151</v>
      </c>
      <c r="BM340" s="236" t="s">
        <v>334</v>
      </c>
    </row>
    <row r="341" spans="1:47" s="2" customFormat="1" ht="12">
      <c r="A341" s="37"/>
      <c r="B341" s="38"/>
      <c r="C341" s="39"/>
      <c r="D341" s="238" t="s">
        <v>153</v>
      </c>
      <c r="E341" s="39"/>
      <c r="F341" s="239" t="s">
        <v>335</v>
      </c>
      <c r="G341" s="39"/>
      <c r="H341" s="39"/>
      <c r="I341" s="240"/>
      <c r="J341" s="39"/>
      <c r="K341" s="39"/>
      <c r="L341" s="43"/>
      <c r="M341" s="241"/>
      <c r="N341" s="242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153</v>
      </c>
      <c r="AU341" s="16" t="s">
        <v>86</v>
      </c>
    </row>
    <row r="342" spans="1:51" s="13" customFormat="1" ht="12">
      <c r="A342" s="13"/>
      <c r="B342" s="243"/>
      <c r="C342" s="244"/>
      <c r="D342" s="245" t="s">
        <v>155</v>
      </c>
      <c r="E342" s="246" t="s">
        <v>1</v>
      </c>
      <c r="F342" s="247" t="s">
        <v>697</v>
      </c>
      <c r="G342" s="244"/>
      <c r="H342" s="248">
        <v>269.36699999999996</v>
      </c>
      <c r="I342" s="249"/>
      <c r="J342" s="244"/>
      <c r="K342" s="244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155</v>
      </c>
      <c r="AU342" s="254" t="s">
        <v>86</v>
      </c>
      <c r="AV342" s="13" t="s">
        <v>86</v>
      </c>
      <c r="AW342" s="13" t="s">
        <v>34</v>
      </c>
      <c r="AX342" s="13" t="s">
        <v>84</v>
      </c>
      <c r="AY342" s="254" t="s">
        <v>142</v>
      </c>
    </row>
    <row r="343" spans="1:65" s="2" customFormat="1" ht="21.75" customHeight="1">
      <c r="A343" s="37"/>
      <c r="B343" s="38"/>
      <c r="C343" s="225" t="s">
        <v>698</v>
      </c>
      <c r="D343" s="225" t="s">
        <v>146</v>
      </c>
      <c r="E343" s="226" t="s">
        <v>699</v>
      </c>
      <c r="F343" s="227" t="s">
        <v>700</v>
      </c>
      <c r="G343" s="228" t="s">
        <v>387</v>
      </c>
      <c r="H343" s="229">
        <v>22</v>
      </c>
      <c r="I343" s="230"/>
      <c r="J343" s="231">
        <f>ROUND(I343*H343,2)</f>
        <v>0</v>
      </c>
      <c r="K343" s="227" t="s">
        <v>150</v>
      </c>
      <c r="L343" s="43"/>
      <c r="M343" s="232" t="s">
        <v>1</v>
      </c>
      <c r="N343" s="233" t="s">
        <v>42</v>
      </c>
      <c r="O343" s="90"/>
      <c r="P343" s="234">
        <f>O343*H343</f>
        <v>0</v>
      </c>
      <c r="Q343" s="234">
        <v>0</v>
      </c>
      <c r="R343" s="234">
        <f>Q343*H343</f>
        <v>0</v>
      </c>
      <c r="S343" s="234">
        <v>0</v>
      </c>
      <c r="T343" s="235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6" t="s">
        <v>151</v>
      </c>
      <c r="AT343" s="236" t="s">
        <v>146</v>
      </c>
      <c r="AU343" s="236" t="s">
        <v>86</v>
      </c>
      <c r="AY343" s="16" t="s">
        <v>142</v>
      </c>
      <c r="BE343" s="237">
        <f>IF(N343="základní",J343,0)</f>
        <v>0</v>
      </c>
      <c r="BF343" s="237">
        <f>IF(N343="snížená",J343,0)</f>
        <v>0</v>
      </c>
      <c r="BG343" s="237">
        <f>IF(N343="zákl. přenesená",J343,0)</f>
        <v>0</v>
      </c>
      <c r="BH343" s="237">
        <f>IF(N343="sníž. přenesená",J343,0)</f>
        <v>0</v>
      </c>
      <c r="BI343" s="237">
        <f>IF(N343="nulová",J343,0)</f>
        <v>0</v>
      </c>
      <c r="BJ343" s="16" t="s">
        <v>84</v>
      </c>
      <c r="BK343" s="237">
        <f>ROUND(I343*H343,2)</f>
        <v>0</v>
      </c>
      <c r="BL343" s="16" t="s">
        <v>151</v>
      </c>
      <c r="BM343" s="236" t="s">
        <v>701</v>
      </c>
    </row>
    <row r="344" spans="1:47" s="2" customFormat="1" ht="12">
      <c r="A344" s="37"/>
      <c r="B344" s="38"/>
      <c r="C344" s="39"/>
      <c r="D344" s="238" t="s">
        <v>153</v>
      </c>
      <c r="E344" s="39"/>
      <c r="F344" s="239" t="s">
        <v>702</v>
      </c>
      <c r="G344" s="39"/>
      <c r="H344" s="39"/>
      <c r="I344" s="240"/>
      <c r="J344" s="39"/>
      <c r="K344" s="39"/>
      <c r="L344" s="43"/>
      <c r="M344" s="241"/>
      <c r="N344" s="242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153</v>
      </c>
      <c r="AU344" s="16" t="s">
        <v>86</v>
      </c>
    </row>
    <row r="345" spans="1:51" s="13" customFormat="1" ht="12">
      <c r="A345" s="13"/>
      <c r="B345" s="243"/>
      <c r="C345" s="244"/>
      <c r="D345" s="245" t="s">
        <v>155</v>
      </c>
      <c r="E345" s="246" t="s">
        <v>1</v>
      </c>
      <c r="F345" s="247" t="s">
        <v>703</v>
      </c>
      <c r="G345" s="244"/>
      <c r="H345" s="248">
        <v>22</v>
      </c>
      <c r="I345" s="249"/>
      <c r="J345" s="244"/>
      <c r="K345" s="244"/>
      <c r="L345" s="250"/>
      <c r="M345" s="251"/>
      <c r="N345" s="252"/>
      <c r="O345" s="252"/>
      <c r="P345" s="252"/>
      <c r="Q345" s="252"/>
      <c r="R345" s="252"/>
      <c r="S345" s="252"/>
      <c r="T345" s="25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4" t="s">
        <v>155</v>
      </c>
      <c r="AU345" s="254" t="s">
        <v>86</v>
      </c>
      <c r="AV345" s="13" t="s">
        <v>86</v>
      </c>
      <c r="AW345" s="13" t="s">
        <v>34</v>
      </c>
      <c r="AX345" s="13" t="s">
        <v>77</v>
      </c>
      <c r="AY345" s="254" t="s">
        <v>142</v>
      </c>
    </row>
    <row r="346" spans="1:65" s="2" customFormat="1" ht="24.15" customHeight="1">
      <c r="A346" s="37"/>
      <c r="B346" s="38"/>
      <c r="C346" s="225" t="s">
        <v>704</v>
      </c>
      <c r="D346" s="225" t="s">
        <v>146</v>
      </c>
      <c r="E346" s="226" t="s">
        <v>705</v>
      </c>
      <c r="F346" s="227" t="s">
        <v>706</v>
      </c>
      <c r="G346" s="228" t="s">
        <v>387</v>
      </c>
      <c r="H346" s="229">
        <v>990</v>
      </c>
      <c r="I346" s="230"/>
      <c r="J346" s="231">
        <f>ROUND(I346*H346,2)</f>
        <v>0</v>
      </c>
      <c r="K346" s="227" t="s">
        <v>150</v>
      </c>
      <c r="L346" s="43"/>
      <c r="M346" s="232" t="s">
        <v>1</v>
      </c>
      <c r="N346" s="233" t="s">
        <v>42</v>
      </c>
      <c r="O346" s="90"/>
      <c r="P346" s="234">
        <f>O346*H346</f>
        <v>0</v>
      </c>
      <c r="Q346" s="234">
        <v>0</v>
      </c>
      <c r="R346" s="234">
        <f>Q346*H346</f>
        <v>0</v>
      </c>
      <c r="S346" s="234">
        <v>0</v>
      </c>
      <c r="T346" s="235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6" t="s">
        <v>151</v>
      </c>
      <c r="AT346" s="236" t="s">
        <v>146</v>
      </c>
      <c r="AU346" s="236" t="s">
        <v>86</v>
      </c>
      <c r="AY346" s="16" t="s">
        <v>142</v>
      </c>
      <c r="BE346" s="237">
        <f>IF(N346="základní",J346,0)</f>
        <v>0</v>
      </c>
      <c r="BF346" s="237">
        <f>IF(N346="snížená",J346,0)</f>
        <v>0</v>
      </c>
      <c r="BG346" s="237">
        <f>IF(N346="zákl. přenesená",J346,0)</f>
        <v>0</v>
      </c>
      <c r="BH346" s="237">
        <f>IF(N346="sníž. přenesená",J346,0)</f>
        <v>0</v>
      </c>
      <c r="BI346" s="237">
        <f>IF(N346="nulová",J346,0)</f>
        <v>0</v>
      </c>
      <c r="BJ346" s="16" t="s">
        <v>84</v>
      </c>
      <c r="BK346" s="237">
        <f>ROUND(I346*H346,2)</f>
        <v>0</v>
      </c>
      <c r="BL346" s="16" t="s">
        <v>151</v>
      </c>
      <c r="BM346" s="236" t="s">
        <v>707</v>
      </c>
    </row>
    <row r="347" spans="1:47" s="2" customFormat="1" ht="12">
      <c r="A347" s="37"/>
      <c r="B347" s="38"/>
      <c r="C347" s="39"/>
      <c r="D347" s="238" t="s">
        <v>153</v>
      </c>
      <c r="E347" s="39"/>
      <c r="F347" s="239" t="s">
        <v>708</v>
      </c>
      <c r="G347" s="39"/>
      <c r="H347" s="39"/>
      <c r="I347" s="240"/>
      <c r="J347" s="39"/>
      <c r="K347" s="39"/>
      <c r="L347" s="43"/>
      <c r="M347" s="241"/>
      <c r="N347" s="242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153</v>
      </c>
      <c r="AU347" s="16" t="s">
        <v>86</v>
      </c>
    </row>
    <row r="348" spans="1:51" s="13" customFormat="1" ht="12">
      <c r="A348" s="13"/>
      <c r="B348" s="243"/>
      <c r="C348" s="244"/>
      <c r="D348" s="245" t="s">
        <v>155</v>
      </c>
      <c r="E348" s="246" t="s">
        <v>1</v>
      </c>
      <c r="F348" s="247" t="s">
        <v>709</v>
      </c>
      <c r="G348" s="244"/>
      <c r="H348" s="248">
        <v>990</v>
      </c>
      <c r="I348" s="249"/>
      <c r="J348" s="244"/>
      <c r="K348" s="244"/>
      <c r="L348" s="250"/>
      <c r="M348" s="251"/>
      <c r="N348" s="252"/>
      <c r="O348" s="252"/>
      <c r="P348" s="252"/>
      <c r="Q348" s="252"/>
      <c r="R348" s="252"/>
      <c r="S348" s="252"/>
      <c r="T348" s="25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4" t="s">
        <v>155</v>
      </c>
      <c r="AU348" s="254" t="s">
        <v>86</v>
      </c>
      <c r="AV348" s="13" t="s">
        <v>86</v>
      </c>
      <c r="AW348" s="13" t="s">
        <v>34</v>
      </c>
      <c r="AX348" s="13" t="s">
        <v>77</v>
      </c>
      <c r="AY348" s="254" t="s">
        <v>142</v>
      </c>
    </row>
    <row r="349" spans="1:65" s="2" customFormat="1" ht="24.15" customHeight="1">
      <c r="A349" s="37"/>
      <c r="B349" s="38"/>
      <c r="C349" s="225" t="s">
        <v>337</v>
      </c>
      <c r="D349" s="225" t="s">
        <v>146</v>
      </c>
      <c r="E349" s="226" t="s">
        <v>338</v>
      </c>
      <c r="F349" s="227" t="s">
        <v>339</v>
      </c>
      <c r="G349" s="228" t="s">
        <v>333</v>
      </c>
      <c r="H349" s="229">
        <v>269.367</v>
      </c>
      <c r="I349" s="230"/>
      <c r="J349" s="231">
        <f>ROUND(I349*H349,2)</f>
        <v>0</v>
      </c>
      <c r="K349" s="227" t="s">
        <v>150</v>
      </c>
      <c r="L349" s="43"/>
      <c r="M349" s="232" t="s">
        <v>1</v>
      </c>
      <c r="N349" s="233" t="s">
        <v>42</v>
      </c>
      <c r="O349" s="90"/>
      <c r="P349" s="234">
        <f>O349*H349</f>
        <v>0</v>
      </c>
      <c r="Q349" s="234">
        <v>0</v>
      </c>
      <c r="R349" s="234">
        <f>Q349*H349</f>
        <v>0</v>
      </c>
      <c r="S349" s="234">
        <v>0</v>
      </c>
      <c r="T349" s="235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6" t="s">
        <v>151</v>
      </c>
      <c r="AT349" s="236" t="s">
        <v>146</v>
      </c>
      <c r="AU349" s="236" t="s">
        <v>86</v>
      </c>
      <c r="AY349" s="16" t="s">
        <v>142</v>
      </c>
      <c r="BE349" s="237">
        <f>IF(N349="základní",J349,0)</f>
        <v>0</v>
      </c>
      <c r="BF349" s="237">
        <f>IF(N349="snížená",J349,0)</f>
        <v>0</v>
      </c>
      <c r="BG349" s="237">
        <f>IF(N349="zákl. přenesená",J349,0)</f>
        <v>0</v>
      </c>
      <c r="BH349" s="237">
        <f>IF(N349="sníž. přenesená",J349,0)</f>
        <v>0</v>
      </c>
      <c r="BI349" s="237">
        <f>IF(N349="nulová",J349,0)</f>
        <v>0</v>
      </c>
      <c r="BJ349" s="16" t="s">
        <v>84</v>
      </c>
      <c r="BK349" s="237">
        <f>ROUND(I349*H349,2)</f>
        <v>0</v>
      </c>
      <c r="BL349" s="16" t="s">
        <v>151</v>
      </c>
      <c r="BM349" s="236" t="s">
        <v>340</v>
      </c>
    </row>
    <row r="350" spans="1:47" s="2" customFormat="1" ht="12">
      <c r="A350" s="37"/>
      <c r="B350" s="38"/>
      <c r="C350" s="39"/>
      <c r="D350" s="238" t="s">
        <v>153</v>
      </c>
      <c r="E350" s="39"/>
      <c r="F350" s="239" t="s">
        <v>341</v>
      </c>
      <c r="G350" s="39"/>
      <c r="H350" s="39"/>
      <c r="I350" s="240"/>
      <c r="J350" s="39"/>
      <c r="K350" s="39"/>
      <c r="L350" s="43"/>
      <c r="M350" s="241"/>
      <c r="N350" s="242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153</v>
      </c>
      <c r="AU350" s="16" t="s">
        <v>86</v>
      </c>
    </row>
    <row r="351" spans="1:51" s="13" customFormat="1" ht="12">
      <c r="A351" s="13"/>
      <c r="B351" s="243"/>
      <c r="C351" s="244"/>
      <c r="D351" s="245" t="s">
        <v>155</v>
      </c>
      <c r="E351" s="246" t="s">
        <v>1</v>
      </c>
      <c r="F351" s="247" t="s">
        <v>697</v>
      </c>
      <c r="G351" s="244"/>
      <c r="H351" s="248">
        <v>269.36699999999996</v>
      </c>
      <c r="I351" s="249"/>
      <c r="J351" s="244"/>
      <c r="K351" s="244"/>
      <c r="L351" s="250"/>
      <c r="M351" s="251"/>
      <c r="N351" s="252"/>
      <c r="O351" s="252"/>
      <c r="P351" s="252"/>
      <c r="Q351" s="252"/>
      <c r="R351" s="252"/>
      <c r="S351" s="252"/>
      <c r="T351" s="25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4" t="s">
        <v>155</v>
      </c>
      <c r="AU351" s="254" t="s">
        <v>86</v>
      </c>
      <c r="AV351" s="13" t="s">
        <v>86</v>
      </c>
      <c r="AW351" s="13" t="s">
        <v>34</v>
      </c>
      <c r="AX351" s="13" t="s">
        <v>77</v>
      </c>
      <c r="AY351" s="254" t="s">
        <v>142</v>
      </c>
    </row>
    <row r="352" spans="1:65" s="2" customFormat="1" ht="24.15" customHeight="1">
      <c r="A352" s="37"/>
      <c r="B352" s="38"/>
      <c r="C352" s="225" t="s">
        <v>342</v>
      </c>
      <c r="D352" s="225" t="s">
        <v>146</v>
      </c>
      <c r="E352" s="226" t="s">
        <v>343</v>
      </c>
      <c r="F352" s="227" t="s">
        <v>344</v>
      </c>
      <c r="G352" s="228" t="s">
        <v>333</v>
      </c>
      <c r="H352" s="229">
        <v>1346.835</v>
      </c>
      <c r="I352" s="230"/>
      <c r="J352" s="231">
        <f>ROUND(I352*H352,2)</f>
        <v>0</v>
      </c>
      <c r="K352" s="227" t="s">
        <v>150</v>
      </c>
      <c r="L352" s="43"/>
      <c r="M352" s="232" t="s">
        <v>1</v>
      </c>
      <c r="N352" s="233" t="s">
        <v>42</v>
      </c>
      <c r="O352" s="90"/>
      <c r="P352" s="234">
        <f>O352*H352</f>
        <v>0</v>
      </c>
      <c r="Q352" s="234">
        <v>0</v>
      </c>
      <c r="R352" s="234">
        <f>Q352*H352</f>
        <v>0</v>
      </c>
      <c r="S352" s="234">
        <v>0</v>
      </c>
      <c r="T352" s="23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6" t="s">
        <v>151</v>
      </c>
      <c r="AT352" s="236" t="s">
        <v>146</v>
      </c>
      <c r="AU352" s="236" t="s">
        <v>86</v>
      </c>
      <c r="AY352" s="16" t="s">
        <v>142</v>
      </c>
      <c r="BE352" s="237">
        <f>IF(N352="základní",J352,0)</f>
        <v>0</v>
      </c>
      <c r="BF352" s="237">
        <f>IF(N352="snížená",J352,0)</f>
        <v>0</v>
      </c>
      <c r="BG352" s="237">
        <f>IF(N352="zákl. přenesená",J352,0)</f>
        <v>0</v>
      </c>
      <c r="BH352" s="237">
        <f>IF(N352="sníž. přenesená",J352,0)</f>
        <v>0</v>
      </c>
      <c r="BI352" s="237">
        <f>IF(N352="nulová",J352,0)</f>
        <v>0</v>
      </c>
      <c r="BJ352" s="16" t="s">
        <v>84</v>
      </c>
      <c r="BK352" s="237">
        <f>ROUND(I352*H352,2)</f>
        <v>0</v>
      </c>
      <c r="BL352" s="16" t="s">
        <v>151</v>
      </c>
      <c r="BM352" s="236" t="s">
        <v>345</v>
      </c>
    </row>
    <row r="353" spans="1:47" s="2" customFormat="1" ht="12">
      <c r="A353" s="37"/>
      <c r="B353" s="38"/>
      <c r="C353" s="39"/>
      <c r="D353" s="238" t="s">
        <v>153</v>
      </c>
      <c r="E353" s="39"/>
      <c r="F353" s="239" t="s">
        <v>346</v>
      </c>
      <c r="G353" s="39"/>
      <c r="H353" s="39"/>
      <c r="I353" s="240"/>
      <c r="J353" s="39"/>
      <c r="K353" s="39"/>
      <c r="L353" s="43"/>
      <c r="M353" s="241"/>
      <c r="N353" s="242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153</v>
      </c>
      <c r="AU353" s="16" t="s">
        <v>86</v>
      </c>
    </row>
    <row r="354" spans="1:51" s="13" customFormat="1" ht="12">
      <c r="A354" s="13"/>
      <c r="B354" s="243"/>
      <c r="C354" s="244"/>
      <c r="D354" s="245" t="s">
        <v>155</v>
      </c>
      <c r="E354" s="244"/>
      <c r="F354" s="247" t="s">
        <v>710</v>
      </c>
      <c r="G354" s="244"/>
      <c r="H354" s="248">
        <v>1346.835</v>
      </c>
      <c r="I354" s="249"/>
      <c r="J354" s="244"/>
      <c r="K354" s="244"/>
      <c r="L354" s="250"/>
      <c r="M354" s="251"/>
      <c r="N354" s="252"/>
      <c r="O354" s="252"/>
      <c r="P354" s="252"/>
      <c r="Q354" s="252"/>
      <c r="R354" s="252"/>
      <c r="S354" s="252"/>
      <c r="T354" s="25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4" t="s">
        <v>155</v>
      </c>
      <c r="AU354" s="254" t="s">
        <v>86</v>
      </c>
      <c r="AV354" s="13" t="s">
        <v>86</v>
      </c>
      <c r="AW354" s="13" t="s">
        <v>4</v>
      </c>
      <c r="AX354" s="13" t="s">
        <v>84</v>
      </c>
      <c r="AY354" s="254" t="s">
        <v>142</v>
      </c>
    </row>
    <row r="355" spans="1:65" s="2" customFormat="1" ht="37.8" customHeight="1">
      <c r="A355" s="37"/>
      <c r="B355" s="38"/>
      <c r="C355" s="225" t="s">
        <v>348</v>
      </c>
      <c r="D355" s="225" t="s">
        <v>146</v>
      </c>
      <c r="E355" s="226" t="s">
        <v>349</v>
      </c>
      <c r="F355" s="227" t="s">
        <v>350</v>
      </c>
      <c r="G355" s="228" t="s">
        <v>333</v>
      </c>
      <c r="H355" s="229">
        <v>21.707</v>
      </c>
      <c r="I355" s="230"/>
      <c r="J355" s="231">
        <f>ROUND(I355*H355,2)</f>
        <v>0</v>
      </c>
      <c r="K355" s="227" t="s">
        <v>150</v>
      </c>
      <c r="L355" s="43"/>
      <c r="M355" s="232" t="s">
        <v>1</v>
      </c>
      <c r="N355" s="233" t="s">
        <v>42</v>
      </c>
      <c r="O355" s="90"/>
      <c r="P355" s="234">
        <f>O355*H355</f>
        <v>0</v>
      </c>
      <c r="Q355" s="234">
        <v>0</v>
      </c>
      <c r="R355" s="234">
        <f>Q355*H355</f>
        <v>0</v>
      </c>
      <c r="S355" s="234">
        <v>0</v>
      </c>
      <c r="T355" s="235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6" t="s">
        <v>151</v>
      </c>
      <c r="AT355" s="236" t="s">
        <v>146</v>
      </c>
      <c r="AU355" s="236" t="s">
        <v>86</v>
      </c>
      <c r="AY355" s="16" t="s">
        <v>142</v>
      </c>
      <c r="BE355" s="237">
        <f>IF(N355="základní",J355,0)</f>
        <v>0</v>
      </c>
      <c r="BF355" s="237">
        <f>IF(N355="snížená",J355,0)</f>
        <v>0</v>
      </c>
      <c r="BG355" s="237">
        <f>IF(N355="zákl. přenesená",J355,0)</f>
        <v>0</v>
      </c>
      <c r="BH355" s="237">
        <f>IF(N355="sníž. přenesená",J355,0)</f>
        <v>0</v>
      </c>
      <c r="BI355" s="237">
        <f>IF(N355="nulová",J355,0)</f>
        <v>0</v>
      </c>
      <c r="BJ355" s="16" t="s">
        <v>84</v>
      </c>
      <c r="BK355" s="237">
        <f>ROUND(I355*H355,2)</f>
        <v>0</v>
      </c>
      <c r="BL355" s="16" t="s">
        <v>151</v>
      </c>
      <c r="BM355" s="236" t="s">
        <v>351</v>
      </c>
    </row>
    <row r="356" spans="1:47" s="2" customFormat="1" ht="12">
      <c r="A356" s="37"/>
      <c r="B356" s="38"/>
      <c r="C356" s="39"/>
      <c r="D356" s="238" t="s">
        <v>153</v>
      </c>
      <c r="E356" s="39"/>
      <c r="F356" s="239" t="s">
        <v>352</v>
      </c>
      <c r="G356" s="39"/>
      <c r="H356" s="39"/>
      <c r="I356" s="240"/>
      <c r="J356" s="39"/>
      <c r="K356" s="39"/>
      <c r="L356" s="43"/>
      <c r="M356" s="241"/>
      <c r="N356" s="242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153</v>
      </c>
      <c r="AU356" s="16" t="s">
        <v>86</v>
      </c>
    </row>
    <row r="357" spans="1:51" s="13" customFormat="1" ht="12">
      <c r="A357" s="13"/>
      <c r="B357" s="243"/>
      <c r="C357" s="244"/>
      <c r="D357" s="245" t="s">
        <v>155</v>
      </c>
      <c r="E357" s="246" t="s">
        <v>1</v>
      </c>
      <c r="F357" s="247" t="s">
        <v>711</v>
      </c>
      <c r="G357" s="244"/>
      <c r="H357" s="248">
        <v>5.029</v>
      </c>
      <c r="I357" s="249"/>
      <c r="J357" s="244"/>
      <c r="K357" s="244"/>
      <c r="L357" s="250"/>
      <c r="M357" s="251"/>
      <c r="N357" s="252"/>
      <c r="O357" s="252"/>
      <c r="P357" s="252"/>
      <c r="Q357" s="252"/>
      <c r="R357" s="252"/>
      <c r="S357" s="252"/>
      <c r="T357" s="25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4" t="s">
        <v>155</v>
      </c>
      <c r="AU357" s="254" t="s">
        <v>86</v>
      </c>
      <c r="AV357" s="13" t="s">
        <v>86</v>
      </c>
      <c r="AW357" s="13" t="s">
        <v>34</v>
      </c>
      <c r="AX357" s="13" t="s">
        <v>77</v>
      </c>
      <c r="AY357" s="254" t="s">
        <v>142</v>
      </c>
    </row>
    <row r="358" spans="1:51" s="13" customFormat="1" ht="12">
      <c r="A358" s="13"/>
      <c r="B358" s="243"/>
      <c r="C358" s="244"/>
      <c r="D358" s="245" t="s">
        <v>155</v>
      </c>
      <c r="E358" s="246" t="s">
        <v>1</v>
      </c>
      <c r="F358" s="247" t="s">
        <v>712</v>
      </c>
      <c r="G358" s="244"/>
      <c r="H358" s="248">
        <v>16.678</v>
      </c>
      <c r="I358" s="249"/>
      <c r="J358" s="244"/>
      <c r="K358" s="244"/>
      <c r="L358" s="250"/>
      <c r="M358" s="251"/>
      <c r="N358" s="252"/>
      <c r="O358" s="252"/>
      <c r="P358" s="252"/>
      <c r="Q358" s="252"/>
      <c r="R358" s="252"/>
      <c r="S358" s="252"/>
      <c r="T358" s="25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4" t="s">
        <v>155</v>
      </c>
      <c r="AU358" s="254" t="s">
        <v>86</v>
      </c>
      <c r="AV358" s="13" t="s">
        <v>86</v>
      </c>
      <c r="AW358" s="13" t="s">
        <v>34</v>
      </c>
      <c r="AX358" s="13" t="s">
        <v>77</v>
      </c>
      <c r="AY358" s="254" t="s">
        <v>142</v>
      </c>
    </row>
    <row r="359" spans="1:65" s="2" customFormat="1" ht="33" customHeight="1">
      <c r="A359" s="37"/>
      <c r="B359" s="38"/>
      <c r="C359" s="225" t="s">
        <v>354</v>
      </c>
      <c r="D359" s="225" t="s">
        <v>146</v>
      </c>
      <c r="E359" s="226" t="s">
        <v>355</v>
      </c>
      <c r="F359" s="227" t="s">
        <v>356</v>
      </c>
      <c r="G359" s="228" t="s">
        <v>333</v>
      </c>
      <c r="H359" s="229">
        <v>230.652</v>
      </c>
      <c r="I359" s="230"/>
      <c r="J359" s="231">
        <f>ROUND(I359*H359,2)</f>
        <v>0</v>
      </c>
      <c r="K359" s="227" t="s">
        <v>150</v>
      </c>
      <c r="L359" s="43"/>
      <c r="M359" s="232" t="s">
        <v>1</v>
      </c>
      <c r="N359" s="233" t="s">
        <v>42</v>
      </c>
      <c r="O359" s="90"/>
      <c r="P359" s="234">
        <f>O359*H359</f>
        <v>0</v>
      </c>
      <c r="Q359" s="234">
        <v>0</v>
      </c>
      <c r="R359" s="234">
        <f>Q359*H359</f>
        <v>0</v>
      </c>
      <c r="S359" s="234">
        <v>0</v>
      </c>
      <c r="T359" s="235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6" t="s">
        <v>151</v>
      </c>
      <c r="AT359" s="236" t="s">
        <v>146</v>
      </c>
      <c r="AU359" s="236" t="s">
        <v>86</v>
      </c>
      <c r="AY359" s="16" t="s">
        <v>142</v>
      </c>
      <c r="BE359" s="237">
        <f>IF(N359="základní",J359,0)</f>
        <v>0</v>
      </c>
      <c r="BF359" s="237">
        <f>IF(N359="snížená",J359,0)</f>
        <v>0</v>
      </c>
      <c r="BG359" s="237">
        <f>IF(N359="zákl. přenesená",J359,0)</f>
        <v>0</v>
      </c>
      <c r="BH359" s="237">
        <f>IF(N359="sníž. přenesená",J359,0)</f>
        <v>0</v>
      </c>
      <c r="BI359" s="237">
        <f>IF(N359="nulová",J359,0)</f>
        <v>0</v>
      </c>
      <c r="BJ359" s="16" t="s">
        <v>84</v>
      </c>
      <c r="BK359" s="237">
        <f>ROUND(I359*H359,2)</f>
        <v>0</v>
      </c>
      <c r="BL359" s="16" t="s">
        <v>151</v>
      </c>
      <c r="BM359" s="236" t="s">
        <v>357</v>
      </c>
    </row>
    <row r="360" spans="1:47" s="2" customFormat="1" ht="12">
      <c r="A360" s="37"/>
      <c r="B360" s="38"/>
      <c r="C360" s="39"/>
      <c r="D360" s="238" t="s">
        <v>153</v>
      </c>
      <c r="E360" s="39"/>
      <c r="F360" s="239" t="s">
        <v>358</v>
      </c>
      <c r="G360" s="39"/>
      <c r="H360" s="39"/>
      <c r="I360" s="240"/>
      <c r="J360" s="39"/>
      <c r="K360" s="39"/>
      <c r="L360" s="43"/>
      <c r="M360" s="241"/>
      <c r="N360" s="242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153</v>
      </c>
      <c r="AU360" s="16" t="s">
        <v>86</v>
      </c>
    </row>
    <row r="361" spans="1:51" s="13" customFormat="1" ht="12">
      <c r="A361" s="13"/>
      <c r="B361" s="243"/>
      <c r="C361" s="244"/>
      <c r="D361" s="245" t="s">
        <v>155</v>
      </c>
      <c r="E361" s="246" t="s">
        <v>1</v>
      </c>
      <c r="F361" s="247" t="s">
        <v>713</v>
      </c>
      <c r="G361" s="244"/>
      <c r="H361" s="248">
        <v>230.652</v>
      </c>
      <c r="I361" s="249"/>
      <c r="J361" s="244"/>
      <c r="K361" s="244"/>
      <c r="L361" s="250"/>
      <c r="M361" s="251"/>
      <c r="N361" s="252"/>
      <c r="O361" s="252"/>
      <c r="P361" s="252"/>
      <c r="Q361" s="252"/>
      <c r="R361" s="252"/>
      <c r="S361" s="252"/>
      <c r="T361" s="25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4" t="s">
        <v>155</v>
      </c>
      <c r="AU361" s="254" t="s">
        <v>86</v>
      </c>
      <c r="AV361" s="13" t="s">
        <v>86</v>
      </c>
      <c r="AW361" s="13" t="s">
        <v>34</v>
      </c>
      <c r="AX361" s="13" t="s">
        <v>84</v>
      </c>
      <c r="AY361" s="254" t="s">
        <v>142</v>
      </c>
    </row>
    <row r="362" spans="1:65" s="2" customFormat="1" ht="44.25" customHeight="1">
      <c r="A362" s="37"/>
      <c r="B362" s="38"/>
      <c r="C362" s="225" t="s">
        <v>360</v>
      </c>
      <c r="D362" s="225" t="s">
        <v>146</v>
      </c>
      <c r="E362" s="226" t="s">
        <v>361</v>
      </c>
      <c r="F362" s="227" t="s">
        <v>362</v>
      </c>
      <c r="G362" s="228" t="s">
        <v>333</v>
      </c>
      <c r="H362" s="229">
        <v>17.008</v>
      </c>
      <c r="I362" s="230"/>
      <c r="J362" s="231">
        <f>ROUND(I362*H362,2)</f>
        <v>0</v>
      </c>
      <c r="K362" s="227" t="s">
        <v>150</v>
      </c>
      <c r="L362" s="43"/>
      <c r="M362" s="232" t="s">
        <v>1</v>
      </c>
      <c r="N362" s="233" t="s">
        <v>42</v>
      </c>
      <c r="O362" s="90"/>
      <c r="P362" s="234">
        <f>O362*H362</f>
        <v>0</v>
      </c>
      <c r="Q362" s="234">
        <v>0</v>
      </c>
      <c r="R362" s="234">
        <f>Q362*H362</f>
        <v>0</v>
      </c>
      <c r="S362" s="234">
        <v>0</v>
      </c>
      <c r="T362" s="235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6" t="s">
        <v>151</v>
      </c>
      <c r="AT362" s="236" t="s">
        <v>146</v>
      </c>
      <c r="AU362" s="236" t="s">
        <v>86</v>
      </c>
      <c r="AY362" s="16" t="s">
        <v>142</v>
      </c>
      <c r="BE362" s="237">
        <f>IF(N362="základní",J362,0)</f>
        <v>0</v>
      </c>
      <c r="BF362" s="237">
        <f>IF(N362="snížená",J362,0)</f>
        <v>0</v>
      </c>
      <c r="BG362" s="237">
        <f>IF(N362="zákl. přenesená",J362,0)</f>
        <v>0</v>
      </c>
      <c r="BH362" s="237">
        <f>IF(N362="sníž. přenesená",J362,0)</f>
        <v>0</v>
      </c>
      <c r="BI362" s="237">
        <f>IF(N362="nulová",J362,0)</f>
        <v>0</v>
      </c>
      <c r="BJ362" s="16" t="s">
        <v>84</v>
      </c>
      <c r="BK362" s="237">
        <f>ROUND(I362*H362,2)</f>
        <v>0</v>
      </c>
      <c r="BL362" s="16" t="s">
        <v>151</v>
      </c>
      <c r="BM362" s="236" t="s">
        <v>363</v>
      </c>
    </row>
    <row r="363" spans="1:47" s="2" customFormat="1" ht="12">
      <c r="A363" s="37"/>
      <c r="B363" s="38"/>
      <c r="C363" s="39"/>
      <c r="D363" s="238" t="s">
        <v>153</v>
      </c>
      <c r="E363" s="39"/>
      <c r="F363" s="239" t="s">
        <v>364</v>
      </c>
      <c r="G363" s="39"/>
      <c r="H363" s="39"/>
      <c r="I363" s="240"/>
      <c r="J363" s="39"/>
      <c r="K363" s="39"/>
      <c r="L363" s="43"/>
      <c r="M363" s="241"/>
      <c r="N363" s="242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153</v>
      </c>
      <c r="AU363" s="16" t="s">
        <v>86</v>
      </c>
    </row>
    <row r="364" spans="1:51" s="13" customFormat="1" ht="12">
      <c r="A364" s="13"/>
      <c r="B364" s="243"/>
      <c r="C364" s="244"/>
      <c r="D364" s="245" t="s">
        <v>155</v>
      </c>
      <c r="E364" s="246" t="s">
        <v>1</v>
      </c>
      <c r="F364" s="247" t="s">
        <v>714</v>
      </c>
      <c r="G364" s="244"/>
      <c r="H364" s="248">
        <v>17.008000000000038</v>
      </c>
      <c r="I364" s="249"/>
      <c r="J364" s="244"/>
      <c r="K364" s="244"/>
      <c r="L364" s="250"/>
      <c r="M364" s="251"/>
      <c r="N364" s="252"/>
      <c r="O364" s="252"/>
      <c r="P364" s="252"/>
      <c r="Q364" s="252"/>
      <c r="R364" s="252"/>
      <c r="S364" s="252"/>
      <c r="T364" s="25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4" t="s">
        <v>155</v>
      </c>
      <c r="AU364" s="254" t="s">
        <v>86</v>
      </c>
      <c r="AV364" s="13" t="s">
        <v>86</v>
      </c>
      <c r="AW364" s="13" t="s">
        <v>34</v>
      </c>
      <c r="AX364" s="13" t="s">
        <v>77</v>
      </c>
      <c r="AY364" s="254" t="s">
        <v>142</v>
      </c>
    </row>
    <row r="365" spans="1:63" s="12" customFormat="1" ht="22.8" customHeight="1">
      <c r="A365" s="12"/>
      <c r="B365" s="209"/>
      <c r="C365" s="210"/>
      <c r="D365" s="211" t="s">
        <v>76</v>
      </c>
      <c r="E365" s="223" t="s">
        <v>366</v>
      </c>
      <c r="F365" s="223" t="s">
        <v>367</v>
      </c>
      <c r="G365" s="210"/>
      <c r="H365" s="210"/>
      <c r="I365" s="213"/>
      <c r="J365" s="224">
        <f>BK365</f>
        <v>0</v>
      </c>
      <c r="K365" s="210"/>
      <c r="L365" s="215"/>
      <c r="M365" s="216"/>
      <c r="N365" s="217"/>
      <c r="O365" s="217"/>
      <c r="P365" s="218">
        <f>SUM(P366:P372)</f>
        <v>0</v>
      </c>
      <c r="Q365" s="217"/>
      <c r="R365" s="218">
        <f>SUM(R366:R372)</f>
        <v>0</v>
      </c>
      <c r="S365" s="217"/>
      <c r="T365" s="219">
        <f>SUM(T366:T372)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20" t="s">
        <v>84</v>
      </c>
      <c r="AT365" s="221" t="s">
        <v>76</v>
      </c>
      <c r="AU365" s="221" t="s">
        <v>84</v>
      </c>
      <c r="AY365" s="220" t="s">
        <v>142</v>
      </c>
      <c r="BK365" s="222">
        <f>SUM(BK366:BK372)</f>
        <v>0</v>
      </c>
    </row>
    <row r="366" spans="1:65" s="2" customFormat="1" ht="24.15" customHeight="1">
      <c r="A366" s="37"/>
      <c r="B366" s="38"/>
      <c r="C366" s="225" t="s">
        <v>368</v>
      </c>
      <c r="D366" s="225" t="s">
        <v>146</v>
      </c>
      <c r="E366" s="226" t="s">
        <v>369</v>
      </c>
      <c r="F366" s="227" t="s">
        <v>370</v>
      </c>
      <c r="G366" s="228" t="s">
        <v>333</v>
      </c>
      <c r="H366" s="229">
        <v>373.039</v>
      </c>
      <c r="I366" s="230"/>
      <c r="J366" s="231">
        <f>ROUND(I366*H366,2)</f>
        <v>0</v>
      </c>
      <c r="K366" s="227" t="s">
        <v>150</v>
      </c>
      <c r="L366" s="43"/>
      <c r="M366" s="232" t="s">
        <v>1</v>
      </c>
      <c r="N366" s="233" t="s">
        <v>42</v>
      </c>
      <c r="O366" s="90"/>
      <c r="P366" s="234">
        <f>O366*H366</f>
        <v>0</v>
      </c>
      <c r="Q366" s="234">
        <v>0</v>
      </c>
      <c r="R366" s="234">
        <f>Q366*H366</f>
        <v>0</v>
      </c>
      <c r="S366" s="234">
        <v>0</v>
      </c>
      <c r="T366" s="235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6" t="s">
        <v>151</v>
      </c>
      <c r="AT366" s="236" t="s">
        <v>146</v>
      </c>
      <c r="AU366" s="236" t="s">
        <v>86</v>
      </c>
      <c r="AY366" s="16" t="s">
        <v>142</v>
      </c>
      <c r="BE366" s="237">
        <f>IF(N366="základní",J366,0)</f>
        <v>0</v>
      </c>
      <c r="BF366" s="237">
        <f>IF(N366="snížená",J366,0)</f>
        <v>0</v>
      </c>
      <c r="BG366" s="237">
        <f>IF(N366="zákl. přenesená",J366,0)</f>
        <v>0</v>
      </c>
      <c r="BH366" s="237">
        <f>IF(N366="sníž. přenesená",J366,0)</f>
        <v>0</v>
      </c>
      <c r="BI366" s="237">
        <f>IF(N366="nulová",J366,0)</f>
        <v>0</v>
      </c>
      <c r="BJ366" s="16" t="s">
        <v>84</v>
      </c>
      <c r="BK366" s="237">
        <f>ROUND(I366*H366,2)</f>
        <v>0</v>
      </c>
      <c r="BL366" s="16" t="s">
        <v>151</v>
      </c>
      <c r="BM366" s="236" t="s">
        <v>371</v>
      </c>
    </row>
    <row r="367" spans="1:47" s="2" customFormat="1" ht="12">
      <c r="A367" s="37"/>
      <c r="B367" s="38"/>
      <c r="C367" s="39"/>
      <c r="D367" s="238" t="s">
        <v>153</v>
      </c>
      <c r="E367" s="39"/>
      <c r="F367" s="239" t="s">
        <v>372</v>
      </c>
      <c r="G367" s="39"/>
      <c r="H367" s="39"/>
      <c r="I367" s="240"/>
      <c r="J367" s="39"/>
      <c r="K367" s="39"/>
      <c r="L367" s="43"/>
      <c r="M367" s="241"/>
      <c r="N367" s="242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153</v>
      </c>
      <c r="AU367" s="16" t="s">
        <v>86</v>
      </c>
    </row>
    <row r="368" spans="1:51" s="13" customFormat="1" ht="12">
      <c r="A368" s="13"/>
      <c r="B368" s="243"/>
      <c r="C368" s="244"/>
      <c r="D368" s="245" t="s">
        <v>155</v>
      </c>
      <c r="E368" s="246" t="s">
        <v>1</v>
      </c>
      <c r="F368" s="247" t="s">
        <v>715</v>
      </c>
      <c r="G368" s="244"/>
      <c r="H368" s="248">
        <v>343.273</v>
      </c>
      <c r="I368" s="249"/>
      <c r="J368" s="244"/>
      <c r="K368" s="244"/>
      <c r="L368" s="250"/>
      <c r="M368" s="251"/>
      <c r="N368" s="252"/>
      <c r="O368" s="252"/>
      <c r="P368" s="252"/>
      <c r="Q368" s="252"/>
      <c r="R368" s="252"/>
      <c r="S368" s="252"/>
      <c r="T368" s="25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4" t="s">
        <v>155</v>
      </c>
      <c r="AU368" s="254" t="s">
        <v>86</v>
      </c>
      <c r="AV368" s="13" t="s">
        <v>86</v>
      </c>
      <c r="AW368" s="13" t="s">
        <v>34</v>
      </c>
      <c r="AX368" s="13" t="s">
        <v>77</v>
      </c>
      <c r="AY368" s="254" t="s">
        <v>142</v>
      </c>
    </row>
    <row r="369" spans="1:51" s="13" customFormat="1" ht="12">
      <c r="A369" s="13"/>
      <c r="B369" s="243"/>
      <c r="C369" s="244"/>
      <c r="D369" s="245" t="s">
        <v>155</v>
      </c>
      <c r="E369" s="246" t="s">
        <v>1</v>
      </c>
      <c r="F369" s="247" t="s">
        <v>716</v>
      </c>
      <c r="G369" s="244"/>
      <c r="H369" s="248">
        <v>29.766</v>
      </c>
      <c r="I369" s="249"/>
      <c r="J369" s="244"/>
      <c r="K369" s="244"/>
      <c r="L369" s="250"/>
      <c r="M369" s="251"/>
      <c r="N369" s="252"/>
      <c r="O369" s="252"/>
      <c r="P369" s="252"/>
      <c r="Q369" s="252"/>
      <c r="R369" s="252"/>
      <c r="S369" s="252"/>
      <c r="T369" s="25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4" t="s">
        <v>155</v>
      </c>
      <c r="AU369" s="254" t="s">
        <v>86</v>
      </c>
      <c r="AV369" s="13" t="s">
        <v>86</v>
      </c>
      <c r="AW369" s="13" t="s">
        <v>34</v>
      </c>
      <c r="AX369" s="13" t="s">
        <v>77</v>
      </c>
      <c r="AY369" s="254" t="s">
        <v>142</v>
      </c>
    </row>
    <row r="370" spans="1:65" s="2" customFormat="1" ht="24.15" customHeight="1">
      <c r="A370" s="37"/>
      <c r="B370" s="38"/>
      <c r="C370" s="225" t="s">
        <v>375</v>
      </c>
      <c r="D370" s="225" t="s">
        <v>146</v>
      </c>
      <c r="E370" s="226" t="s">
        <v>376</v>
      </c>
      <c r="F370" s="227" t="s">
        <v>377</v>
      </c>
      <c r="G370" s="228" t="s">
        <v>333</v>
      </c>
      <c r="H370" s="229">
        <v>352.45</v>
      </c>
      <c r="I370" s="230"/>
      <c r="J370" s="231">
        <f>ROUND(I370*H370,2)</f>
        <v>0</v>
      </c>
      <c r="K370" s="227" t="s">
        <v>150</v>
      </c>
      <c r="L370" s="43"/>
      <c r="M370" s="232" t="s">
        <v>1</v>
      </c>
      <c r="N370" s="233" t="s">
        <v>42</v>
      </c>
      <c r="O370" s="90"/>
      <c r="P370" s="234">
        <f>O370*H370</f>
        <v>0</v>
      </c>
      <c r="Q370" s="234">
        <v>0</v>
      </c>
      <c r="R370" s="234">
        <f>Q370*H370</f>
        <v>0</v>
      </c>
      <c r="S370" s="234">
        <v>0</v>
      </c>
      <c r="T370" s="235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6" t="s">
        <v>151</v>
      </c>
      <c r="AT370" s="236" t="s">
        <v>146</v>
      </c>
      <c r="AU370" s="236" t="s">
        <v>86</v>
      </c>
      <c r="AY370" s="16" t="s">
        <v>142</v>
      </c>
      <c r="BE370" s="237">
        <f>IF(N370="základní",J370,0)</f>
        <v>0</v>
      </c>
      <c r="BF370" s="237">
        <f>IF(N370="snížená",J370,0)</f>
        <v>0</v>
      </c>
      <c r="BG370" s="237">
        <f>IF(N370="zákl. přenesená",J370,0)</f>
        <v>0</v>
      </c>
      <c r="BH370" s="237">
        <f>IF(N370="sníž. přenesená",J370,0)</f>
        <v>0</v>
      </c>
      <c r="BI370" s="237">
        <f>IF(N370="nulová",J370,0)</f>
        <v>0</v>
      </c>
      <c r="BJ370" s="16" t="s">
        <v>84</v>
      </c>
      <c r="BK370" s="237">
        <f>ROUND(I370*H370,2)</f>
        <v>0</v>
      </c>
      <c r="BL370" s="16" t="s">
        <v>151</v>
      </c>
      <c r="BM370" s="236" t="s">
        <v>378</v>
      </c>
    </row>
    <row r="371" spans="1:47" s="2" customFormat="1" ht="12">
      <c r="A371" s="37"/>
      <c r="B371" s="38"/>
      <c r="C371" s="39"/>
      <c r="D371" s="238" t="s">
        <v>153</v>
      </c>
      <c r="E371" s="39"/>
      <c r="F371" s="239" t="s">
        <v>379</v>
      </c>
      <c r="G371" s="39"/>
      <c r="H371" s="39"/>
      <c r="I371" s="240"/>
      <c r="J371" s="39"/>
      <c r="K371" s="39"/>
      <c r="L371" s="43"/>
      <c r="M371" s="241"/>
      <c r="N371" s="242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153</v>
      </c>
      <c r="AU371" s="16" t="s">
        <v>86</v>
      </c>
    </row>
    <row r="372" spans="1:51" s="13" customFormat="1" ht="12">
      <c r="A372" s="13"/>
      <c r="B372" s="243"/>
      <c r="C372" s="244"/>
      <c r="D372" s="245" t="s">
        <v>155</v>
      </c>
      <c r="E372" s="246" t="s">
        <v>1</v>
      </c>
      <c r="F372" s="247" t="s">
        <v>717</v>
      </c>
      <c r="G372" s="244"/>
      <c r="H372" s="248">
        <v>352.45</v>
      </c>
      <c r="I372" s="249"/>
      <c r="J372" s="244"/>
      <c r="K372" s="244"/>
      <c r="L372" s="250"/>
      <c r="M372" s="251"/>
      <c r="N372" s="252"/>
      <c r="O372" s="252"/>
      <c r="P372" s="252"/>
      <c r="Q372" s="252"/>
      <c r="R372" s="252"/>
      <c r="S372" s="252"/>
      <c r="T372" s="25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4" t="s">
        <v>155</v>
      </c>
      <c r="AU372" s="254" t="s">
        <v>86</v>
      </c>
      <c r="AV372" s="13" t="s">
        <v>86</v>
      </c>
      <c r="AW372" s="13" t="s">
        <v>34</v>
      </c>
      <c r="AX372" s="13" t="s">
        <v>77</v>
      </c>
      <c r="AY372" s="254" t="s">
        <v>142</v>
      </c>
    </row>
    <row r="373" spans="1:63" s="12" customFormat="1" ht="25.9" customHeight="1">
      <c r="A373" s="12"/>
      <c r="B373" s="209"/>
      <c r="C373" s="210"/>
      <c r="D373" s="211" t="s">
        <v>76</v>
      </c>
      <c r="E373" s="212" t="s">
        <v>381</v>
      </c>
      <c r="F373" s="212" t="s">
        <v>381</v>
      </c>
      <c r="G373" s="210"/>
      <c r="H373" s="210"/>
      <c r="I373" s="213"/>
      <c r="J373" s="214">
        <f>BK373</f>
        <v>0</v>
      </c>
      <c r="K373" s="210"/>
      <c r="L373" s="215"/>
      <c r="M373" s="216"/>
      <c r="N373" s="217"/>
      <c r="O373" s="217"/>
      <c r="P373" s="218">
        <f>P374+P403+P412+P423</f>
        <v>0</v>
      </c>
      <c r="Q373" s="217"/>
      <c r="R373" s="218">
        <f>R374+R403+R412+R423</f>
        <v>16.5463675224</v>
      </c>
      <c r="S373" s="217"/>
      <c r="T373" s="219">
        <f>T374+T403+T412+T423</f>
        <v>0.515125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0" t="s">
        <v>86</v>
      </c>
      <c r="AT373" s="221" t="s">
        <v>76</v>
      </c>
      <c r="AU373" s="221" t="s">
        <v>77</v>
      </c>
      <c r="AY373" s="220" t="s">
        <v>142</v>
      </c>
      <c r="BK373" s="222">
        <f>BK374+BK403+BK412+BK423</f>
        <v>0</v>
      </c>
    </row>
    <row r="374" spans="1:63" s="12" customFormat="1" ht="22.8" customHeight="1">
      <c r="A374" s="12"/>
      <c r="B374" s="209"/>
      <c r="C374" s="210"/>
      <c r="D374" s="211" t="s">
        <v>76</v>
      </c>
      <c r="E374" s="223" t="s">
        <v>382</v>
      </c>
      <c r="F374" s="223" t="s">
        <v>383</v>
      </c>
      <c r="G374" s="210"/>
      <c r="H374" s="210"/>
      <c r="I374" s="213"/>
      <c r="J374" s="224">
        <f>BK374</f>
        <v>0</v>
      </c>
      <c r="K374" s="210"/>
      <c r="L374" s="215"/>
      <c r="M374" s="216"/>
      <c r="N374" s="217"/>
      <c r="O374" s="217"/>
      <c r="P374" s="218">
        <f>SUM(P375:P402)</f>
        <v>0</v>
      </c>
      <c r="Q374" s="217"/>
      <c r="R374" s="218">
        <f>SUM(R375:R402)</f>
        <v>1.6928370304</v>
      </c>
      <c r="S374" s="217"/>
      <c r="T374" s="219">
        <f>SUM(T375:T402)</f>
        <v>0.515125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20" t="s">
        <v>86</v>
      </c>
      <c r="AT374" s="221" t="s">
        <v>76</v>
      </c>
      <c r="AU374" s="221" t="s">
        <v>84</v>
      </c>
      <c r="AY374" s="220" t="s">
        <v>142</v>
      </c>
      <c r="BK374" s="222">
        <f>SUM(BK375:BK402)</f>
        <v>0</v>
      </c>
    </row>
    <row r="375" spans="1:65" s="2" customFormat="1" ht="24.15" customHeight="1">
      <c r="A375" s="37"/>
      <c r="B375" s="38"/>
      <c r="C375" s="225" t="s">
        <v>718</v>
      </c>
      <c r="D375" s="225" t="s">
        <v>146</v>
      </c>
      <c r="E375" s="226" t="s">
        <v>719</v>
      </c>
      <c r="F375" s="227" t="s">
        <v>720</v>
      </c>
      <c r="G375" s="228" t="s">
        <v>209</v>
      </c>
      <c r="H375" s="229">
        <v>13</v>
      </c>
      <c r="I375" s="230"/>
      <c r="J375" s="231">
        <f>ROUND(I375*H375,2)</f>
        <v>0</v>
      </c>
      <c r="K375" s="227" t="s">
        <v>150</v>
      </c>
      <c r="L375" s="43"/>
      <c r="M375" s="232" t="s">
        <v>1</v>
      </c>
      <c r="N375" s="233" t="s">
        <v>42</v>
      </c>
      <c r="O375" s="90"/>
      <c r="P375" s="234">
        <f>O375*H375</f>
        <v>0</v>
      </c>
      <c r="Q375" s="234">
        <v>0</v>
      </c>
      <c r="R375" s="234">
        <f>Q375*H375</f>
        <v>0</v>
      </c>
      <c r="S375" s="234">
        <v>0.008</v>
      </c>
      <c r="T375" s="235">
        <f>S375*H375</f>
        <v>0.10400000000000001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6" t="s">
        <v>151</v>
      </c>
      <c r="AT375" s="236" t="s">
        <v>146</v>
      </c>
      <c r="AU375" s="236" t="s">
        <v>86</v>
      </c>
      <c r="AY375" s="16" t="s">
        <v>142</v>
      </c>
      <c r="BE375" s="237">
        <f>IF(N375="základní",J375,0)</f>
        <v>0</v>
      </c>
      <c r="BF375" s="237">
        <f>IF(N375="snížená",J375,0)</f>
        <v>0</v>
      </c>
      <c r="BG375" s="237">
        <f>IF(N375="zákl. přenesená",J375,0)</f>
        <v>0</v>
      </c>
      <c r="BH375" s="237">
        <f>IF(N375="sníž. přenesená",J375,0)</f>
        <v>0</v>
      </c>
      <c r="BI375" s="237">
        <f>IF(N375="nulová",J375,0)</f>
        <v>0</v>
      </c>
      <c r="BJ375" s="16" t="s">
        <v>84</v>
      </c>
      <c r="BK375" s="237">
        <f>ROUND(I375*H375,2)</f>
        <v>0</v>
      </c>
      <c r="BL375" s="16" t="s">
        <v>151</v>
      </c>
      <c r="BM375" s="236" t="s">
        <v>721</v>
      </c>
    </row>
    <row r="376" spans="1:47" s="2" customFormat="1" ht="12">
      <c r="A376" s="37"/>
      <c r="B376" s="38"/>
      <c r="C376" s="39"/>
      <c r="D376" s="238" t="s">
        <v>153</v>
      </c>
      <c r="E376" s="39"/>
      <c r="F376" s="239" t="s">
        <v>722</v>
      </c>
      <c r="G376" s="39"/>
      <c r="H376" s="39"/>
      <c r="I376" s="240"/>
      <c r="J376" s="39"/>
      <c r="K376" s="39"/>
      <c r="L376" s="43"/>
      <c r="M376" s="241"/>
      <c r="N376" s="242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153</v>
      </c>
      <c r="AU376" s="16" t="s">
        <v>86</v>
      </c>
    </row>
    <row r="377" spans="1:51" s="13" customFormat="1" ht="12">
      <c r="A377" s="13"/>
      <c r="B377" s="243"/>
      <c r="C377" s="244"/>
      <c r="D377" s="245" t="s">
        <v>155</v>
      </c>
      <c r="E377" s="246" t="s">
        <v>1</v>
      </c>
      <c r="F377" s="247" t="s">
        <v>723</v>
      </c>
      <c r="G377" s="244"/>
      <c r="H377" s="248">
        <v>13</v>
      </c>
      <c r="I377" s="249"/>
      <c r="J377" s="244"/>
      <c r="K377" s="244"/>
      <c r="L377" s="250"/>
      <c r="M377" s="251"/>
      <c r="N377" s="252"/>
      <c r="O377" s="252"/>
      <c r="P377" s="252"/>
      <c r="Q377" s="252"/>
      <c r="R377" s="252"/>
      <c r="S377" s="252"/>
      <c r="T377" s="25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4" t="s">
        <v>155</v>
      </c>
      <c r="AU377" s="254" t="s">
        <v>86</v>
      </c>
      <c r="AV377" s="13" t="s">
        <v>86</v>
      </c>
      <c r="AW377" s="13" t="s">
        <v>34</v>
      </c>
      <c r="AX377" s="13" t="s">
        <v>77</v>
      </c>
      <c r="AY377" s="254" t="s">
        <v>142</v>
      </c>
    </row>
    <row r="378" spans="1:65" s="2" customFormat="1" ht="24.15" customHeight="1">
      <c r="A378" s="37"/>
      <c r="B378" s="38"/>
      <c r="C378" s="225" t="s">
        <v>724</v>
      </c>
      <c r="D378" s="225" t="s">
        <v>146</v>
      </c>
      <c r="E378" s="226" t="s">
        <v>725</v>
      </c>
      <c r="F378" s="227" t="s">
        <v>726</v>
      </c>
      <c r="G378" s="228" t="s">
        <v>387</v>
      </c>
      <c r="H378" s="229">
        <v>42.5</v>
      </c>
      <c r="I378" s="230"/>
      <c r="J378" s="231">
        <f>ROUND(I378*H378,2)</f>
        <v>0</v>
      </c>
      <c r="K378" s="227" t="s">
        <v>150</v>
      </c>
      <c r="L378" s="43"/>
      <c r="M378" s="232" t="s">
        <v>1</v>
      </c>
      <c r="N378" s="233" t="s">
        <v>42</v>
      </c>
      <c r="O378" s="90"/>
      <c r="P378" s="234">
        <f>O378*H378</f>
        <v>0</v>
      </c>
      <c r="Q378" s="234">
        <v>0</v>
      </c>
      <c r="R378" s="234">
        <f>Q378*H378</f>
        <v>0</v>
      </c>
      <c r="S378" s="234">
        <v>0.00925</v>
      </c>
      <c r="T378" s="235">
        <f>S378*H378</f>
        <v>0.393125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6" t="s">
        <v>151</v>
      </c>
      <c r="AT378" s="236" t="s">
        <v>146</v>
      </c>
      <c r="AU378" s="236" t="s">
        <v>86</v>
      </c>
      <c r="AY378" s="16" t="s">
        <v>142</v>
      </c>
      <c r="BE378" s="237">
        <f>IF(N378="základní",J378,0)</f>
        <v>0</v>
      </c>
      <c r="BF378" s="237">
        <f>IF(N378="snížená",J378,0)</f>
        <v>0</v>
      </c>
      <c r="BG378" s="237">
        <f>IF(N378="zákl. přenesená",J378,0)</f>
        <v>0</v>
      </c>
      <c r="BH378" s="237">
        <f>IF(N378="sníž. přenesená",J378,0)</f>
        <v>0</v>
      </c>
      <c r="BI378" s="237">
        <f>IF(N378="nulová",J378,0)</f>
        <v>0</v>
      </c>
      <c r="BJ378" s="16" t="s">
        <v>84</v>
      </c>
      <c r="BK378" s="237">
        <f>ROUND(I378*H378,2)</f>
        <v>0</v>
      </c>
      <c r="BL378" s="16" t="s">
        <v>151</v>
      </c>
      <c r="BM378" s="236" t="s">
        <v>727</v>
      </c>
    </row>
    <row r="379" spans="1:47" s="2" customFormat="1" ht="12">
      <c r="A379" s="37"/>
      <c r="B379" s="38"/>
      <c r="C379" s="39"/>
      <c r="D379" s="238" t="s">
        <v>153</v>
      </c>
      <c r="E379" s="39"/>
      <c r="F379" s="239" t="s">
        <v>728</v>
      </c>
      <c r="G379" s="39"/>
      <c r="H379" s="39"/>
      <c r="I379" s="240"/>
      <c r="J379" s="39"/>
      <c r="K379" s="39"/>
      <c r="L379" s="43"/>
      <c r="M379" s="241"/>
      <c r="N379" s="242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153</v>
      </c>
      <c r="AU379" s="16" t="s">
        <v>86</v>
      </c>
    </row>
    <row r="380" spans="1:51" s="13" customFormat="1" ht="12">
      <c r="A380" s="13"/>
      <c r="B380" s="243"/>
      <c r="C380" s="244"/>
      <c r="D380" s="245" t="s">
        <v>155</v>
      </c>
      <c r="E380" s="246" t="s">
        <v>1</v>
      </c>
      <c r="F380" s="247" t="s">
        <v>729</v>
      </c>
      <c r="G380" s="244"/>
      <c r="H380" s="248">
        <v>42.5</v>
      </c>
      <c r="I380" s="249"/>
      <c r="J380" s="244"/>
      <c r="K380" s="244"/>
      <c r="L380" s="250"/>
      <c r="M380" s="251"/>
      <c r="N380" s="252"/>
      <c r="O380" s="252"/>
      <c r="P380" s="252"/>
      <c r="Q380" s="252"/>
      <c r="R380" s="252"/>
      <c r="S380" s="252"/>
      <c r="T380" s="25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4" t="s">
        <v>155</v>
      </c>
      <c r="AU380" s="254" t="s">
        <v>86</v>
      </c>
      <c r="AV380" s="13" t="s">
        <v>86</v>
      </c>
      <c r="AW380" s="13" t="s">
        <v>34</v>
      </c>
      <c r="AX380" s="13" t="s">
        <v>77</v>
      </c>
      <c r="AY380" s="254" t="s">
        <v>142</v>
      </c>
    </row>
    <row r="381" spans="1:65" s="2" customFormat="1" ht="16.5" customHeight="1">
      <c r="A381" s="37"/>
      <c r="B381" s="38"/>
      <c r="C381" s="225" t="s">
        <v>730</v>
      </c>
      <c r="D381" s="225" t="s">
        <v>146</v>
      </c>
      <c r="E381" s="226" t="s">
        <v>731</v>
      </c>
      <c r="F381" s="227" t="s">
        <v>732</v>
      </c>
      <c r="G381" s="228" t="s">
        <v>178</v>
      </c>
      <c r="H381" s="229">
        <v>0.9</v>
      </c>
      <c r="I381" s="230"/>
      <c r="J381" s="231">
        <f>ROUND(I381*H381,2)</f>
        <v>0</v>
      </c>
      <c r="K381" s="227" t="s">
        <v>150</v>
      </c>
      <c r="L381" s="43"/>
      <c r="M381" s="232" t="s">
        <v>1</v>
      </c>
      <c r="N381" s="233" t="s">
        <v>42</v>
      </c>
      <c r="O381" s="90"/>
      <c r="P381" s="234">
        <f>O381*H381</f>
        <v>0</v>
      </c>
      <c r="Q381" s="234">
        <v>0</v>
      </c>
      <c r="R381" s="234">
        <f>Q381*H381</f>
        <v>0</v>
      </c>
      <c r="S381" s="234">
        <v>0.02</v>
      </c>
      <c r="T381" s="235">
        <f>S381*H381</f>
        <v>0.018000000000000002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6" t="s">
        <v>157</v>
      </c>
      <c r="AT381" s="236" t="s">
        <v>146</v>
      </c>
      <c r="AU381" s="236" t="s">
        <v>86</v>
      </c>
      <c r="AY381" s="16" t="s">
        <v>142</v>
      </c>
      <c r="BE381" s="237">
        <f>IF(N381="základní",J381,0)</f>
        <v>0</v>
      </c>
      <c r="BF381" s="237">
        <f>IF(N381="snížená",J381,0)</f>
        <v>0</v>
      </c>
      <c r="BG381" s="237">
        <f>IF(N381="zákl. přenesená",J381,0)</f>
        <v>0</v>
      </c>
      <c r="BH381" s="237">
        <f>IF(N381="sníž. přenesená",J381,0)</f>
        <v>0</v>
      </c>
      <c r="BI381" s="237">
        <f>IF(N381="nulová",J381,0)</f>
        <v>0</v>
      </c>
      <c r="BJ381" s="16" t="s">
        <v>84</v>
      </c>
      <c r="BK381" s="237">
        <f>ROUND(I381*H381,2)</f>
        <v>0</v>
      </c>
      <c r="BL381" s="16" t="s">
        <v>157</v>
      </c>
      <c r="BM381" s="236" t="s">
        <v>733</v>
      </c>
    </row>
    <row r="382" spans="1:47" s="2" customFormat="1" ht="12">
      <c r="A382" s="37"/>
      <c r="B382" s="38"/>
      <c r="C382" s="39"/>
      <c r="D382" s="238" t="s">
        <v>153</v>
      </c>
      <c r="E382" s="39"/>
      <c r="F382" s="239" t="s">
        <v>734</v>
      </c>
      <c r="G382" s="39"/>
      <c r="H382" s="39"/>
      <c r="I382" s="240"/>
      <c r="J382" s="39"/>
      <c r="K382" s="39"/>
      <c r="L382" s="43"/>
      <c r="M382" s="241"/>
      <c r="N382" s="242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153</v>
      </c>
      <c r="AU382" s="16" t="s">
        <v>86</v>
      </c>
    </row>
    <row r="383" spans="1:51" s="13" customFormat="1" ht="12">
      <c r="A383" s="13"/>
      <c r="B383" s="243"/>
      <c r="C383" s="244"/>
      <c r="D383" s="245" t="s">
        <v>155</v>
      </c>
      <c r="E383" s="246" t="s">
        <v>1</v>
      </c>
      <c r="F383" s="247" t="s">
        <v>735</v>
      </c>
      <c r="G383" s="244"/>
      <c r="H383" s="248">
        <v>0.9</v>
      </c>
      <c r="I383" s="249"/>
      <c r="J383" s="244"/>
      <c r="K383" s="244"/>
      <c r="L383" s="250"/>
      <c r="M383" s="251"/>
      <c r="N383" s="252"/>
      <c r="O383" s="252"/>
      <c r="P383" s="252"/>
      <c r="Q383" s="252"/>
      <c r="R383" s="252"/>
      <c r="S383" s="252"/>
      <c r="T383" s="25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4" t="s">
        <v>155</v>
      </c>
      <c r="AU383" s="254" t="s">
        <v>86</v>
      </c>
      <c r="AV383" s="13" t="s">
        <v>86</v>
      </c>
      <c r="AW383" s="13" t="s">
        <v>34</v>
      </c>
      <c r="AX383" s="13" t="s">
        <v>77</v>
      </c>
      <c r="AY383" s="254" t="s">
        <v>142</v>
      </c>
    </row>
    <row r="384" spans="1:65" s="2" customFormat="1" ht="16.5" customHeight="1">
      <c r="A384" s="37"/>
      <c r="B384" s="38"/>
      <c r="C384" s="225" t="s">
        <v>736</v>
      </c>
      <c r="D384" s="225" t="s">
        <v>146</v>
      </c>
      <c r="E384" s="226" t="s">
        <v>737</v>
      </c>
      <c r="F384" s="227" t="s">
        <v>738</v>
      </c>
      <c r="G384" s="228" t="s">
        <v>178</v>
      </c>
      <c r="H384" s="229">
        <v>0.9</v>
      </c>
      <c r="I384" s="230"/>
      <c r="J384" s="231">
        <f>ROUND(I384*H384,2)</f>
        <v>0</v>
      </c>
      <c r="K384" s="227" t="s">
        <v>150</v>
      </c>
      <c r="L384" s="43"/>
      <c r="M384" s="232" t="s">
        <v>1</v>
      </c>
      <c r="N384" s="233" t="s">
        <v>42</v>
      </c>
      <c r="O384" s="90"/>
      <c r="P384" s="234">
        <f>O384*H384</f>
        <v>0</v>
      </c>
      <c r="Q384" s="234">
        <v>9.4E-05</v>
      </c>
      <c r="R384" s="234">
        <f>Q384*H384</f>
        <v>8.46E-05</v>
      </c>
      <c r="S384" s="234">
        <v>0</v>
      </c>
      <c r="T384" s="235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6" t="s">
        <v>157</v>
      </c>
      <c r="AT384" s="236" t="s">
        <v>146</v>
      </c>
      <c r="AU384" s="236" t="s">
        <v>86</v>
      </c>
      <c r="AY384" s="16" t="s">
        <v>142</v>
      </c>
      <c r="BE384" s="237">
        <f>IF(N384="základní",J384,0)</f>
        <v>0</v>
      </c>
      <c r="BF384" s="237">
        <f>IF(N384="snížená",J384,0)</f>
        <v>0</v>
      </c>
      <c r="BG384" s="237">
        <f>IF(N384="zákl. přenesená",J384,0)</f>
        <v>0</v>
      </c>
      <c r="BH384" s="237">
        <f>IF(N384="sníž. přenesená",J384,0)</f>
        <v>0</v>
      </c>
      <c r="BI384" s="237">
        <f>IF(N384="nulová",J384,0)</f>
        <v>0</v>
      </c>
      <c r="BJ384" s="16" t="s">
        <v>84</v>
      </c>
      <c r="BK384" s="237">
        <f>ROUND(I384*H384,2)</f>
        <v>0</v>
      </c>
      <c r="BL384" s="16" t="s">
        <v>157</v>
      </c>
      <c r="BM384" s="236" t="s">
        <v>739</v>
      </c>
    </row>
    <row r="385" spans="1:47" s="2" customFormat="1" ht="12">
      <c r="A385" s="37"/>
      <c r="B385" s="38"/>
      <c r="C385" s="39"/>
      <c r="D385" s="238" t="s">
        <v>153</v>
      </c>
      <c r="E385" s="39"/>
      <c r="F385" s="239" t="s">
        <v>740</v>
      </c>
      <c r="G385" s="39"/>
      <c r="H385" s="39"/>
      <c r="I385" s="240"/>
      <c r="J385" s="39"/>
      <c r="K385" s="39"/>
      <c r="L385" s="43"/>
      <c r="M385" s="241"/>
      <c r="N385" s="242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153</v>
      </c>
      <c r="AU385" s="16" t="s">
        <v>86</v>
      </c>
    </row>
    <row r="386" spans="1:51" s="13" customFormat="1" ht="12">
      <c r="A386" s="13"/>
      <c r="B386" s="243"/>
      <c r="C386" s="244"/>
      <c r="D386" s="245" t="s">
        <v>155</v>
      </c>
      <c r="E386" s="246" t="s">
        <v>1</v>
      </c>
      <c r="F386" s="247" t="s">
        <v>735</v>
      </c>
      <c r="G386" s="244"/>
      <c r="H386" s="248">
        <v>0.9</v>
      </c>
      <c r="I386" s="249"/>
      <c r="J386" s="244"/>
      <c r="K386" s="244"/>
      <c r="L386" s="250"/>
      <c r="M386" s="251"/>
      <c r="N386" s="252"/>
      <c r="O386" s="252"/>
      <c r="P386" s="252"/>
      <c r="Q386" s="252"/>
      <c r="R386" s="252"/>
      <c r="S386" s="252"/>
      <c r="T386" s="25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4" t="s">
        <v>155</v>
      </c>
      <c r="AU386" s="254" t="s">
        <v>86</v>
      </c>
      <c r="AV386" s="13" t="s">
        <v>86</v>
      </c>
      <c r="AW386" s="13" t="s">
        <v>34</v>
      </c>
      <c r="AX386" s="13" t="s">
        <v>77</v>
      </c>
      <c r="AY386" s="254" t="s">
        <v>142</v>
      </c>
    </row>
    <row r="387" spans="1:65" s="2" customFormat="1" ht="24.15" customHeight="1">
      <c r="A387" s="37"/>
      <c r="B387" s="38"/>
      <c r="C387" s="225" t="s">
        <v>390</v>
      </c>
      <c r="D387" s="225" t="s">
        <v>146</v>
      </c>
      <c r="E387" s="226" t="s">
        <v>391</v>
      </c>
      <c r="F387" s="227" t="s">
        <v>392</v>
      </c>
      <c r="G387" s="228" t="s">
        <v>209</v>
      </c>
      <c r="H387" s="229">
        <v>44</v>
      </c>
      <c r="I387" s="230"/>
      <c r="J387" s="231">
        <f>ROUND(I387*H387,2)</f>
        <v>0</v>
      </c>
      <c r="K387" s="227" t="s">
        <v>150</v>
      </c>
      <c r="L387" s="43"/>
      <c r="M387" s="232" t="s">
        <v>1</v>
      </c>
      <c r="N387" s="233" t="s">
        <v>42</v>
      </c>
      <c r="O387" s="90"/>
      <c r="P387" s="234">
        <f>O387*H387</f>
        <v>0</v>
      </c>
      <c r="Q387" s="234">
        <v>0</v>
      </c>
      <c r="R387" s="234">
        <f>Q387*H387</f>
        <v>0</v>
      </c>
      <c r="S387" s="234">
        <v>0</v>
      </c>
      <c r="T387" s="235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36" t="s">
        <v>151</v>
      </c>
      <c r="AT387" s="236" t="s">
        <v>146</v>
      </c>
      <c r="AU387" s="236" t="s">
        <v>86</v>
      </c>
      <c r="AY387" s="16" t="s">
        <v>142</v>
      </c>
      <c r="BE387" s="237">
        <f>IF(N387="základní",J387,0)</f>
        <v>0</v>
      </c>
      <c r="BF387" s="237">
        <f>IF(N387="snížená",J387,0)</f>
        <v>0</v>
      </c>
      <c r="BG387" s="237">
        <f>IF(N387="zákl. přenesená",J387,0)</f>
        <v>0</v>
      </c>
      <c r="BH387" s="237">
        <f>IF(N387="sníž. přenesená",J387,0)</f>
        <v>0</v>
      </c>
      <c r="BI387" s="237">
        <f>IF(N387="nulová",J387,0)</f>
        <v>0</v>
      </c>
      <c r="BJ387" s="16" t="s">
        <v>84</v>
      </c>
      <c r="BK387" s="237">
        <f>ROUND(I387*H387,2)</f>
        <v>0</v>
      </c>
      <c r="BL387" s="16" t="s">
        <v>151</v>
      </c>
      <c r="BM387" s="236" t="s">
        <v>393</v>
      </c>
    </row>
    <row r="388" spans="1:47" s="2" customFormat="1" ht="12">
      <c r="A388" s="37"/>
      <c r="B388" s="38"/>
      <c r="C388" s="39"/>
      <c r="D388" s="238" t="s">
        <v>153</v>
      </c>
      <c r="E388" s="39"/>
      <c r="F388" s="239" t="s">
        <v>394</v>
      </c>
      <c r="G388" s="39"/>
      <c r="H388" s="39"/>
      <c r="I388" s="240"/>
      <c r="J388" s="39"/>
      <c r="K388" s="39"/>
      <c r="L388" s="43"/>
      <c r="M388" s="241"/>
      <c r="N388" s="242"/>
      <c r="O388" s="90"/>
      <c r="P388" s="90"/>
      <c r="Q388" s="90"/>
      <c r="R388" s="90"/>
      <c r="S388" s="90"/>
      <c r="T388" s="91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6" t="s">
        <v>153</v>
      </c>
      <c r="AU388" s="16" t="s">
        <v>86</v>
      </c>
    </row>
    <row r="389" spans="1:51" s="13" customFormat="1" ht="12">
      <c r="A389" s="13"/>
      <c r="B389" s="243"/>
      <c r="C389" s="244"/>
      <c r="D389" s="245" t="s">
        <v>155</v>
      </c>
      <c r="E389" s="246" t="s">
        <v>1</v>
      </c>
      <c r="F389" s="247" t="s">
        <v>741</v>
      </c>
      <c r="G389" s="244"/>
      <c r="H389" s="248">
        <v>44</v>
      </c>
      <c r="I389" s="249"/>
      <c r="J389" s="244"/>
      <c r="K389" s="244"/>
      <c r="L389" s="250"/>
      <c r="M389" s="251"/>
      <c r="N389" s="252"/>
      <c r="O389" s="252"/>
      <c r="P389" s="252"/>
      <c r="Q389" s="252"/>
      <c r="R389" s="252"/>
      <c r="S389" s="252"/>
      <c r="T389" s="25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4" t="s">
        <v>155</v>
      </c>
      <c r="AU389" s="254" t="s">
        <v>86</v>
      </c>
      <c r="AV389" s="13" t="s">
        <v>86</v>
      </c>
      <c r="AW389" s="13" t="s">
        <v>34</v>
      </c>
      <c r="AX389" s="13" t="s">
        <v>77</v>
      </c>
      <c r="AY389" s="254" t="s">
        <v>142</v>
      </c>
    </row>
    <row r="390" spans="1:65" s="2" customFormat="1" ht="33" customHeight="1">
      <c r="A390" s="37"/>
      <c r="B390" s="38"/>
      <c r="C390" s="225" t="s">
        <v>396</v>
      </c>
      <c r="D390" s="225" t="s">
        <v>146</v>
      </c>
      <c r="E390" s="226" t="s">
        <v>397</v>
      </c>
      <c r="F390" s="227" t="s">
        <v>398</v>
      </c>
      <c r="G390" s="228" t="s">
        <v>209</v>
      </c>
      <c r="H390" s="229">
        <v>176</v>
      </c>
      <c r="I390" s="230"/>
      <c r="J390" s="231">
        <f>ROUND(I390*H390,2)</f>
        <v>0</v>
      </c>
      <c r="K390" s="227" t="s">
        <v>150</v>
      </c>
      <c r="L390" s="43"/>
      <c r="M390" s="232" t="s">
        <v>1</v>
      </c>
      <c r="N390" s="233" t="s">
        <v>42</v>
      </c>
      <c r="O390" s="90"/>
      <c r="P390" s="234">
        <f>O390*H390</f>
        <v>0</v>
      </c>
      <c r="Q390" s="234">
        <v>0.0002002979</v>
      </c>
      <c r="R390" s="234">
        <f>Q390*H390</f>
        <v>0.0352524304</v>
      </c>
      <c r="S390" s="234">
        <v>0</v>
      </c>
      <c r="T390" s="235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36" t="s">
        <v>151</v>
      </c>
      <c r="AT390" s="236" t="s">
        <v>146</v>
      </c>
      <c r="AU390" s="236" t="s">
        <v>86</v>
      </c>
      <c r="AY390" s="16" t="s">
        <v>142</v>
      </c>
      <c r="BE390" s="237">
        <f>IF(N390="základní",J390,0)</f>
        <v>0</v>
      </c>
      <c r="BF390" s="237">
        <f>IF(N390="snížená",J390,0)</f>
        <v>0</v>
      </c>
      <c r="BG390" s="237">
        <f>IF(N390="zákl. přenesená",J390,0)</f>
        <v>0</v>
      </c>
      <c r="BH390" s="237">
        <f>IF(N390="sníž. přenesená",J390,0)</f>
        <v>0</v>
      </c>
      <c r="BI390" s="237">
        <f>IF(N390="nulová",J390,0)</f>
        <v>0</v>
      </c>
      <c r="BJ390" s="16" t="s">
        <v>84</v>
      </c>
      <c r="BK390" s="237">
        <f>ROUND(I390*H390,2)</f>
        <v>0</v>
      </c>
      <c r="BL390" s="16" t="s">
        <v>151</v>
      </c>
      <c r="BM390" s="236" t="s">
        <v>399</v>
      </c>
    </row>
    <row r="391" spans="1:47" s="2" customFormat="1" ht="12">
      <c r="A391" s="37"/>
      <c r="B391" s="38"/>
      <c r="C391" s="39"/>
      <c r="D391" s="238" t="s">
        <v>153</v>
      </c>
      <c r="E391" s="39"/>
      <c r="F391" s="239" t="s">
        <v>400</v>
      </c>
      <c r="G391" s="39"/>
      <c r="H391" s="39"/>
      <c r="I391" s="240"/>
      <c r="J391" s="39"/>
      <c r="K391" s="39"/>
      <c r="L391" s="43"/>
      <c r="M391" s="241"/>
      <c r="N391" s="242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153</v>
      </c>
      <c r="AU391" s="16" t="s">
        <v>86</v>
      </c>
    </row>
    <row r="392" spans="1:51" s="14" customFormat="1" ht="12">
      <c r="A392" s="14"/>
      <c r="B392" s="266"/>
      <c r="C392" s="267"/>
      <c r="D392" s="245" t="s">
        <v>155</v>
      </c>
      <c r="E392" s="268" t="s">
        <v>1</v>
      </c>
      <c r="F392" s="269" t="s">
        <v>742</v>
      </c>
      <c r="G392" s="267"/>
      <c r="H392" s="268" t="s">
        <v>1</v>
      </c>
      <c r="I392" s="270"/>
      <c r="J392" s="267"/>
      <c r="K392" s="267"/>
      <c r="L392" s="271"/>
      <c r="M392" s="272"/>
      <c r="N392" s="273"/>
      <c r="O392" s="273"/>
      <c r="P392" s="273"/>
      <c r="Q392" s="273"/>
      <c r="R392" s="273"/>
      <c r="S392" s="273"/>
      <c r="T392" s="27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5" t="s">
        <v>155</v>
      </c>
      <c r="AU392" s="275" t="s">
        <v>86</v>
      </c>
      <c r="AV392" s="14" t="s">
        <v>84</v>
      </c>
      <c r="AW392" s="14" t="s">
        <v>34</v>
      </c>
      <c r="AX392" s="14" t="s">
        <v>77</v>
      </c>
      <c r="AY392" s="275" t="s">
        <v>142</v>
      </c>
    </row>
    <row r="393" spans="1:51" s="13" customFormat="1" ht="12">
      <c r="A393" s="13"/>
      <c r="B393" s="243"/>
      <c r="C393" s="244"/>
      <c r="D393" s="245" t="s">
        <v>155</v>
      </c>
      <c r="E393" s="246" t="s">
        <v>1</v>
      </c>
      <c r="F393" s="247" t="s">
        <v>743</v>
      </c>
      <c r="G393" s="244"/>
      <c r="H393" s="248">
        <v>176</v>
      </c>
      <c r="I393" s="249"/>
      <c r="J393" s="244"/>
      <c r="K393" s="244"/>
      <c r="L393" s="250"/>
      <c r="M393" s="251"/>
      <c r="N393" s="252"/>
      <c r="O393" s="252"/>
      <c r="P393" s="252"/>
      <c r="Q393" s="252"/>
      <c r="R393" s="252"/>
      <c r="S393" s="252"/>
      <c r="T393" s="25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4" t="s">
        <v>155</v>
      </c>
      <c r="AU393" s="254" t="s">
        <v>86</v>
      </c>
      <c r="AV393" s="13" t="s">
        <v>86</v>
      </c>
      <c r="AW393" s="13" t="s">
        <v>34</v>
      </c>
      <c r="AX393" s="13" t="s">
        <v>77</v>
      </c>
      <c r="AY393" s="254" t="s">
        <v>142</v>
      </c>
    </row>
    <row r="394" spans="1:65" s="2" customFormat="1" ht="33" customHeight="1">
      <c r="A394" s="37"/>
      <c r="B394" s="38"/>
      <c r="C394" s="225" t="s">
        <v>402</v>
      </c>
      <c r="D394" s="225" t="s">
        <v>146</v>
      </c>
      <c r="E394" s="226" t="s">
        <v>403</v>
      </c>
      <c r="F394" s="227" t="s">
        <v>404</v>
      </c>
      <c r="G394" s="228" t="s">
        <v>387</v>
      </c>
      <c r="H394" s="229">
        <v>42.5</v>
      </c>
      <c r="I394" s="230"/>
      <c r="J394" s="231">
        <f>ROUND(I394*H394,2)</f>
        <v>0</v>
      </c>
      <c r="K394" s="227" t="s">
        <v>150</v>
      </c>
      <c r="L394" s="43"/>
      <c r="M394" s="232" t="s">
        <v>1</v>
      </c>
      <c r="N394" s="233" t="s">
        <v>42</v>
      </c>
      <c r="O394" s="90"/>
      <c r="P394" s="234">
        <f>O394*H394</f>
        <v>0</v>
      </c>
      <c r="Q394" s="234">
        <v>0</v>
      </c>
      <c r="R394" s="234">
        <f>Q394*H394</f>
        <v>0</v>
      </c>
      <c r="S394" s="234">
        <v>0</v>
      </c>
      <c r="T394" s="235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6" t="s">
        <v>151</v>
      </c>
      <c r="AT394" s="236" t="s">
        <v>146</v>
      </c>
      <c r="AU394" s="236" t="s">
        <v>86</v>
      </c>
      <c r="AY394" s="16" t="s">
        <v>142</v>
      </c>
      <c r="BE394" s="237">
        <f>IF(N394="základní",J394,0)</f>
        <v>0</v>
      </c>
      <c r="BF394" s="237">
        <f>IF(N394="snížená",J394,0)</f>
        <v>0</v>
      </c>
      <c r="BG394" s="237">
        <f>IF(N394="zákl. přenesená",J394,0)</f>
        <v>0</v>
      </c>
      <c r="BH394" s="237">
        <f>IF(N394="sníž. přenesená",J394,0)</f>
        <v>0</v>
      </c>
      <c r="BI394" s="237">
        <f>IF(N394="nulová",J394,0)</f>
        <v>0</v>
      </c>
      <c r="BJ394" s="16" t="s">
        <v>84</v>
      </c>
      <c r="BK394" s="237">
        <f>ROUND(I394*H394,2)</f>
        <v>0</v>
      </c>
      <c r="BL394" s="16" t="s">
        <v>151</v>
      </c>
      <c r="BM394" s="236" t="s">
        <v>405</v>
      </c>
    </row>
    <row r="395" spans="1:47" s="2" customFormat="1" ht="12">
      <c r="A395" s="37"/>
      <c r="B395" s="38"/>
      <c r="C395" s="39"/>
      <c r="D395" s="238" t="s">
        <v>153</v>
      </c>
      <c r="E395" s="39"/>
      <c r="F395" s="239" t="s">
        <v>406</v>
      </c>
      <c r="G395" s="39"/>
      <c r="H395" s="39"/>
      <c r="I395" s="240"/>
      <c r="J395" s="39"/>
      <c r="K395" s="39"/>
      <c r="L395" s="43"/>
      <c r="M395" s="241"/>
      <c r="N395" s="242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153</v>
      </c>
      <c r="AU395" s="16" t="s">
        <v>86</v>
      </c>
    </row>
    <row r="396" spans="1:51" s="13" customFormat="1" ht="12">
      <c r="A396" s="13"/>
      <c r="B396" s="243"/>
      <c r="C396" s="244"/>
      <c r="D396" s="245" t="s">
        <v>155</v>
      </c>
      <c r="E396" s="246" t="s">
        <v>1</v>
      </c>
      <c r="F396" s="247" t="s">
        <v>729</v>
      </c>
      <c r="G396" s="244"/>
      <c r="H396" s="248">
        <v>42.5</v>
      </c>
      <c r="I396" s="249"/>
      <c r="J396" s="244"/>
      <c r="K396" s="244"/>
      <c r="L396" s="250"/>
      <c r="M396" s="251"/>
      <c r="N396" s="252"/>
      <c r="O396" s="252"/>
      <c r="P396" s="252"/>
      <c r="Q396" s="252"/>
      <c r="R396" s="252"/>
      <c r="S396" s="252"/>
      <c r="T396" s="25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4" t="s">
        <v>155</v>
      </c>
      <c r="AU396" s="254" t="s">
        <v>86</v>
      </c>
      <c r="AV396" s="13" t="s">
        <v>86</v>
      </c>
      <c r="AW396" s="13" t="s">
        <v>34</v>
      </c>
      <c r="AX396" s="13" t="s">
        <v>77</v>
      </c>
      <c r="AY396" s="254" t="s">
        <v>142</v>
      </c>
    </row>
    <row r="397" spans="1:65" s="2" customFormat="1" ht="33" customHeight="1">
      <c r="A397" s="37"/>
      <c r="B397" s="38"/>
      <c r="C397" s="256" t="s">
        <v>744</v>
      </c>
      <c r="D397" s="256" t="s">
        <v>206</v>
      </c>
      <c r="E397" s="257" t="s">
        <v>745</v>
      </c>
      <c r="F397" s="258" t="s">
        <v>746</v>
      </c>
      <c r="G397" s="259" t="s">
        <v>387</v>
      </c>
      <c r="H397" s="260">
        <v>42.5</v>
      </c>
      <c r="I397" s="261"/>
      <c r="J397" s="262">
        <f>ROUND(I397*H397,2)</f>
        <v>0</v>
      </c>
      <c r="K397" s="258" t="s">
        <v>1</v>
      </c>
      <c r="L397" s="263"/>
      <c r="M397" s="264" t="s">
        <v>1</v>
      </c>
      <c r="N397" s="265" t="s">
        <v>42</v>
      </c>
      <c r="O397" s="90"/>
      <c r="P397" s="234">
        <f>O397*H397</f>
        <v>0</v>
      </c>
      <c r="Q397" s="234">
        <v>0.039</v>
      </c>
      <c r="R397" s="234">
        <f>Q397*H397</f>
        <v>1.6575</v>
      </c>
      <c r="S397" s="234">
        <v>0</v>
      </c>
      <c r="T397" s="235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6" t="s">
        <v>210</v>
      </c>
      <c r="AT397" s="236" t="s">
        <v>206</v>
      </c>
      <c r="AU397" s="236" t="s">
        <v>86</v>
      </c>
      <c r="AY397" s="16" t="s">
        <v>142</v>
      </c>
      <c r="BE397" s="237">
        <f>IF(N397="základní",J397,0)</f>
        <v>0</v>
      </c>
      <c r="BF397" s="237">
        <f>IF(N397="snížená",J397,0)</f>
        <v>0</v>
      </c>
      <c r="BG397" s="237">
        <f>IF(N397="zákl. přenesená",J397,0)</f>
        <v>0</v>
      </c>
      <c r="BH397" s="237">
        <f>IF(N397="sníž. přenesená",J397,0)</f>
        <v>0</v>
      </c>
      <c r="BI397" s="237">
        <f>IF(N397="nulová",J397,0)</f>
        <v>0</v>
      </c>
      <c r="BJ397" s="16" t="s">
        <v>84</v>
      </c>
      <c r="BK397" s="237">
        <f>ROUND(I397*H397,2)</f>
        <v>0</v>
      </c>
      <c r="BL397" s="16" t="s">
        <v>151</v>
      </c>
      <c r="BM397" s="236" t="s">
        <v>747</v>
      </c>
    </row>
    <row r="398" spans="1:51" s="13" customFormat="1" ht="12">
      <c r="A398" s="13"/>
      <c r="B398" s="243"/>
      <c r="C398" s="244"/>
      <c r="D398" s="245" t="s">
        <v>155</v>
      </c>
      <c r="E398" s="246" t="s">
        <v>1</v>
      </c>
      <c r="F398" s="247" t="s">
        <v>729</v>
      </c>
      <c r="G398" s="244"/>
      <c r="H398" s="248">
        <v>42.5</v>
      </c>
      <c r="I398" s="249"/>
      <c r="J398" s="244"/>
      <c r="K398" s="244"/>
      <c r="L398" s="250"/>
      <c r="M398" s="251"/>
      <c r="N398" s="252"/>
      <c r="O398" s="252"/>
      <c r="P398" s="252"/>
      <c r="Q398" s="252"/>
      <c r="R398" s="252"/>
      <c r="S398" s="252"/>
      <c r="T398" s="25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4" t="s">
        <v>155</v>
      </c>
      <c r="AU398" s="254" t="s">
        <v>86</v>
      </c>
      <c r="AV398" s="13" t="s">
        <v>86</v>
      </c>
      <c r="AW398" s="13" t="s">
        <v>34</v>
      </c>
      <c r="AX398" s="13" t="s">
        <v>77</v>
      </c>
      <c r="AY398" s="254" t="s">
        <v>142</v>
      </c>
    </row>
    <row r="399" spans="1:65" s="2" customFormat="1" ht="24.15" customHeight="1">
      <c r="A399" s="37"/>
      <c r="B399" s="38"/>
      <c r="C399" s="225" t="s">
        <v>411</v>
      </c>
      <c r="D399" s="225" t="s">
        <v>146</v>
      </c>
      <c r="E399" s="226" t="s">
        <v>412</v>
      </c>
      <c r="F399" s="227" t="s">
        <v>413</v>
      </c>
      <c r="G399" s="228" t="s">
        <v>333</v>
      </c>
      <c r="H399" s="229">
        <v>1.693</v>
      </c>
      <c r="I399" s="230"/>
      <c r="J399" s="231">
        <f>ROUND(I399*H399,2)</f>
        <v>0</v>
      </c>
      <c r="K399" s="227" t="s">
        <v>150</v>
      </c>
      <c r="L399" s="43"/>
      <c r="M399" s="232" t="s">
        <v>1</v>
      </c>
      <c r="N399" s="233" t="s">
        <v>42</v>
      </c>
      <c r="O399" s="90"/>
      <c r="P399" s="234">
        <f>O399*H399</f>
        <v>0</v>
      </c>
      <c r="Q399" s="234">
        <v>0</v>
      </c>
      <c r="R399" s="234">
        <f>Q399*H399</f>
        <v>0</v>
      </c>
      <c r="S399" s="234">
        <v>0</v>
      </c>
      <c r="T399" s="235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6" t="s">
        <v>157</v>
      </c>
      <c r="AT399" s="236" t="s">
        <v>146</v>
      </c>
      <c r="AU399" s="236" t="s">
        <v>86</v>
      </c>
      <c r="AY399" s="16" t="s">
        <v>142</v>
      </c>
      <c r="BE399" s="237">
        <f>IF(N399="základní",J399,0)</f>
        <v>0</v>
      </c>
      <c r="BF399" s="237">
        <f>IF(N399="snížená",J399,0)</f>
        <v>0</v>
      </c>
      <c r="BG399" s="237">
        <f>IF(N399="zákl. přenesená",J399,0)</f>
        <v>0</v>
      </c>
      <c r="BH399" s="237">
        <f>IF(N399="sníž. přenesená",J399,0)</f>
        <v>0</v>
      </c>
      <c r="BI399" s="237">
        <f>IF(N399="nulová",J399,0)</f>
        <v>0</v>
      </c>
      <c r="BJ399" s="16" t="s">
        <v>84</v>
      </c>
      <c r="BK399" s="237">
        <f>ROUND(I399*H399,2)</f>
        <v>0</v>
      </c>
      <c r="BL399" s="16" t="s">
        <v>157</v>
      </c>
      <c r="BM399" s="236" t="s">
        <v>414</v>
      </c>
    </row>
    <row r="400" spans="1:47" s="2" customFormat="1" ht="12">
      <c r="A400" s="37"/>
      <c r="B400" s="38"/>
      <c r="C400" s="39"/>
      <c r="D400" s="238" t="s">
        <v>153</v>
      </c>
      <c r="E400" s="39"/>
      <c r="F400" s="239" t="s">
        <v>415</v>
      </c>
      <c r="G400" s="39"/>
      <c r="H400" s="39"/>
      <c r="I400" s="240"/>
      <c r="J400" s="39"/>
      <c r="K400" s="39"/>
      <c r="L400" s="43"/>
      <c r="M400" s="241"/>
      <c r="N400" s="242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153</v>
      </c>
      <c r="AU400" s="16" t="s">
        <v>86</v>
      </c>
    </row>
    <row r="401" spans="1:65" s="2" customFormat="1" ht="24.15" customHeight="1">
      <c r="A401" s="37"/>
      <c r="B401" s="38"/>
      <c r="C401" s="225" t="s">
        <v>416</v>
      </c>
      <c r="D401" s="225" t="s">
        <v>146</v>
      </c>
      <c r="E401" s="226" t="s">
        <v>417</v>
      </c>
      <c r="F401" s="227" t="s">
        <v>418</v>
      </c>
      <c r="G401" s="228" t="s">
        <v>333</v>
      </c>
      <c r="H401" s="229">
        <v>1.693</v>
      </c>
      <c r="I401" s="230"/>
      <c r="J401" s="231">
        <f>ROUND(I401*H401,2)</f>
        <v>0</v>
      </c>
      <c r="K401" s="227" t="s">
        <v>150</v>
      </c>
      <c r="L401" s="43"/>
      <c r="M401" s="232" t="s">
        <v>1</v>
      </c>
      <c r="N401" s="233" t="s">
        <v>42</v>
      </c>
      <c r="O401" s="90"/>
      <c r="P401" s="234">
        <f>O401*H401</f>
        <v>0</v>
      </c>
      <c r="Q401" s="234">
        <v>0</v>
      </c>
      <c r="R401" s="234">
        <f>Q401*H401</f>
        <v>0</v>
      </c>
      <c r="S401" s="234">
        <v>0</v>
      </c>
      <c r="T401" s="235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6" t="s">
        <v>157</v>
      </c>
      <c r="AT401" s="236" t="s">
        <v>146</v>
      </c>
      <c r="AU401" s="236" t="s">
        <v>86</v>
      </c>
      <c r="AY401" s="16" t="s">
        <v>142</v>
      </c>
      <c r="BE401" s="237">
        <f>IF(N401="základní",J401,0)</f>
        <v>0</v>
      </c>
      <c r="BF401" s="237">
        <f>IF(N401="snížená",J401,0)</f>
        <v>0</v>
      </c>
      <c r="BG401" s="237">
        <f>IF(N401="zákl. přenesená",J401,0)</f>
        <v>0</v>
      </c>
      <c r="BH401" s="237">
        <f>IF(N401="sníž. přenesená",J401,0)</f>
        <v>0</v>
      </c>
      <c r="BI401" s="237">
        <f>IF(N401="nulová",J401,0)</f>
        <v>0</v>
      </c>
      <c r="BJ401" s="16" t="s">
        <v>84</v>
      </c>
      <c r="BK401" s="237">
        <f>ROUND(I401*H401,2)</f>
        <v>0</v>
      </c>
      <c r="BL401" s="16" t="s">
        <v>157</v>
      </c>
      <c r="BM401" s="236" t="s">
        <v>419</v>
      </c>
    </row>
    <row r="402" spans="1:47" s="2" customFormat="1" ht="12">
      <c r="A402" s="37"/>
      <c r="B402" s="38"/>
      <c r="C402" s="39"/>
      <c r="D402" s="238" t="s">
        <v>153</v>
      </c>
      <c r="E402" s="39"/>
      <c r="F402" s="239" t="s">
        <v>420</v>
      </c>
      <c r="G402" s="39"/>
      <c r="H402" s="39"/>
      <c r="I402" s="240"/>
      <c r="J402" s="39"/>
      <c r="K402" s="39"/>
      <c r="L402" s="43"/>
      <c r="M402" s="241"/>
      <c r="N402" s="242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153</v>
      </c>
      <c r="AU402" s="16" t="s">
        <v>86</v>
      </c>
    </row>
    <row r="403" spans="1:63" s="12" customFormat="1" ht="22.8" customHeight="1">
      <c r="A403" s="12"/>
      <c r="B403" s="209"/>
      <c r="C403" s="210"/>
      <c r="D403" s="211" t="s">
        <v>76</v>
      </c>
      <c r="E403" s="223" t="s">
        <v>748</v>
      </c>
      <c r="F403" s="223" t="s">
        <v>749</v>
      </c>
      <c r="G403" s="210"/>
      <c r="H403" s="210"/>
      <c r="I403" s="213"/>
      <c r="J403" s="224">
        <f>BK403</f>
        <v>0</v>
      </c>
      <c r="K403" s="210"/>
      <c r="L403" s="215"/>
      <c r="M403" s="216"/>
      <c r="N403" s="217"/>
      <c r="O403" s="217"/>
      <c r="P403" s="218">
        <f>SUM(P404:P411)</f>
        <v>0</v>
      </c>
      <c r="Q403" s="217"/>
      <c r="R403" s="218">
        <f>SUM(R404:R411)</f>
        <v>0.402336</v>
      </c>
      <c r="S403" s="217"/>
      <c r="T403" s="219">
        <f>SUM(T404:T411)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20" t="s">
        <v>86</v>
      </c>
      <c r="AT403" s="221" t="s">
        <v>76</v>
      </c>
      <c r="AU403" s="221" t="s">
        <v>84</v>
      </c>
      <c r="AY403" s="220" t="s">
        <v>142</v>
      </c>
      <c r="BK403" s="222">
        <f>SUM(BK404:BK411)</f>
        <v>0</v>
      </c>
    </row>
    <row r="404" spans="1:65" s="2" customFormat="1" ht="24.15" customHeight="1">
      <c r="A404" s="37"/>
      <c r="B404" s="38"/>
      <c r="C404" s="225" t="s">
        <v>750</v>
      </c>
      <c r="D404" s="225" t="s">
        <v>146</v>
      </c>
      <c r="E404" s="226" t="s">
        <v>751</v>
      </c>
      <c r="F404" s="227" t="s">
        <v>752</v>
      </c>
      <c r="G404" s="228" t="s">
        <v>178</v>
      </c>
      <c r="H404" s="229">
        <v>15.24</v>
      </c>
      <c r="I404" s="230"/>
      <c r="J404" s="231">
        <f>ROUND(I404*H404,2)</f>
        <v>0</v>
      </c>
      <c r="K404" s="227" t="s">
        <v>150</v>
      </c>
      <c r="L404" s="43"/>
      <c r="M404" s="232" t="s">
        <v>1</v>
      </c>
      <c r="N404" s="233" t="s">
        <v>42</v>
      </c>
      <c r="O404" s="90"/>
      <c r="P404" s="234">
        <f>O404*H404</f>
        <v>0</v>
      </c>
      <c r="Q404" s="234">
        <v>0.0264</v>
      </c>
      <c r="R404" s="234">
        <f>Q404*H404</f>
        <v>0.402336</v>
      </c>
      <c r="S404" s="234">
        <v>0</v>
      </c>
      <c r="T404" s="235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6" t="s">
        <v>157</v>
      </c>
      <c r="AT404" s="236" t="s">
        <v>146</v>
      </c>
      <c r="AU404" s="236" t="s">
        <v>86</v>
      </c>
      <c r="AY404" s="16" t="s">
        <v>142</v>
      </c>
      <c r="BE404" s="237">
        <f>IF(N404="základní",J404,0)</f>
        <v>0</v>
      </c>
      <c r="BF404" s="237">
        <f>IF(N404="snížená",J404,0)</f>
        <v>0</v>
      </c>
      <c r="BG404" s="237">
        <f>IF(N404="zákl. přenesená",J404,0)</f>
        <v>0</v>
      </c>
      <c r="BH404" s="237">
        <f>IF(N404="sníž. přenesená",J404,0)</f>
        <v>0</v>
      </c>
      <c r="BI404" s="237">
        <f>IF(N404="nulová",J404,0)</f>
        <v>0</v>
      </c>
      <c r="BJ404" s="16" t="s">
        <v>84</v>
      </c>
      <c r="BK404" s="237">
        <f>ROUND(I404*H404,2)</f>
        <v>0</v>
      </c>
      <c r="BL404" s="16" t="s">
        <v>157</v>
      </c>
      <c r="BM404" s="236" t="s">
        <v>753</v>
      </c>
    </row>
    <row r="405" spans="1:47" s="2" customFormat="1" ht="12">
      <c r="A405" s="37"/>
      <c r="B405" s="38"/>
      <c r="C405" s="39"/>
      <c r="D405" s="238" t="s">
        <v>153</v>
      </c>
      <c r="E405" s="39"/>
      <c r="F405" s="239" t="s">
        <v>754</v>
      </c>
      <c r="G405" s="39"/>
      <c r="H405" s="39"/>
      <c r="I405" s="240"/>
      <c r="J405" s="39"/>
      <c r="K405" s="39"/>
      <c r="L405" s="43"/>
      <c r="M405" s="241"/>
      <c r="N405" s="242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6" t="s">
        <v>153</v>
      </c>
      <c r="AU405" s="16" t="s">
        <v>86</v>
      </c>
    </row>
    <row r="406" spans="1:51" s="14" customFormat="1" ht="12">
      <c r="A406" s="14"/>
      <c r="B406" s="266"/>
      <c r="C406" s="267"/>
      <c r="D406" s="245" t="s">
        <v>155</v>
      </c>
      <c r="E406" s="268" t="s">
        <v>1</v>
      </c>
      <c r="F406" s="269" t="s">
        <v>530</v>
      </c>
      <c r="G406" s="267"/>
      <c r="H406" s="268" t="s">
        <v>1</v>
      </c>
      <c r="I406" s="270"/>
      <c r="J406" s="267"/>
      <c r="K406" s="267"/>
      <c r="L406" s="271"/>
      <c r="M406" s="272"/>
      <c r="N406" s="273"/>
      <c r="O406" s="273"/>
      <c r="P406" s="273"/>
      <c r="Q406" s="273"/>
      <c r="R406" s="273"/>
      <c r="S406" s="273"/>
      <c r="T406" s="27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5" t="s">
        <v>155</v>
      </c>
      <c r="AU406" s="275" t="s">
        <v>86</v>
      </c>
      <c r="AV406" s="14" t="s">
        <v>84</v>
      </c>
      <c r="AW406" s="14" t="s">
        <v>34</v>
      </c>
      <c r="AX406" s="14" t="s">
        <v>77</v>
      </c>
      <c r="AY406" s="275" t="s">
        <v>142</v>
      </c>
    </row>
    <row r="407" spans="1:51" s="13" customFormat="1" ht="12">
      <c r="A407" s="13"/>
      <c r="B407" s="243"/>
      <c r="C407" s="244"/>
      <c r="D407" s="245" t="s">
        <v>155</v>
      </c>
      <c r="E407" s="246" t="s">
        <v>1</v>
      </c>
      <c r="F407" s="247" t="s">
        <v>755</v>
      </c>
      <c r="G407" s="244"/>
      <c r="H407" s="248">
        <v>15.24</v>
      </c>
      <c r="I407" s="249"/>
      <c r="J407" s="244"/>
      <c r="K407" s="244"/>
      <c r="L407" s="250"/>
      <c r="M407" s="251"/>
      <c r="N407" s="252"/>
      <c r="O407" s="252"/>
      <c r="P407" s="252"/>
      <c r="Q407" s="252"/>
      <c r="R407" s="252"/>
      <c r="S407" s="252"/>
      <c r="T407" s="25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4" t="s">
        <v>155</v>
      </c>
      <c r="AU407" s="254" t="s">
        <v>86</v>
      </c>
      <c r="AV407" s="13" t="s">
        <v>86</v>
      </c>
      <c r="AW407" s="13" t="s">
        <v>34</v>
      </c>
      <c r="AX407" s="13" t="s">
        <v>77</v>
      </c>
      <c r="AY407" s="254" t="s">
        <v>142</v>
      </c>
    </row>
    <row r="408" spans="1:65" s="2" customFormat="1" ht="24.15" customHeight="1">
      <c r="A408" s="37"/>
      <c r="B408" s="38"/>
      <c r="C408" s="225" t="s">
        <v>756</v>
      </c>
      <c r="D408" s="225" t="s">
        <v>146</v>
      </c>
      <c r="E408" s="226" t="s">
        <v>757</v>
      </c>
      <c r="F408" s="227" t="s">
        <v>758</v>
      </c>
      <c r="G408" s="228" t="s">
        <v>333</v>
      </c>
      <c r="H408" s="229">
        <v>0.402</v>
      </c>
      <c r="I408" s="230"/>
      <c r="J408" s="231">
        <f>ROUND(I408*H408,2)</f>
        <v>0</v>
      </c>
      <c r="K408" s="227" t="s">
        <v>150</v>
      </c>
      <c r="L408" s="43"/>
      <c r="M408" s="232" t="s">
        <v>1</v>
      </c>
      <c r="N408" s="233" t="s">
        <v>42</v>
      </c>
      <c r="O408" s="90"/>
      <c r="P408" s="234">
        <f>O408*H408</f>
        <v>0</v>
      </c>
      <c r="Q408" s="234">
        <v>0</v>
      </c>
      <c r="R408" s="234">
        <f>Q408*H408</f>
        <v>0</v>
      </c>
      <c r="S408" s="234">
        <v>0</v>
      </c>
      <c r="T408" s="235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6" t="s">
        <v>157</v>
      </c>
      <c r="AT408" s="236" t="s">
        <v>146</v>
      </c>
      <c r="AU408" s="236" t="s">
        <v>86</v>
      </c>
      <c r="AY408" s="16" t="s">
        <v>142</v>
      </c>
      <c r="BE408" s="237">
        <f>IF(N408="základní",J408,0)</f>
        <v>0</v>
      </c>
      <c r="BF408" s="237">
        <f>IF(N408="snížená",J408,0)</f>
        <v>0</v>
      </c>
      <c r="BG408" s="237">
        <f>IF(N408="zákl. přenesená",J408,0)</f>
        <v>0</v>
      </c>
      <c r="BH408" s="237">
        <f>IF(N408="sníž. přenesená",J408,0)</f>
        <v>0</v>
      </c>
      <c r="BI408" s="237">
        <f>IF(N408="nulová",J408,0)</f>
        <v>0</v>
      </c>
      <c r="BJ408" s="16" t="s">
        <v>84</v>
      </c>
      <c r="BK408" s="237">
        <f>ROUND(I408*H408,2)</f>
        <v>0</v>
      </c>
      <c r="BL408" s="16" t="s">
        <v>157</v>
      </c>
      <c r="BM408" s="236" t="s">
        <v>759</v>
      </c>
    </row>
    <row r="409" spans="1:47" s="2" customFormat="1" ht="12">
      <c r="A409" s="37"/>
      <c r="B409" s="38"/>
      <c r="C409" s="39"/>
      <c r="D409" s="238" t="s">
        <v>153</v>
      </c>
      <c r="E409" s="39"/>
      <c r="F409" s="239" t="s">
        <v>760</v>
      </c>
      <c r="G409" s="39"/>
      <c r="H409" s="39"/>
      <c r="I409" s="240"/>
      <c r="J409" s="39"/>
      <c r="K409" s="39"/>
      <c r="L409" s="43"/>
      <c r="M409" s="241"/>
      <c r="N409" s="242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153</v>
      </c>
      <c r="AU409" s="16" t="s">
        <v>86</v>
      </c>
    </row>
    <row r="410" spans="1:65" s="2" customFormat="1" ht="24.15" customHeight="1">
      <c r="A410" s="37"/>
      <c r="B410" s="38"/>
      <c r="C410" s="225" t="s">
        <v>761</v>
      </c>
      <c r="D410" s="225" t="s">
        <v>146</v>
      </c>
      <c r="E410" s="226" t="s">
        <v>762</v>
      </c>
      <c r="F410" s="227" t="s">
        <v>763</v>
      </c>
      <c r="G410" s="228" t="s">
        <v>333</v>
      </c>
      <c r="H410" s="229">
        <v>0.402</v>
      </c>
      <c r="I410" s="230"/>
      <c r="J410" s="231">
        <f>ROUND(I410*H410,2)</f>
        <v>0</v>
      </c>
      <c r="K410" s="227" t="s">
        <v>150</v>
      </c>
      <c r="L410" s="43"/>
      <c r="M410" s="232" t="s">
        <v>1</v>
      </c>
      <c r="N410" s="233" t="s">
        <v>42</v>
      </c>
      <c r="O410" s="90"/>
      <c r="P410" s="234">
        <f>O410*H410</f>
        <v>0</v>
      </c>
      <c r="Q410" s="234">
        <v>0</v>
      </c>
      <c r="R410" s="234">
        <f>Q410*H410</f>
        <v>0</v>
      </c>
      <c r="S410" s="234">
        <v>0</v>
      </c>
      <c r="T410" s="235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6" t="s">
        <v>157</v>
      </c>
      <c r="AT410" s="236" t="s">
        <v>146</v>
      </c>
      <c r="AU410" s="236" t="s">
        <v>86</v>
      </c>
      <c r="AY410" s="16" t="s">
        <v>142</v>
      </c>
      <c r="BE410" s="237">
        <f>IF(N410="základní",J410,0)</f>
        <v>0</v>
      </c>
      <c r="BF410" s="237">
        <f>IF(N410="snížená",J410,0)</f>
        <v>0</v>
      </c>
      <c r="BG410" s="237">
        <f>IF(N410="zákl. přenesená",J410,0)</f>
        <v>0</v>
      </c>
      <c r="BH410" s="237">
        <f>IF(N410="sníž. přenesená",J410,0)</f>
        <v>0</v>
      </c>
      <c r="BI410" s="237">
        <f>IF(N410="nulová",J410,0)</f>
        <v>0</v>
      </c>
      <c r="BJ410" s="16" t="s">
        <v>84</v>
      </c>
      <c r="BK410" s="237">
        <f>ROUND(I410*H410,2)</f>
        <v>0</v>
      </c>
      <c r="BL410" s="16" t="s">
        <v>157</v>
      </c>
      <c r="BM410" s="236" t="s">
        <v>764</v>
      </c>
    </row>
    <row r="411" spans="1:47" s="2" customFormat="1" ht="12">
      <c r="A411" s="37"/>
      <c r="B411" s="38"/>
      <c r="C411" s="39"/>
      <c r="D411" s="238" t="s">
        <v>153</v>
      </c>
      <c r="E411" s="39"/>
      <c r="F411" s="239" t="s">
        <v>765</v>
      </c>
      <c r="G411" s="39"/>
      <c r="H411" s="39"/>
      <c r="I411" s="240"/>
      <c r="J411" s="39"/>
      <c r="K411" s="39"/>
      <c r="L411" s="43"/>
      <c r="M411" s="241"/>
      <c r="N411" s="242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153</v>
      </c>
      <c r="AU411" s="16" t="s">
        <v>86</v>
      </c>
    </row>
    <row r="412" spans="1:63" s="12" customFormat="1" ht="22.8" customHeight="1">
      <c r="A412" s="12"/>
      <c r="B412" s="209"/>
      <c r="C412" s="210"/>
      <c r="D412" s="211" t="s">
        <v>76</v>
      </c>
      <c r="E412" s="223" t="s">
        <v>421</v>
      </c>
      <c r="F412" s="223" t="s">
        <v>422</v>
      </c>
      <c r="G412" s="210"/>
      <c r="H412" s="210"/>
      <c r="I412" s="213"/>
      <c r="J412" s="224">
        <f>BK412</f>
        <v>0</v>
      </c>
      <c r="K412" s="210"/>
      <c r="L412" s="215"/>
      <c r="M412" s="216"/>
      <c r="N412" s="217"/>
      <c r="O412" s="217"/>
      <c r="P412" s="218">
        <f>SUM(P413:P422)</f>
        <v>0</v>
      </c>
      <c r="Q412" s="217"/>
      <c r="R412" s="218">
        <f>SUM(R413:R422)</f>
        <v>0.0159843</v>
      </c>
      <c r="S412" s="217"/>
      <c r="T412" s="219">
        <f>SUM(T413:T422)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0" t="s">
        <v>86</v>
      </c>
      <c r="AT412" s="221" t="s">
        <v>76</v>
      </c>
      <c r="AU412" s="221" t="s">
        <v>84</v>
      </c>
      <c r="AY412" s="220" t="s">
        <v>142</v>
      </c>
      <c r="BK412" s="222">
        <f>SUM(BK413:BK422)</f>
        <v>0</v>
      </c>
    </row>
    <row r="413" spans="1:65" s="2" customFormat="1" ht="24.15" customHeight="1">
      <c r="A413" s="37"/>
      <c r="B413" s="38"/>
      <c r="C413" s="225" t="s">
        <v>766</v>
      </c>
      <c r="D413" s="225" t="s">
        <v>146</v>
      </c>
      <c r="E413" s="226" t="s">
        <v>767</v>
      </c>
      <c r="F413" s="227" t="s">
        <v>768</v>
      </c>
      <c r="G413" s="228" t="s">
        <v>178</v>
      </c>
      <c r="H413" s="229">
        <v>1.8</v>
      </c>
      <c r="I413" s="230"/>
      <c r="J413" s="231">
        <f>ROUND(I413*H413,2)</f>
        <v>0</v>
      </c>
      <c r="K413" s="227" t="s">
        <v>150</v>
      </c>
      <c r="L413" s="43"/>
      <c r="M413" s="232" t="s">
        <v>1</v>
      </c>
      <c r="N413" s="233" t="s">
        <v>42</v>
      </c>
      <c r="O413" s="90"/>
      <c r="P413" s="234">
        <f>O413*H413</f>
        <v>0</v>
      </c>
      <c r="Q413" s="234">
        <v>6.7E-05</v>
      </c>
      <c r="R413" s="234">
        <f>Q413*H413</f>
        <v>0.0001206</v>
      </c>
      <c r="S413" s="234">
        <v>0</v>
      </c>
      <c r="T413" s="235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6" t="s">
        <v>157</v>
      </c>
      <c r="AT413" s="236" t="s">
        <v>146</v>
      </c>
      <c r="AU413" s="236" t="s">
        <v>86</v>
      </c>
      <c r="AY413" s="16" t="s">
        <v>142</v>
      </c>
      <c r="BE413" s="237">
        <f>IF(N413="základní",J413,0)</f>
        <v>0</v>
      </c>
      <c r="BF413" s="237">
        <f>IF(N413="snížená",J413,0)</f>
        <v>0</v>
      </c>
      <c r="BG413" s="237">
        <f>IF(N413="zákl. přenesená",J413,0)</f>
        <v>0</v>
      </c>
      <c r="BH413" s="237">
        <f>IF(N413="sníž. přenesená",J413,0)</f>
        <v>0</v>
      </c>
      <c r="BI413" s="237">
        <f>IF(N413="nulová",J413,0)</f>
        <v>0</v>
      </c>
      <c r="BJ413" s="16" t="s">
        <v>84</v>
      </c>
      <c r="BK413" s="237">
        <f>ROUND(I413*H413,2)</f>
        <v>0</v>
      </c>
      <c r="BL413" s="16" t="s">
        <v>157</v>
      </c>
      <c r="BM413" s="236" t="s">
        <v>769</v>
      </c>
    </row>
    <row r="414" spans="1:47" s="2" customFormat="1" ht="12">
      <c r="A414" s="37"/>
      <c r="B414" s="38"/>
      <c r="C414" s="39"/>
      <c r="D414" s="238" t="s">
        <v>153</v>
      </c>
      <c r="E414" s="39"/>
      <c r="F414" s="239" t="s">
        <v>770</v>
      </c>
      <c r="G414" s="39"/>
      <c r="H414" s="39"/>
      <c r="I414" s="240"/>
      <c r="J414" s="39"/>
      <c r="K414" s="39"/>
      <c r="L414" s="43"/>
      <c r="M414" s="241"/>
      <c r="N414" s="242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153</v>
      </c>
      <c r="AU414" s="16" t="s">
        <v>86</v>
      </c>
    </row>
    <row r="415" spans="1:51" s="13" customFormat="1" ht="12">
      <c r="A415" s="13"/>
      <c r="B415" s="243"/>
      <c r="C415" s="244"/>
      <c r="D415" s="245" t="s">
        <v>155</v>
      </c>
      <c r="E415" s="246" t="s">
        <v>1</v>
      </c>
      <c r="F415" s="247" t="s">
        <v>771</v>
      </c>
      <c r="G415" s="244"/>
      <c r="H415" s="248">
        <v>1.8</v>
      </c>
      <c r="I415" s="249"/>
      <c r="J415" s="244"/>
      <c r="K415" s="244"/>
      <c r="L415" s="250"/>
      <c r="M415" s="251"/>
      <c r="N415" s="252"/>
      <c r="O415" s="252"/>
      <c r="P415" s="252"/>
      <c r="Q415" s="252"/>
      <c r="R415" s="252"/>
      <c r="S415" s="252"/>
      <c r="T415" s="25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4" t="s">
        <v>155</v>
      </c>
      <c r="AU415" s="254" t="s">
        <v>86</v>
      </c>
      <c r="AV415" s="13" t="s">
        <v>86</v>
      </c>
      <c r="AW415" s="13" t="s">
        <v>34</v>
      </c>
      <c r="AX415" s="13" t="s">
        <v>77</v>
      </c>
      <c r="AY415" s="254" t="s">
        <v>142</v>
      </c>
    </row>
    <row r="416" spans="1:65" s="2" customFormat="1" ht="24.15" customHeight="1">
      <c r="A416" s="37"/>
      <c r="B416" s="38"/>
      <c r="C416" s="225" t="s">
        <v>772</v>
      </c>
      <c r="D416" s="225" t="s">
        <v>146</v>
      </c>
      <c r="E416" s="226" t="s">
        <v>773</v>
      </c>
      <c r="F416" s="227" t="s">
        <v>774</v>
      </c>
      <c r="G416" s="228" t="s">
        <v>178</v>
      </c>
      <c r="H416" s="229">
        <v>1.8</v>
      </c>
      <c r="I416" s="230"/>
      <c r="J416" s="231">
        <f>ROUND(I416*H416,2)</f>
        <v>0</v>
      </c>
      <c r="K416" s="227" t="s">
        <v>1</v>
      </c>
      <c r="L416" s="43"/>
      <c r="M416" s="232" t="s">
        <v>1</v>
      </c>
      <c r="N416" s="233" t="s">
        <v>42</v>
      </c>
      <c r="O416" s="90"/>
      <c r="P416" s="234">
        <f>O416*H416</f>
        <v>0</v>
      </c>
      <c r="Q416" s="234">
        <v>0.00023</v>
      </c>
      <c r="R416" s="234">
        <f>Q416*H416</f>
        <v>0.00041400000000000003</v>
      </c>
      <c r="S416" s="234">
        <v>0</v>
      </c>
      <c r="T416" s="235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6" t="s">
        <v>157</v>
      </c>
      <c r="AT416" s="236" t="s">
        <v>146</v>
      </c>
      <c r="AU416" s="236" t="s">
        <v>86</v>
      </c>
      <c r="AY416" s="16" t="s">
        <v>142</v>
      </c>
      <c r="BE416" s="237">
        <f>IF(N416="základní",J416,0)</f>
        <v>0</v>
      </c>
      <c r="BF416" s="237">
        <f>IF(N416="snížená",J416,0)</f>
        <v>0</v>
      </c>
      <c r="BG416" s="237">
        <f>IF(N416="zákl. přenesená",J416,0)</f>
        <v>0</v>
      </c>
      <c r="BH416" s="237">
        <f>IF(N416="sníž. přenesená",J416,0)</f>
        <v>0</v>
      </c>
      <c r="BI416" s="237">
        <f>IF(N416="nulová",J416,0)</f>
        <v>0</v>
      </c>
      <c r="BJ416" s="16" t="s">
        <v>84</v>
      </c>
      <c r="BK416" s="237">
        <f>ROUND(I416*H416,2)</f>
        <v>0</v>
      </c>
      <c r="BL416" s="16" t="s">
        <v>157</v>
      </c>
      <c r="BM416" s="236" t="s">
        <v>775</v>
      </c>
    </row>
    <row r="417" spans="1:51" s="13" customFormat="1" ht="12">
      <c r="A417" s="13"/>
      <c r="B417" s="243"/>
      <c r="C417" s="244"/>
      <c r="D417" s="245" t="s">
        <v>155</v>
      </c>
      <c r="E417" s="246" t="s">
        <v>1</v>
      </c>
      <c r="F417" s="247" t="s">
        <v>776</v>
      </c>
      <c r="G417" s="244"/>
      <c r="H417" s="248">
        <v>1.7999999999999998</v>
      </c>
      <c r="I417" s="249"/>
      <c r="J417" s="244"/>
      <c r="K417" s="244"/>
      <c r="L417" s="250"/>
      <c r="M417" s="251"/>
      <c r="N417" s="252"/>
      <c r="O417" s="252"/>
      <c r="P417" s="252"/>
      <c r="Q417" s="252"/>
      <c r="R417" s="252"/>
      <c r="S417" s="252"/>
      <c r="T417" s="25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4" t="s">
        <v>155</v>
      </c>
      <c r="AU417" s="254" t="s">
        <v>86</v>
      </c>
      <c r="AV417" s="13" t="s">
        <v>86</v>
      </c>
      <c r="AW417" s="13" t="s">
        <v>34</v>
      </c>
      <c r="AX417" s="13" t="s">
        <v>77</v>
      </c>
      <c r="AY417" s="254" t="s">
        <v>142</v>
      </c>
    </row>
    <row r="418" spans="1:65" s="2" customFormat="1" ht="21.75" customHeight="1">
      <c r="A418" s="37"/>
      <c r="B418" s="38"/>
      <c r="C418" s="225" t="s">
        <v>423</v>
      </c>
      <c r="D418" s="225" t="s">
        <v>146</v>
      </c>
      <c r="E418" s="226" t="s">
        <v>424</v>
      </c>
      <c r="F418" s="227" t="s">
        <v>425</v>
      </c>
      <c r="G418" s="228" t="s">
        <v>178</v>
      </c>
      <c r="H418" s="229">
        <v>73.57</v>
      </c>
      <c r="I418" s="230"/>
      <c r="J418" s="231">
        <f>ROUND(I418*H418,2)</f>
        <v>0</v>
      </c>
      <c r="K418" s="227" t="s">
        <v>1</v>
      </c>
      <c r="L418" s="43"/>
      <c r="M418" s="232" t="s">
        <v>1</v>
      </c>
      <c r="N418" s="233" t="s">
        <v>42</v>
      </c>
      <c r="O418" s="90"/>
      <c r="P418" s="234">
        <f>O418*H418</f>
        <v>0</v>
      </c>
      <c r="Q418" s="234">
        <v>0.00021</v>
      </c>
      <c r="R418" s="234">
        <f>Q418*H418</f>
        <v>0.015449699999999999</v>
      </c>
      <c r="S418" s="234">
        <v>0</v>
      </c>
      <c r="T418" s="235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6" t="s">
        <v>157</v>
      </c>
      <c r="AT418" s="236" t="s">
        <v>146</v>
      </c>
      <c r="AU418" s="236" t="s">
        <v>86</v>
      </c>
      <c r="AY418" s="16" t="s">
        <v>142</v>
      </c>
      <c r="BE418" s="237">
        <f>IF(N418="základní",J418,0)</f>
        <v>0</v>
      </c>
      <c r="BF418" s="237">
        <f>IF(N418="snížená",J418,0)</f>
        <v>0</v>
      </c>
      <c r="BG418" s="237">
        <f>IF(N418="zákl. přenesená",J418,0)</f>
        <v>0</v>
      </c>
      <c r="BH418" s="237">
        <f>IF(N418="sníž. přenesená",J418,0)</f>
        <v>0</v>
      </c>
      <c r="BI418" s="237">
        <f>IF(N418="nulová",J418,0)</f>
        <v>0</v>
      </c>
      <c r="BJ418" s="16" t="s">
        <v>84</v>
      </c>
      <c r="BK418" s="237">
        <f>ROUND(I418*H418,2)</f>
        <v>0</v>
      </c>
      <c r="BL418" s="16" t="s">
        <v>157</v>
      </c>
      <c r="BM418" s="236" t="s">
        <v>426</v>
      </c>
    </row>
    <row r="419" spans="1:51" s="13" customFormat="1" ht="12">
      <c r="A419" s="13"/>
      <c r="B419" s="243"/>
      <c r="C419" s="244"/>
      <c r="D419" s="245" t="s">
        <v>155</v>
      </c>
      <c r="E419" s="246" t="s">
        <v>1</v>
      </c>
      <c r="F419" s="247" t="s">
        <v>777</v>
      </c>
      <c r="G419" s="244"/>
      <c r="H419" s="248">
        <v>16.62</v>
      </c>
      <c r="I419" s="249"/>
      <c r="J419" s="244"/>
      <c r="K419" s="244"/>
      <c r="L419" s="250"/>
      <c r="M419" s="251"/>
      <c r="N419" s="252"/>
      <c r="O419" s="252"/>
      <c r="P419" s="252"/>
      <c r="Q419" s="252"/>
      <c r="R419" s="252"/>
      <c r="S419" s="252"/>
      <c r="T419" s="25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4" t="s">
        <v>155</v>
      </c>
      <c r="AU419" s="254" t="s">
        <v>86</v>
      </c>
      <c r="AV419" s="13" t="s">
        <v>86</v>
      </c>
      <c r="AW419" s="13" t="s">
        <v>34</v>
      </c>
      <c r="AX419" s="13" t="s">
        <v>77</v>
      </c>
      <c r="AY419" s="254" t="s">
        <v>142</v>
      </c>
    </row>
    <row r="420" spans="1:51" s="13" customFormat="1" ht="12">
      <c r="A420" s="13"/>
      <c r="B420" s="243"/>
      <c r="C420" s="244"/>
      <c r="D420" s="245" t="s">
        <v>155</v>
      </c>
      <c r="E420" s="246" t="s">
        <v>1</v>
      </c>
      <c r="F420" s="247" t="s">
        <v>613</v>
      </c>
      <c r="G420" s="244"/>
      <c r="H420" s="248">
        <v>0.8</v>
      </c>
      <c r="I420" s="249"/>
      <c r="J420" s="244"/>
      <c r="K420" s="244"/>
      <c r="L420" s="250"/>
      <c r="M420" s="251"/>
      <c r="N420" s="252"/>
      <c r="O420" s="252"/>
      <c r="P420" s="252"/>
      <c r="Q420" s="252"/>
      <c r="R420" s="252"/>
      <c r="S420" s="252"/>
      <c r="T420" s="25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4" t="s">
        <v>155</v>
      </c>
      <c r="AU420" s="254" t="s">
        <v>86</v>
      </c>
      <c r="AV420" s="13" t="s">
        <v>86</v>
      </c>
      <c r="AW420" s="13" t="s">
        <v>34</v>
      </c>
      <c r="AX420" s="13" t="s">
        <v>77</v>
      </c>
      <c r="AY420" s="254" t="s">
        <v>142</v>
      </c>
    </row>
    <row r="421" spans="1:51" s="13" customFormat="1" ht="12">
      <c r="A421" s="13"/>
      <c r="B421" s="243"/>
      <c r="C421" s="244"/>
      <c r="D421" s="245" t="s">
        <v>155</v>
      </c>
      <c r="E421" s="246" t="s">
        <v>1</v>
      </c>
      <c r="F421" s="247" t="s">
        <v>614</v>
      </c>
      <c r="G421" s="244"/>
      <c r="H421" s="248">
        <v>9.4</v>
      </c>
      <c r="I421" s="249"/>
      <c r="J421" s="244"/>
      <c r="K421" s="244"/>
      <c r="L421" s="250"/>
      <c r="M421" s="251"/>
      <c r="N421" s="252"/>
      <c r="O421" s="252"/>
      <c r="P421" s="252"/>
      <c r="Q421" s="252"/>
      <c r="R421" s="252"/>
      <c r="S421" s="252"/>
      <c r="T421" s="25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4" t="s">
        <v>155</v>
      </c>
      <c r="AU421" s="254" t="s">
        <v>86</v>
      </c>
      <c r="AV421" s="13" t="s">
        <v>86</v>
      </c>
      <c r="AW421" s="13" t="s">
        <v>34</v>
      </c>
      <c r="AX421" s="13" t="s">
        <v>77</v>
      </c>
      <c r="AY421" s="254" t="s">
        <v>142</v>
      </c>
    </row>
    <row r="422" spans="1:51" s="13" customFormat="1" ht="12">
      <c r="A422" s="13"/>
      <c r="B422" s="243"/>
      <c r="C422" s="244"/>
      <c r="D422" s="245" t="s">
        <v>155</v>
      </c>
      <c r="E422" s="246" t="s">
        <v>1</v>
      </c>
      <c r="F422" s="247" t="s">
        <v>778</v>
      </c>
      <c r="G422" s="244"/>
      <c r="H422" s="248">
        <v>46.75000000000001</v>
      </c>
      <c r="I422" s="249"/>
      <c r="J422" s="244"/>
      <c r="K422" s="244"/>
      <c r="L422" s="250"/>
      <c r="M422" s="251"/>
      <c r="N422" s="252"/>
      <c r="O422" s="252"/>
      <c r="P422" s="252"/>
      <c r="Q422" s="252"/>
      <c r="R422" s="252"/>
      <c r="S422" s="252"/>
      <c r="T422" s="25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4" t="s">
        <v>155</v>
      </c>
      <c r="AU422" s="254" t="s">
        <v>86</v>
      </c>
      <c r="AV422" s="13" t="s">
        <v>86</v>
      </c>
      <c r="AW422" s="13" t="s">
        <v>34</v>
      </c>
      <c r="AX422" s="13" t="s">
        <v>77</v>
      </c>
      <c r="AY422" s="254" t="s">
        <v>142</v>
      </c>
    </row>
    <row r="423" spans="1:63" s="12" customFormat="1" ht="22.8" customHeight="1">
      <c r="A423" s="12"/>
      <c r="B423" s="209"/>
      <c r="C423" s="210"/>
      <c r="D423" s="211" t="s">
        <v>76</v>
      </c>
      <c r="E423" s="223" t="s">
        <v>428</v>
      </c>
      <c r="F423" s="223" t="s">
        <v>429</v>
      </c>
      <c r="G423" s="210"/>
      <c r="H423" s="210"/>
      <c r="I423" s="213"/>
      <c r="J423" s="224">
        <f>BK423</f>
        <v>0</v>
      </c>
      <c r="K423" s="210"/>
      <c r="L423" s="215"/>
      <c r="M423" s="216"/>
      <c r="N423" s="217"/>
      <c r="O423" s="217"/>
      <c r="P423" s="218">
        <f>SUM(P424:P453)</f>
        <v>0</v>
      </c>
      <c r="Q423" s="217"/>
      <c r="R423" s="218">
        <f>SUM(R424:R453)</f>
        <v>14.435210192000001</v>
      </c>
      <c r="S423" s="217"/>
      <c r="T423" s="219">
        <f>SUM(T424:T453)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20" t="s">
        <v>86</v>
      </c>
      <c r="AT423" s="221" t="s">
        <v>76</v>
      </c>
      <c r="AU423" s="221" t="s">
        <v>84</v>
      </c>
      <c r="AY423" s="220" t="s">
        <v>142</v>
      </c>
      <c r="BK423" s="222">
        <f>SUM(BK424:BK453)</f>
        <v>0</v>
      </c>
    </row>
    <row r="424" spans="1:65" s="2" customFormat="1" ht="16.5" customHeight="1">
      <c r="A424" s="37"/>
      <c r="B424" s="38"/>
      <c r="C424" s="225" t="s">
        <v>779</v>
      </c>
      <c r="D424" s="225" t="s">
        <v>146</v>
      </c>
      <c r="E424" s="226" t="s">
        <v>780</v>
      </c>
      <c r="F424" s="227" t="s">
        <v>781</v>
      </c>
      <c r="G424" s="228" t="s">
        <v>387</v>
      </c>
      <c r="H424" s="229">
        <v>11.75</v>
      </c>
      <c r="I424" s="230"/>
      <c r="J424" s="231">
        <f>ROUND(I424*H424,2)</f>
        <v>0</v>
      </c>
      <c r="K424" s="227" t="s">
        <v>1</v>
      </c>
      <c r="L424" s="43"/>
      <c r="M424" s="232" t="s">
        <v>1</v>
      </c>
      <c r="N424" s="233" t="s">
        <v>42</v>
      </c>
      <c r="O424" s="90"/>
      <c r="P424" s="234">
        <f>O424*H424</f>
        <v>0</v>
      </c>
      <c r="Q424" s="234">
        <v>0.02442</v>
      </c>
      <c r="R424" s="234">
        <f>Q424*H424</f>
        <v>0.286935</v>
      </c>
      <c r="S424" s="234">
        <v>0</v>
      </c>
      <c r="T424" s="235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6" t="s">
        <v>151</v>
      </c>
      <c r="AT424" s="236" t="s">
        <v>146</v>
      </c>
      <c r="AU424" s="236" t="s">
        <v>86</v>
      </c>
      <c r="AY424" s="16" t="s">
        <v>142</v>
      </c>
      <c r="BE424" s="237">
        <f>IF(N424="základní",J424,0)</f>
        <v>0</v>
      </c>
      <c r="BF424" s="237">
        <f>IF(N424="snížená",J424,0)</f>
        <v>0</v>
      </c>
      <c r="BG424" s="237">
        <f>IF(N424="zákl. přenesená",J424,0)</f>
        <v>0</v>
      </c>
      <c r="BH424" s="237">
        <f>IF(N424="sníž. přenesená",J424,0)</f>
        <v>0</v>
      </c>
      <c r="BI424" s="237">
        <f>IF(N424="nulová",J424,0)</f>
        <v>0</v>
      </c>
      <c r="BJ424" s="16" t="s">
        <v>84</v>
      </c>
      <c r="BK424" s="237">
        <f>ROUND(I424*H424,2)</f>
        <v>0</v>
      </c>
      <c r="BL424" s="16" t="s">
        <v>151</v>
      </c>
      <c r="BM424" s="236" t="s">
        <v>782</v>
      </c>
    </row>
    <row r="425" spans="1:51" s="13" customFormat="1" ht="12">
      <c r="A425" s="13"/>
      <c r="B425" s="243"/>
      <c r="C425" s="244"/>
      <c r="D425" s="245" t="s">
        <v>155</v>
      </c>
      <c r="E425" s="246" t="s">
        <v>1</v>
      </c>
      <c r="F425" s="247" t="s">
        <v>675</v>
      </c>
      <c r="G425" s="244"/>
      <c r="H425" s="248">
        <v>11.75</v>
      </c>
      <c r="I425" s="249"/>
      <c r="J425" s="244"/>
      <c r="K425" s="244"/>
      <c r="L425" s="250"/>
      <c r="M425" s="251"/>
      <c r="N425" s="252"/>
      <c r="O425" s="252"/>
      <c r="P425" s="252"/>
      <c r="Q425" s="252"/>
      <c r="R425" s="252"/>
      <c r="S425" s="252"/>
      <c r="T425" s="25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4" t="s">
        <v>155</v>
      </c>
      <c r="AU425" s="254" t="s">
        <v>86</v>
      </c>
      <c r="AV425" s="13" t="s">
        <v>86</v>
      </c>
      <c r="AW425" s="13" t="s">
        <v>34</v>
      </c>
      <c r="AX425" s="13" t="s">
        <v>77</v>
      </c>
      <c r="AY425" s="254" t="s">
        <v>142</v>
      </c>
    </row>
    <row r="426" spans="1:65" s="2" customFormat="1" ht="21.75" customHeight="1">
      <c r="A426" s="37"/>
      <c r="B426" s="38"/>
      <c r="C426" s="256" t="s">
        <v>783</v>
      </c>
      <c r="D426" s="256" t="s">
        <v>206</v>
      </c>
      <c r="E426" s="257" t="s">
        <v>784</v>
      </c>
      <c r="F426" s="258" t="s">
        <v>785</v>
      </c>
      <c r="G426" s="259" t="s">
        <v>209</v>
      </c>
      <c r="H426" s="260">
        <v>11.75</v>
      </c>
      <c r="I426" s="261"/>
      <c r="J426" s="262">
        <f>ROUND(I426*H426,2)</f>
        <v>0</v>
      </c>
      <c r="K426" s="258" t="s">
        <v>1</v>
      </c>
      <c r="L426" s="263"/>
      <c r="M426" s="264" t="s">
        <v>1</v>
      </c>
      <c r="N426" s="265" t="s">
        <v>42</v>
      </c>
      <c r="O426" s="90"/>
      <c r="P426" s="234">
        <f>O426*H426</f>
        <v>0</v>
      </c>
      <c r="Q426" s="234">
        <v>0.21</v>
      </c>
      <c r="R426" s="234">
        <f>Q426*H426</f>
        <v>2.4675</v>
      </c>
      <c r="S426" s="234">
        <v>0</v>
      </c>
      <c r="T426" s="235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6" t="s">
        <v>210</v>
      </c>
      <c r="AT426" s="236" t="s">
        <v>206</v>
      </c>
      <c r="AU426" s="236" t="s">
        <v>86</v>
      </c>
      <c r="AY426" s="16" t="s">
        <v>142</v>
      </c>
      <c r="BE426" s="237">
        <f>IF(N426="základní",J426,0)</f>
        <v>0</v>
      </c>
      <c r="BF426" s="237">
        <f>IF(N426="snížená",J426,0)</f>
        <v>0</v>
      </c>
      <c r="BG426" s="237">
        <f>IF(N426="zákl. přenesená",J426,0)</f>
        <v>0</v>
      </c>
      <c r="BH426" s="237">
        <f>IF(N426="sníž. přenesená",J426,0)</f>
        <v>0</v>
      </c>
      <c r="BI426" s="237">
        <f>IF(N426="nulová",J426,0)</f>
        <v>0</v>
      </c>
      <c r="BJ426" s="16" t="s">
        <v>84</v>
      </c>
      <c r="BK426" s="237">
        <f>ROUND(I426*H426,2)</f>
        <v>0</v>
      </c>
      <c r="BL426" s="16" t="s">
        <v>151</v>
      </c>
      <c r="BM426" s="236" t="s">
        <v>786</v>
      </c>
    </row>
    <row r="427" spans="1:47" s="2" customFormat="1" ht="12">
      <c r="A427" s="37"/>
      <c r="B427" s="38"/>
      <c r="C427" s="39"/>
      <c r="D427" s="245" t="s">
        <v>202</v>
      </c>
      <c r="E427" s="39"/>
      <c r="F427" s="255" t="s">
        <v>787</v>
      </c>
      <c r="G427" s="39"/>
      <c r="H427" s="39"/>
      <c r="I427" s="240"/>
      <c r="J427" s="39"/>
      <c r="K427" s="39"/>
      <c r="L427" s="43"/>
      <c r="M427" s="241"/>
      <c r="N427" s="242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202</v>
      </c>
      <c r="AU427" s="16" t="s">
        <v>86</v>
      </c>
    </row>
    <row r="428" spans="1:51" s="13" customFormat="1" ht="12">
      <c r="A428" s="13"/>
      <c r="B428" s="243"/>
      <c r="C428" s="244"/>
      <c r="D428" s="245" t="s">
        <v>155</v>
      </c>
      <c r="E428" s="246" t="s">
        <v>1</v>
      </c>
      <c r="F428" s="247" t="s">
        <v>788</v>
      </c>
      <c r="G428" s="244"/>
      <c r="H428" s="248">
        <v>11.75</v>
      </c>
      <c r="I428" s="249"/>
      <c r="J428" s="244"/>
      <c r="K428" s="244"/>
      <c r="L428" s="250"/>
      <c r="M428" s="251"/>
      <c r="N428" s="252"/>
      <c r="O428" s="252"/>
      <c r="P428" s="252"/>
      <c r="Q428" s="252"/>
      <c r="R428" s="252"/>
      <c r="S428" s="252"/>
      <c r="T428" s="25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4" t="s">
        <v>155</v>
      </c>
      <c r="AU428" s="254" t="s">
        <v>86</v>
      </c>
      <c r="AV428" s="13" t="s">
        <v>86</v>
      </c>
      <c r="AW428" s="13" t="s">
        <v>34</v>
      </c>
      <c r="AX428" s="13" t="s">
        <v>77</v>
      </c>
      <c r="AY428" s="254" t="s">
        <v>142</v>
      </c>
    </row>
    <row r="429" spans="1:65" s="2" customFormat="1" ht="16.5" customHeight="1">
      <c r="A429" s="37"/>
      <c r="B429" s="38"/>
      <c r="C429" s="225" t="s">
        <v>789</v>
      </c>
      <c r="D429" s="225" t="s">
        <v>146</v>
      </c>
      <c r="E429" s="226" t="s">
        <v>790</v>
      </c>
      <c r="F429" s="227" t="s">
        <v>791</v>
      </c>
      <c r="G429" s="228" t="s">
        <v>209</v>
      </c>
      <c r="H429" s="229">
        <v>1.05</v>
      </c>
      <c r="I429" s="230"/>
      <c r="J429" s="231">
        <f>ROUND(I429*H429,2)</f>
        <v>0</v>
      </c>
      <c r="K429" s="227" t="s">
        <v>1</v>
      </c>
      <c r="L429" s="43"/>
      <c r="M429" s="232" t="s">
        <v>1</v>
      </c>
      <c r="N429" s="233" t="s">
        <v>42</v>
      </c>
      <c r="O429" s="90"/>
      <c r="P429" s="234">
        <f>O429*H429</f>
        <v>0</v>
      </c>
      <c r="Q429" s="234">
        <v>0</v>
      </c>
      <c r="R429" s="234">
        <f>Q429*H429</f>
        <v>0</v>
      </c>
      <c r="S429" s="234">
        <v>0</v>
      </c>
      <c r="T429" s="235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36" t="s">
        <v>151</v>
      </c>
      <c r="AT429" s="236" t="s">
        <v>146</v>
      </c>
      <c r="AU429" s="236" t="s">
        <v>86</v>
      </c>
      <c r="AY429" s="16" t="s">
        <v>142</v>
      </c>
      <c r="BE429" s="237">
        <f>IF(N429="základní",J429,0)</f>
        <v>0</v>
      </c>
      <c r="BF429" s="237">
        <f>IF(N429="snížená",J429,0)</f>
        <v>0</v>
      </c>
      <c r="BG429" s="237">
        <f>IF(N429="zákl. přenesená",J429,0)</f>
        <v>0</v>
      </c>
      <c r="BH429" s="237">
        <f>IF(N429="sníž. přenesená",J429,0)</f>
        <v>0</v>
      </c>
      <c r="BI429" s="237">
        <f>IF(N429="nulová",J429,0)</f>
        <v>0</v>
      </c>
      <c r="BJ429" s="16" t="s">
        <v>84</v>
      </c>
      <c r="BK429" s="237">
        <f>ROUND(I429*H429,2)</f>
        <v>0</v>
      </c>
      <c r="BL429" s="16" t="s">
        <v>151</v>
      </c>
      <c r="BM429" s="236" t="s">
        <v>792</v>
      </c>
    </row>
    <row r="430" spans="1:51" s="13" customFormat="1" ht="12">
      <c r="A430" s="13"/>
      <c r="B430" s="243"/>
      <c r="C430" s="244"/>
      <c r="D430" s="245" t="s">
        <v>155</v>
      </c>
      <c r="E430" s="246" t="s">
        <v>1</v>
      </c>
      <c r="F430" s="247" t="s">
        <v>793</v>
      </c>
      <c r="G430" s="244"/>
      <c r="H430" s="248">
        <v>1</v>
      </c>
      <c r="I430" s="249"/>
      <c r="J430" s="244"/>
      <c r="K430" s="244"/>
      <c r="L430" s="250"/>
      <c r="M430" s="251"/>
      <c r="N430" s="252"/>
      <c r="O430" s="252"/>
      <c r="P430" s="252"/>
      <c r="Q430" s="252"/>
      <c r="R430" s="252"/>
      <c r="S430" s="252"/>
      <c r="T430" s="25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4" t="s">
        <v>155</v>
      </c>
      <c r="AU430" s="254" t="s">
        <v>86</v>
      </c>
      <c r="AV430" s="13" t="s">
        <v>86</v>
      </c>
      <c r="AW430" s="13" t="s">
        <v>34</v>
      </c>
      <c r="AX430" s="13" t="s">
        <v>77</v>
      </c>
      <c r="AY430" s="254" t="s">
        <v>142</v>
      </c>
    </row>
    <row r="431" spans="1:51" s="13" customFormat="1" ht="12">
      <c r="A431" s="13"/>
      <c r="B431" s="243"/>
      <c r="C431" s="244"/>
      <c r="D431" s="245" t="s">
        <v>155</v>
      </c>
      <c r="E431" s="244"/>
      <c r="F431" s="247" t="s">
        <v>794</v>
      </c>
      <c r="G431" s="244"/>
      <c r="H431" s="248">
        <v>1.05</v>
      </c>
      <c r="I431" s="249"/>
      <c r="J431" s="244"/>
      <c r="K431" s="244"/>
      <c r="L431" s="250"/>
      <c r="M431" s="251"/>
      <c r="N431" s="252"/>
      <c r="O431" s="252"/>
      <c r="P431" s="252"/>
      <c r="Q431" s="252"/>
      <c r="R431" s="252"/>
      <c r="S431" s="252"/>
      <c r="T431" s="25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4" t="s">
        <v>155</v>
      </c>
      <c r="AU431" s="254" t="s">
        <v>86</v>
      </c>
      <c r="AV431" s="13" t="s">
        <v>86</v>
      </c>
      <c r="AW431" s="13" t="s">
        <v>4</v>
      </c>
      <c r="AX431" s="13" t="s">
        <v>84</v>
      </c>
      <c r="AY431" s="254" t="s">
        <v>142</v>
      </c>
    </row>
    <row r="432" spans="1:65" s="2" customFormat="1" ht="16.5" customHeight="1">
      <c r="A432" s="37"/>
      <c r="B432" s="38"/>
      <c r="C432" s="225" t="s">
        <v>795</v>
      </c>
      <c r="D432" s="225" t="s">
        <v>146</v>
      </c>
      <c r="E432" s="226" t="s">
        <v>796</v>
      </c>
      <c r="F432" s="227" t="s">
        <v>797</v>
      </c>
      <c r="G432" s="228" t="s">
        <v>209</v>
      </c>
      <c r="H432" s="229">
        <v>1</v>
      </c>
      <c r="I432" s="230"/>
      <c r="J432" s="231">
        <f>ROUND(I432*H432,2)</f>
        <v>0</v>
      </c>
      <c r="K432" s="227" t="s">
        <v>1</v>
      </c>
      <c r="L432" s="43"/>
      <c r="M432" s="232" t="s">
        <v>1</v>
      </c>
      <c r="N432" s="233" t="s">
        <v>42</v>
      </c>
      <c r="O432" s="90"/>
      <c r="P432" s="234">
        <f>O432*H432</f>
        <v>0</v>
      </c>
      <c r="Q432" s="234">
        <v>0</v>
      </c>
      <c r="R432" s="234">
        <f>Q432*H432</f>
        <v>0</v>
      </c>
      <c r="S432" s="234">
        <v>0</v>
      </c>
      <c r="T432" s="235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6" t="s">
        <v>151</v>
      </c>
      <c r="AT432" s="236" t="s">
        <v>146</v>
      </c>
      <c r="AU432" s="236" t="s">
        <v>86</v>
      </c>
      <c r="AY432" s="16" t="s">
        <v>142</v>
      </c>
      <c r="BE432" s="237">
        <f>IF(N432="základní",J432,0)</f>
        <v>0</v>
      </c>
      <c r="BF432" s="237">
        <f>IF(N432="snížená",J432,0)</f>
        <v>0</v>
      </c>
      <c r="BG432" s="237">
        <f>IF(N432="zákl. přenesená",J432,0)</f>
        <v>0</v>
      </c>
      <c r="BH432" s="237">
        <f>IF(N432="sníž. přenesená",J432,0)</f>
        <v>0</v>
      </c>
      <c r="BI432" s="237">
        <f>IF(N432="nulová",J432,0)</f>
        <v>0</v>
      </c>
      <c r="BJ432" s="16" t="s">
        <v>84</v>
      </c>
      <c r="BK432" s="237">
        <f>ROUND(I432*H432,2)</f>
        <v>0</v>
      </c>
      <c r="BL432" s="16" t="s">
        <v>151</v>
      </c>
      <c r="BM432" s="236" t="s">
        <v>798</v>
      </c>
    </row>
    <row r="433" spans="1:51" s="13" customFormat="1" ht="12">
      <c r="A433" s="13"/>
      <c r="B433" s="243"/>
      <c r="C433" s="244"/>
      <c r="D433" s="245" t="s">
        <v>155</v>
      </c>
      <c r="E433" s="246" t="s">
        <v>1</v>
      </c>
      <c r="F433" s="247" t="s">
        <v>793</v>
      </c>
      <c r="G433" s="244"/>
      <c r="H433" s="248">
        <v>1</v>
      </c>
      <c r="I433" s="249"/>
      <c r="J433" s="244"/>
      <c r="K433" s="244"/>
      <c r="L433" s="250"/>
      <c r="M433" s="251"/>
      <c r="N433" s="252"/>
      <c r="O433" s="252"/>
      <c r="P433" s="252"/>
      <c r="Q433" s="252"/>
      <c r="R433" s="252"/>
      <c r="S433" s="252"/>
      <c r="T433" s="25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4" t="s">
        <v>155</v>
      </c>
      <c r="AU433" s="254" t="s">
        <v>86</v>
      </c>
      <c r="AV433" s="13" t="s">
        <v>86</v>
      </c>
      <c r="AW433" s="13" t="s">
        <v>34</v>
      </c>
      <c r="AX433" s="13" t="s">
        <v>77</v>
      </c>
      <c r="AY433" s="254" t="s">
        <v>142</v>
      </c>
    </row>
    <row r="434" spans="1:65" s="2" customFormat="1" ht="16.5" customHeight="1">
      <c r="A434" s="37"/>
      <c r="B434" s="38"/>
      <c r="C434" s="256" t="s">
        <v>799</v>
      </c>
      <c r="D434" s="256" t="s">
        <v>206</v>
      </c>
      <c r="E434" s="257" t="s">
        <v>800</v>
      </c>
      <c r="F434" s="258" t="s">
        <v>801</v>
      </c>
      <c r="G434" s="259" t="s">
        <v>209</v>
      </c>
      <c r="H434" s="260">
        <v>1</v>
      </c>
      <c r="I434" s="261"/>
      <c r="J434" s="262">
        <f>ROUND(I434*H434,2)</f>
        <v>0</v>
      </c>
      <c r="K434" s="258" t="s">
        <v>1</v>
      </c>
      <c r="L434" s="263"/>
      <c r="M434" s="264" t="s">
        <v>1</v>
      </c>
      <c r="N434" s="265" t="s">
        <v>42</v>
      </c>
      <c r="O434" s="90"/>
      <c r="P434" s="234">
        <f>O434*H434</f>
        <v>0</v>
      </c>
      <c r="Q434" s="234">
        <v>0.13</v>
      </c>
      <c r="R434" s="234">
        <f>Q434*H434</f>
        <v>0.13</v>
      </c>
      <c r="S434" s="234">
        <v>0</v>
      </c>
      <c r="T434" s="235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6" t="s">
        <v>210</v>
      </c>
      <c r="AT434" s="236" t="s">
        <v>206</v>
      </c>
      <c r="AU434" s="236" t="s">
        <v>86</v>
      </c>
      <c r="AY434" s="16" t="s">
        <v>142</v>
      </c>
      <c r="BE434" s="237">
        <f>IF(N434="základní",J434,0)</f>
        <v>0</v>
      </c>
      <c r="BF434" s="237">
        <f>IF(N434="snížená",J434,0)</f>
        <v>0</v>
      </c>
      <c r="BG434" s="237">
        <f>IF(N434="zákl. přenesená",J434,0)</f>
        <v>0</v>
      </c>
      <c r="BH434" s="237">
        <f>IF(N434="sníž. přenesená",J434,0)</f>
        <v>0</v>
      </c>
      <c r="BI434" s="237">
        <f>IF(N434="nulová",J434,0)</f>
        <v>0</v>
      </c>
      <c r="BJ434" s="16" t="s">
        <v>84</v>
      </c>
      <c r="BK434" s="237">
        <f>ROUND(I434*H434,2)</f>
        <v>0</v>
      </c>
      <c r="BL434" s="16" t="s">
        <v>151</v>
      </c>
      <c r="BM434" s="236" t="s">
        <v>802</v>
      </c>
    </row>
    <row r="435" spans="1:65" s="2" customFormat="1" ht="21.75" customHeight="1">
      <c r="A435" s="37"/>
      <c r="B435" s="38"/>
      <c r="C435" s="225" t="s">
        <v>430</v>
      </c>
      <c r="D435" s="225" t="s">
        <v>146</v>
      </c>
      <c r="E435" s="226" t="s">
        <v>431</v>
      </c>
      <c r="F435" s="227" t="s">
        <v>432</v>
      </c>
      <c r="G435" s="228" t="s">
        <v>178</v>
      </c>
      <c r="H435" s="229">
        <v>29.75</v>
      </c>
      <c r="I435" s="230"/>
      <c r="J435" s="231">
        <f>ROUND(I435*H435,2)</f>
        <v>0</v>
      </c>
      <c r="K435" s="227" t="s">
        <v>150</v>
      </c>
      <c r="L435" s="43"/>
      <c r="M435" s="232" t="s">
        <v>1</v>
      </c>
      <c r="N435" s="233" t="s">
        <v>42</v>
      </c>
      <c r="O435" s="90"/>
      <c r="P435" s="234">
        <f>O435*H435</f>
        <v>0</v>
      </c>
      <c r="Q435" s="234">
        <v>0.04884</v>
      </c>
      <c r="R435" s="234">
        <f>Q435*H435</f>
        <v>1.45299</v>
      </c>
      <c r="S435" s="234">
        <v>0</v>
      </c>
      <c r="T435" s="235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6" t="s">
        <v>433</v>
      </c>
      <c r="AT435" s="236" t="s">
        <v>146</v>
      </c>
      <c r="AU435" s="236" t="s">
        <v>86</v>
      </c>
      <c r="AY435" s="16" t="s">
        <v>142</v>
      </c>
      <c r="BE435" s="237">
        <f>IF(N435="základní",J435,0)</f>
        <v>0</v>
      </c>
      <c r="BF435" s="237">
        <f>IF(N435="snížená",J435,0)</f>
        <v>0</v>
      </c>
      <c r="BG435" s="237">
        <f>IF(N435="zákl. přenesená",J435,0)</f>
        <v>0</v>
      </c>
      <c r="BH435" s="237">
        <f>IF(N435="sníž. přenesená",J435,0)</f>
        <v>0</v>
      </c>
      <c r="BI435" s="237">
        <f>IF(N435="nulová",J435,0)</f>
        <v>0</v>
      </c>
      <c r="BJ435" s="16" t="s">
        <v>84</v>
      </c>
      <c r="BK435" s="237">
        <f>ROUND(I435*H435,2)</f>
        <v>0</v>
      </c>
      <c r="BL435" s="16" t="s">
        <v>433</v>
      </c>
      <c r="BM435" s="236" t="s">
        <v>434</v>
      </c>
    </row>
    <row r="436" spans="1:47" s="2" customFormat="1" ht="12">
      <c r="A436" s="37"/>
      <c r="B436" s="38"/>
      <c r="C436" s="39"/>
      <c r="D436" s="238" t="s">
        <v>153</v>
      </c>
      <c r="E436" s="39"/>
      <c r="F436" s="239" t="s">
        <v>435</v>
      </c>
      <c r="G436" s="39"/>
      <c r="H436" s="39"/>
      <c r="I436" s="240"/>
      <c r="J436" s="39"/>
      <c r="K436" s="39"/>
      <c r="L436" s="43"/>
      <c r="M436" s="241"/>
      <c r="N436" s="242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153</v>
      </c>
      <c r="AU436" s="16" t="s">
        <v>86</v>
      </c>
    </row>
    <row r="437" spans="1:51" s="13" customFormat="1" ht="12">
      <c r="A437" s="13"/>
      <c r="B437" s="243"/>
      <c r="C437" s="244"/>
      <c r="D437" s="245" t="s">
        <v>155</v>
      </c>
      <c r="E437" s="246" t="s">
        <v>1</v>
      </c>
      <c r="F437" s="247" t="s">
        <v>803</v>
      </c>
      <c r="G437" s="244"/>
      <c r="H437" s="248">
        <v>29.749999999999996</v>
      </c>
      <c r="I437" s="249"/>
      <c r="J437" s="244"/>
      <c r="K437" s="244"/>
      <c r="L437" s="250"/>
      <c r="M437" s="251"/>
      <c r="N437" s="252"/>
      <c r="O437" s="252"/>
      <c r="P437" s="252"/>
      <c r="Q437" s="252"/>
      <c r="R437" s="252"/>
      <c r="S437" s="252"/>
      <c r="T437" s="25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4" t="s">
        <v>155</v>
      </c>
      <c r="AU437" s="254" t="s">
        <v>86</v>
      </c>
      <c r="AV437" s="13" t="s">
        <v>86</v>
      </c>
      <c r="AW437" s="13" t="s">
        <v>34</v>
      </c>
      <c r="AX437" s="13" t="s">
        <v>77</v>
      </c>
      <c r="AY437" s="254" t="s">
        <v>142</v>
      </c>
    </row>
    <row r="438" spans="1:65" s="2" customFormat="1" ht="24.15" customHeight="1">
      <c r="A438" s="37"/>
      <c r="B438" s="38"/>
      <c r="C438" s="256" t="s">
        <v>437</v>
      </c>
      <c r="D438" s="256" t="s">
        <v>206</v>
      </c>
      <c r="E438" s="257" t="s">
        <v>438</v>
      </c>
      <c r="F438" s="258" t="s">
        <v>439</v>
      </c>
      <c r="G438" s="259" t="s">
        <v>209</v>
      </c>
      <c r="H438" s="260">
        <v>138</v>
      </c>
      <c r="I438" s="261"/>
      <c r="J438" s="262">
        <f>ROUND(I438*H438,2)</f>
        <v>0</v>
      </c>
      <c r="K438" s="258" t="s">
        <v>1</v>
      </c>
      <c r="L438" s="263"/>
      <c r="M438" s="264" t="s">
        <v>1</v>
      </c>
      <c r="N438" s="265" t="s">
        <v>42</v>
      </c>
      <c r="O438" s="90"/>
      <c r="P438" s="234">
        <f>O438*H438</f>
        <v>0</v>
      </c>
      <c r="Q438" s="234">
        <v>0.072</v>
      </c>
      <c r="R438" s="234">
        <f>Q438*H438</f>
        <v>9.936</v>
      </c>
      <c r="S438" s="234">
        <v>0</v>
      </c>
      <c r="T438" s="235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36" t="s">
        <v>210</v>
      </c>
      <c r="AT438" s="236" t="s">
        <v>206</v>
      </c>
      <c r="AU438" s="236" t="s">
        <v>86</v>
      </c>
      <c r="AY438" s="16" t="s">
        <v>142</v>
      </c>
      <c r="BE438" s="237">
        <f>IF(N438="základní",J438,0)</f>
        <v>0</v>
      </c>
      <c r="BF438" s="237">
        <f>IF(N438="snížená",J438,0)</f>
        <v>0</v>
      </c>
      <c r="BG438" s="237">
        <f>IF(N438="zákl. přenesená",J438,0)</f>
        <v>0</v>
      </c>
      <c r="BH438" s="237">
        <f>IF(N438="sníž. přenesená",J438,0)</f>
        <v>0</v>
      </c>
      <c r="BI438" s="237">
        <f>IF(N438="nulová",J438,0)</f>
        <v>0</v>
      </c>
      <c r="BJ438" s="16" t="s">
        <v>84</v>
      </c>
      <c r="BK438" s="237">
        <f>ROUND(I438*H438,2)</f>
        <v>0</v>
      </c>
      <c r="BL438" s="16" t="s">
        <v>151</v>
      </c>
      <c r="BM438" s="236" t="s">
        <v>440</v>
      </c>
    </row>
    <row r="439" spans="1:51" s="13" customFormat="1" ht="12">
      <c r="A439" s="13"/>
      <c r="B439" s="243"/>
      <c r="C439" s="244"/>
      <c r="D439" s="245" t="s">
        <v>155</v>
      </c>
      <c r="E439" s="246" t="s">
        <v>1</v>
      </c>
      <c r="F439" s="247" t="s">
        <v>804</v>
      </c>
      <c r="G439" s="244"/>
      <c r="H439" s="248">
        <v>138</v>
      </c>
      <c r="I439" s="249"/>
      <c r="J439" s="244"/>
      <c r="K439" s="244"/>
      <c r="L439" s="250"/>
      <c r="M439" s="251"/>
      <c r="N439" s="252"/>
      <c r="O439" s="252"/>
      <c r="P439" s="252"/>
      <c r="Q439" s="252"/>
      <c r="R439" s="252"/>
      <c r="S439" s="252"/>
      <c r="T439" s="25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4" t="s">
        <v>155</v>
      </c>
      <c r="AU439" s="254" t="s">
        <v>86</v>
      </c>
      <c r="AV439" s="13" t="s">
        <v>86</v>
      </c>
      <c r="AW439" s="13" t="s">
        <v>34</v>
      </c>
      <c r="AX439" s="13" t="s">
        <v>77</v>
      </c>
      <c r="AY439" s="254" t="s">
        <v>142</v>
      </c>
    </row>
    <row r="440" spans="1:65" s="2" customFormat="1" ht="33" customHeight="1">
      <c r="A440" s="37"/>
      <c r="B440" s="38"/>
      <c r="C440" s="225" t="s">
        <v>442</v>
      </c>
      <c r="D440" s="225" t="s">
        <v>146</v>
      </c>
      <c r="E440" s="226" t="s">
        <v>443</v>
      </c>
      <c r="F440" s="227" t="s">
        <v>444</v>
      </c>
      <c r="G440" s="228" t="s">
        <v>209</v>
      </c>
      <c r="H440" s="229">
        <v>692</v>
      </c>
      <c r="I440" s="230"/>
      <c r="J440" s="231">
        <f>ROUND(I440*H440,2)</f>
        <v>0</v>
      </c>
      <c r="K440" s="227" t="s">
        <v>150</v>
      </c>
      <c r="L440" s="43"/>
      <c r="M440" s="232" t="s">
        <v>1</v>
      </c>
      <c r="N440" s="233" t="s">
        <v>42</v>
      </c>
      <c r="O440" s="90"/>
      <c r="P440" s="234">
        <f>O440*H440</f>
        <v>0</v>
      </c>
      <c r="Q440" s="234">
        <v>1.026E-06</v>
      </c>
      <c r="R440" s="234">
        <f>Q440*H440</f>
        <v>0.000709992</v>
      </c>
      <c r="S440" s="234">
        <v>0</v>
      </c>
      <c r="T440" s="235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36" t="s">
        <v>151</v>
      </c>
      <c r="AT440" s="236" t="s">
        <v>146</v>
      </c>
      <c r="AU440" s="236" t="s">
        <v>86</v>
      </c>
      <c r="AY440" s="16" t="s">
        <v>142</v>
      </c>
      <c r="BE440" s="237">
        <f>IF(N440="základní",J440,0)</f>
        <v>0</v>
      </c>
      <c r="BF440" s="237">
        <f>IF(N440="snížená",J440,0)</f>
        <v>0</v>
      </c>
      <c r="BG440" s="237">
        <f>IF(N440="zákl. přenesená",J440,0)</f>
        <v>0</v>
      </c>
      <c r="BH440" s="237">
        <f>IF(N440="sníž. přenesená",J440,0)</f>
        <v>0</v>
      </c>
      <c r="BI440" s="237">
        <f>IF(N440="nulová",J440,0)</f>
        <v>0</v>
      </c>
      <c r="BJ440" s="16" t="s">
        <v>84</v>
      </c>
      <c r="BK440" s="237">
        <f>ROUND(I440*H440,2)</f>
        <v>0</v>
      </c>
      <c r="BL440" s="16" t="s">
        <v>151</v>
      </c>
      <c r="BM440" s="236" t="s">
        <v>445</v>
      </c>
    </row>
    <row r="441" spans="1:47" s="2" customFormat="1" ht="12">
      <c r="A441" s="37"/>
      <c r="B441" s="38"/>
      <c r="C441" s="39"/>
      <c r="D441" s="238" t="s">
        <v>153</v>
      </c>
      <c r="E441" s="39"/>
      <c r="F441" s="239" t="s">
        <v>446</v>
      </c>
      <c r="G441" s="39"/>
      <c r="H441" s="39"/>
      <c r="I441" s="240"/>
      <c r="J441" s="39"/>
      <c r="K441" s="39"/>
      <c r="L441" s="43"/>
      <c r="M441" s="241"/>
      <c r="N441" s="242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6" t="s">
        <v>153</v>
      </c>
      <c r="AU441" s="16" t="s">
        <v>86</v>
      </c>
    </row>
    <row r="442" spans="1:51" s="14" customFormat="1" ht="12">
      <c r="A442" s="14"/>
      <c r="B442" s="266"/>
      <c r="C442" s="267"/>
      <c r="D442" s="245" t="s">
        <v>155</v>
      </c>
      <c r="E442" s="268" t="s">
        <v>1</v>
      </c>
      <c r="F442" s="269" t="s">
        <v>530</v>
      </c>
      <c r="G442" s="267"/>
      <c r="H442" s="268" t="s">
        <v>1</v>
      </c>
      <c r="I442" s="270"/>
      <c r="J442" s="267"/>
      <c r="K442" s="267"/>
      <c r="L442" s="271"/>
      <c r="M442" s="272"/>
      <c r="N442" s="273"/>
      <c r="O442" s="273"/>
      <c r="P442" s="273"/>
      <c r="Q442" s="273"/>
      <c r="R442" s="273"/>
      <c r="S442" s="273"/>
      <c r="T442" s="27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5" t="s">
        <v>155</v>
      </c>
      <c r="AU442" s="275" t="s">
        <v>86</v>
      </c>
      <c r="AV442" s="14" t="s">
        <v>84</v>
      </c>
      <c r="AW442" s="14" t="s">
        <v>34</v>
      </c>
      <c r="AX442" s="14" t="s">
        <v>77</v>
      </c>
      <c r="AY442" s="275" t="s">
        <v>142</v>
      </c>
    </row>
    <row r="443" spans="1:51" s="13" customFormat="1" ht="12">
      <c r="A443" s="13"/>
      <c r="B443" s="243"/>
      <c r="C443" s="244"/>
      <c r="D443" s="245" t="s">
        <v>155</v>
      </c>
      <c r="E443" s="246" t="s">
        <v>1</v>
      </c>
      <c r="F443" s="247" t="s">
        <v>805</v>
      </c>
      <c r="G443" s="244"/>
      <c r="H443" s="248">
        <v>552</v>
      </c>
      <c r="I443" s="249"/>
      <c r="J443" s="244"/>
      <c r="K443" s="244"/>
      <c r="L443" s="250"/>
      <c r="M443" s="251"/>
      <c r="N443" s="252"/>
      <c r="O443" s="252"/>
      <c r="P443" s="252"/>
      <c r="Q443" s="252"/>
      <c r="R443" s="252"/>
      <c r="S443" s="252"/>
      <c r="T443" s="25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4" t="s">
        <v>155</v>
      </c>
      <c r="AU443" s="254" t="s">
        <v>86</v>
      </c>
      <c r="AV443" s="13" t="s">
        <v>86</v>
      </c>
      <c r="AW443" s="13" t="s">
        <v>34</v>
      </c>
      <c r="AX443" s="13" t="s">
        <v>77</v>
      </c>
      <c r="AY443" s="254" t="s">
        <v>142</v>
      </c>
    </row>
    <row r="444" spans="1:51" s="13" customFormat="1" ht="12">
      <c r="A444" s="13"/>
      <c r="B444" s="243"/>
      <c r="C444" s="244"/>
      <c r="D444" s="245" t="s">
        <v>155</v>
      </c>
      <c r="E444" s="246" t="s">
        <v>1</v>
      </c>
      <c r="F444" s="247" t="s">
        <v>806</v>
      </c>
      <c r="G444" s="244"/>
      <c r="H444" s="248">
        <v>140</v>
      </c>
      <c r="I444" s="249"/>
      <c r="J444" s="244"/>
      <c r="K444" s="244"/>
      <c r="L444" s="250"/>
      <c r="M444" s="251"/>
      <c r="N444" s="252"/>
      <c r="O444" s="252"/>
      <c r="P444" s="252"/>
      <c r="Q444" s="252"/>
      <c r="R444" s="252"/>
      <c r="S444" s="252"/>
      <c r="T444" s="25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4" t="s">
        <v>155</v>
      </c>
      <c r="AU444" s="254" t="s">
        <v>86</v>
      </c>
      <c r="AV444" s="13" t="s">
        <v>86</v>
      </c>
      <c r="AW444" s="13" t="s">
        <v>34</v>
      </c>
      <c r="AX444" s="13" t="s">
        <v>77</v>
      </c>
      <c r="AY444" s="254" t="s">
        <v>142</v>
      </c>
    </row>
    <row r="445" spans="1:65" s="2" customFormat="1" ht="16.5" customHeight="1">
      <c r="A445" s="37"/>
      <c r="B445" s="38"/>
      <c r="C445" s="256" t="s">
        <v>449</v>
      </c>
      <c r="D445" s="256" t="s">
        <v>206</v>
      </c>
      <c r="E445" s="257" t="s">
        <v>450</v>
      </c>
      <c r="F445" s="258" t="s">
        <v>451</v>
      </c>
      <c r="G445" s="259" t="s">
        <v>387</v>
      </c>
      <c r="H445" s="260">
        <v>183.04</v>
      </c>
      <c r="I445" s="261"/>
      <c r="J445" s="262">
        <f>ROUND(I445*H445,2)</f>
        <v>0</v>
      </c>
      <c r="K445" s="258" t="s">
        <v>1</v>
      </c>
      <c r="L445" s="263"/>
      <c r="M445" s="264" t="s">
        <v>1</v>
      </c>
      <c r="N445" s="265" t="s">
        <v>42</v>
      </c>
      <c r="O445" s="90"/>
      <c r="P445" s="234">
        <f>O445*H445</f>
        <v>0</v>
      </c>
      <c r="Q445" s="234">
        <v>0.00088</v>
      </c>
      <c r="R445" s="234">
        <f>Q445*H445</f>
        <v>0.1610752</v>
      </c>
      <c r="S445" s="234">
        <v>0</v>
      </c>
      <c r="T445" s="235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36" t="s">
        <v>210</v>
      </c>
      <c r="AT445" s="236" t="s">
        <v>206</v>
      </c>
      <c r="AU445" s="236" t="s">
        <v>86</v>
      </c>
      <c r="AY445" s="16" t="s">
        <v>142</v>
      </c>
      <c r="BE445" s="237">
        <f>IF(N445="základní",J445,0)</f>
        <v>0</v>
      </c>
      <c r="BF445" s="237">
        <f>IF(N445="snížená",J445,0)</f>
        <v>0</v>
      </c>
      <c r="BG445" s="237">
        <f>IF(N445="zákl. přenesená",J445,0)</f>
        <v>0</v>
      </c>
      <c r="BH445" s="237">
        <f>IF(N445="sníž. přenesená",J445,0)</f>
        <v>0</v>
      </c>
      <c r="BI445" s="237">
        <f>IF(N445="nulová",J445,0)</f>
        <v>0</v>
      </c>
      <c r="BJ445" s="16" t="s">
        <v>84</v>
      </c>
      <c r="BK445" s="237">
        <f>ROUND(I445*H445,2)</f>
        <v>0</v>
      </c>
      <c r="BL445" s="16" t="s">
        <v>151</v>
      </c>
      <c r="BM445" s="236" t="s">
        <v>452</v>
      </c>
    </row>
    <row r="446" spans="1:51" s="14" customFormat="1" ht="12">
      <c r="A446" s="14"/>
      <c r="B446" s="266"/>
      <c r="C446" s="267"/>
      <c r="D446" s="245" t="s">
        <v>155</v>
      </c>
      <c r="E446" s="268" t="s">
        <v>1</v>
      </c>
      <c r="F446" s="269" t="s">
        <v>530</v>
      </c>
      <c r="G446" s="267"/>
      <c r="H446" s="268" t="s">
        <v>1</v>
      </c>
      <c r="I446" s="270"/>
      <c r="J446" s="267"/>
      <c r="K446" s="267"/>
      <c r="L446" s="271"/>
      <c r="M446" s="272"/>
      <c r="N446" s="273"/>
      <c r="O446" s="273"/>
      <c r="P446" s="273"/>
      <c r="Q446" s="273"/>
      <c r="R446" s="273"/>
      <c r="S446" s="273"/>
      <c r="T446" s="27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5" t="s">
        <v>155</v>
      </c>
      <c r="AU446" s="275" t="s">
        <v>86</v>
      </c>
      <c r="AV446" s="14" t="s">
        <v>84</v>
      </c>
      <c r="AW446" s="14" t="s">
        <v>34</v>
      </c>
      <c r="AX446" s="14" t="s">
        <v>77</v>
      </c>
      <c r="AY446" s="275" t="s">
        <v>142</v>
      </c>
    </row>
    <row r="447" spans="1:51" s="13" customFormat="1" ht="12">
      <c r="A447" s="13"/>
      <c r="B447" s="243"/>
      <c r="C447" s="244"/>
      <c r="D447" s="245" t="s">
        <v>155</v>
      </c>
      <c r="E447" s="246" t="s">
        <v>1</v>
      </c>
      <c r="F447" s="247" t="s">
        <v>807</v>
      </c>
      <c r="G447" s="244"/>
      <c r="H447" s="248">
        <v>138.4</v>
      </c>
      <c r="I447" s="249"/>
      <c r="J447" s="244"/>
      <c r="K447" s="244"/>
      <c r="L447" s="250"/>
      <c r="M447" s="251"/>
      <c r="N447" s="252"/>
      <c r="O447" s="252"/>
      <c r="P447" s="252"/>
      <c r="Q447" s="252"/>
      <c r="R447" s="252"/>
      <c r="S447" s="252"/>
      <c r="T447" s="25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4" t="s">
        <v>155</v>
      </c>
      <c r="AU447" s="254" t="s">
        <v>86</v>
      </c>
      <c r="AV447" s="13" t="s">
        <v>86</v>
      </c>
      <c r="AW447" s="13" t="s">
        <v>34</v>
      </c>
      <c r="AX447" s="13" t="s">
        <v>77</v>
      </c>
      <c r="AY447" s="254" t="s">
        <v>142</v>
      </c>
    </row>
    <row r="448" spans="1:51" s="13" customFormat="1" ht="12">
      <c r="A448" s="13"/>
      <c r="B448" s="243"/>
      <c r="C448" s="244"/>
      <c r="D448" s="245" t="s">
        <v>155</v>
      </c>
      <c r="E448" s="246" t="s">
        <v>1</v>
      </c>
      <c r="F448" s="247" t="s">
        <v>808</v>
      </c>
      <c r="G448" s="244"/>
      <c r="H448" s="248">
        <v>28</v>
      </c>
      <c r="I448" s="249"/>
      <c r="J448" s="244"/>
      <c r="K448" s="244"/>
      <c r="L448" s="250"/>
      <c r="M448" s="251"/>
      <c r="N448" s="252"/>
      <c r="O448" s="252"/>
      <c r="P448" s="252"/>
      <c r="Q448" s="252"/>
      <c r="R448" s="252"/>
      <c r="S448" s="252"/>
      <c r="T448" s="25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4" t="s">
        <v>155</v>
      </c>
      <c r="AU448" s="254" t="s">
        <v>86</v>
      </c>
      <c r="AV448" s="13" t="s">
        <v>86</v>
      </c>
      <c r="AW448" s="13" t="s">
        <v>34</v>
      </c>
      <c r="AX448" s="13" t="s">
        <v>77</v>
      </c>
      <c r="AY448" s="254" t="s">
        <v>142</v>
      </c>
    </row>
    <row r="449" spans="1:51" s="13" customFormat="1" ht="12">
      <c r="A449" s="13"/>
      <c r="B449" s="243"/>
      <c r="C449" s="244"/>
      <c r="D449" s="245" t="s">
        <v>155</v>
      </c>
      <c r="E449" s="244"/>
      <c r="F449" s="247" t="s">
        <v>809</v>
      </c>
      <c r="G449" s="244"/>
      <c r="H449" s="248">
        <v>183.04</v>
      </c>
      <c r="I449" s="249"/>
      <c r="J449" s="244"/>
      <c r="K449" s="244"/>
      <c r="L449" s="250"/>
      <c r="M449" s="251"/>
      <c r="N449" s="252"/>
      <c r="O449" s="252"/>
      <c r="P449" s="252"/>
      <c r="Q449" s="252"/>
      <c r="R449" s="252"/>
      <c r="S449" s="252"/>
      <c r="T449" s="25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4" t="s">
        <v>155</v>
      </c>
      <c r="AU449" s="254" t="s">
        <v>86</v>
      </c>
      <c r="AV449" s="13" t="s">
        <v>86</v>
      </c>
      <c r="AW449" s="13" t="s">
        <v>4</v>
      </c>
      <c r="AX449" s="13" t="s">
        <v>84</v>
      </c>
      <c r="AY449" s="254" t="s">
        <v>142</v>
      </c>
    </row>
    <row r="450" spans="1:65" s="2" customFormat="1" ht="24.15" customHeight="1">
      <c r="A450" s="37"/>
      <c r="B450" s="38"/>
      <c r="C450" s="225" t="s">
        <v>455</v>
      </c>
      <c r="D450" s="225" t="s">
        <v>146</v>
      </c>
      <c r="E450" s="226" t="s">
        <v>456</v>
      </c>
      <c r="F450" s="227" t="s">
        <v>457</v>
      </c>
      <c r="G450" s="228" t="s">
        <v>333</v>
      </c>
      <c r="H450" s="229">
        <v>14.435</v>
      </c>
      <c r="I450" s="230"/>
      <c r="J450" s="231">
        <f>ROUND(I450*H450,2)</f>
        <v>0</v>
      </c>
      <c r="K450" s="227" t="s">
        <v>150</v>
      </c>
      <c r="L450" s="43"/>
      <c r="M450" s="232" t="s">
        <v>1</v>
      </c>
      <c r="N450" s="233" t="s">
        <v>42</v>
      </c>
      <c r="O450" s="90"/>
      <c r="P450" s="234">
        <f>O450*H450</f>
        <v>0</v>
      </c>
      <c r="Q450" s="234">
        <v>0</v>
      </c>
      <c r="R450" s="234">
        <f>Q450*H450</f>
        <v>0</v>
      </c>
      <c r="S450" s="234">
        <v>0</v>
      </c>
      <c r="T450" s="235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36" t="s">
        <v>157</v>
      </c>
      <c r="AT450" s="236" t="s">
        <v>146</v>
      </c>
      <c r="AU450" s="236" t="s">
        <v>86</v>
      </c>
      <c r="AY450" s="16" t="s">
        <v>142</v>
      </c>
      <c r="BE450" s="237">
        <f>IF(N450="základní",J450,0)</f>
        <v>0</v>
      </c>
      <c r="BF450" s="237">
        <f>IF(N450="snížená",J450,0)</f>
        <v>0</v>
      </c>
      <c r="BG450" s="237">
        <f>IF(N450="zákl. přenesená",J450,0)</f>
        <v>0</v>
      </c>
      <c r="BH450" s="237">
        <f>IF(N450="sníž. přenesená",J450,0)</f>
        <v>0</v>
      </c>
      <c r="BI450" s="237">
        <f>IF(N450="nulová",J450,0)</f>
        <v>0</v>
      </c>
      <c r="BJ450" s="16" t="s">
        <v>84</v>
      </c>
      <c r="BK450" s="237">
        <f>ROUND(I450*H450,2)</f>
        <v>0</v>
      </c>
      <c r="BL450" s="16" t="s">
        <v>157</v>
      </c>
      <c r="BM450" s="236" t="s">
        <v>458</v>
      </c>
    </row>
    <row r="451" spans="1:47" s="2" customFormat="1" ht="12">
      <c r="A451" s="37"/>
      <c r="B451" s="38"/>
      <c r="C451" s="39"/>
      <c r="D451" s="238" t="s">
        <v>153</v>
      </c>
      <c r="E451" s="39"/>
      <c r="F451" s="239" t="s">
        <v>459</v>
      </c>
      <c r="G451" s="39"/>
      <c r="H451" s="39"/>
      <c r="I451" s="240"/>
      <c r="J451" s="39"/>
      <c r="K451" s="39"/>
      <c r="L451" s="43"/>
      <c r="M451" s="241"/>
      <c r="N451" s="242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153</v>
      </c>
      <c r="AU451" s="16" t="s">
        <v>86</v>
      </c>
    </row>
    <row r="452" spans="1:65" s="2" customFormat="1" ht="24.15" customHeight="1">
      <c r="A452" s="37"/>
      <c r="B452" s="38"/>
      <c r="C452" s="225" t="s">
        <v>460</v>
      </c>
      <c r="D452" s="225" t="s">
        <v>146</v>
      </c>
      <c r="E452" s="226" t="s">
        <v>461</v>
      </c>
      <c r="F452" s="227" t="s">
        <v>462</v>
      </c>
      <c r="G452" s="228" t="s">
        <v>333</v>
      </c>
      <c r="H452" s="229">
        <v>14.435</v>
      </c>
      <c r="I452" s="230"/>
      <c r="J452" s="231">
        <f>ROUND(I452*H452,2)</f>
        <v>0</v>
      </c>
      <c r="K452" s="227" t="s">
        <v>150</v>
      </c>
      <c r="L452" s="43"/>
      <c r="M452" s="232" t="s">
        <v>1</v>
      </c>
      <c r="N452" s="233" t="s">
        <v>42</v>
      </c>
      <c r="O452" s="90"/>
      <c r="P452" s="234">
        <f>O452*H452</f>
        <v>0</v>
      </c>
      <c r="Q452" s="234">
        <v>0</v>
      </c>
      <c r="R452" s="234">
        <f>Q452*H452</f>
        <v>0</v>
      </c>
      <c r="S452" s="234">
        <v>0</v>
      </c>
      <c r="T452" s="235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6" t="s">
        <v>157</v>
      </c>
      <c r="AT452" s="236" t="s">
        <v>146</v>
      </c>
      <c r="AU452" s="236" t="s">
        <v>86</v>
      </c>
      <c r="AY452" s="16" t="s">
        <v>142</v>
      </c>
      <c r="BE452" s="237">
        <f>IF(N452="základní",J452,0)</f>
        <v>0</v>
      </c>
      <c r="BF452" s="237">
        <f>IF(N452="snížená",J452,0)</f>
        <v>0</v>
      </c>
      <c r="BG452" s="237">
        <f>IF(N452="zákl. přenesená",J452,0)</f>
        <v>0</v>
      </c>
      <c r="BH452" s="237">
        <f>IF(N452="sníž. přenesená",J452,0)</f>
        <v>0</v>
      </c>
      <c r="BI452" s="237">
        <f>IF(N452="nulová",J452,0)</f>
        <v>0</v>
      </c>
      <c r="BJ452" s="16" t="s">
        <v>84</v>
      </c>
      <c r="BK452" s="237">
        <f>ROUND(I452*H452,2)</f>
        <v>0</v>
      </c>
      <c r="BL452" s="16" t="s">
        <v>157</v>
      </c>
      <c r="BM452" s="236" t="s">
        <v>463</v>
      </c>
    </row>
    <row r="453" spans="1:47" s="2" customFormat="1" ht="12">
      <c r="A453" s="37"/>
      <c r="B453" s="38"/>
      <c r="C453" s="39"/>
      <c r="D453" s="238" t="s">
        <v>153</v>
      </c>
      <c r="E453" s="39"/>
      <c r="F453" s="239" t="s">
        <v>464</v>
      </c>
      <c r="G453" s="39"/>
      <c r="H453" s="39"/>
      <c r="I453" s="240"/>
      <c r="J453" s="39"/>
      <c r="K453" s="39"/>
      <c r="L453" s="43"/>
      <c r="M453" s="276"/>
      <c r="N453" s="277"/>
      <c r="O453" s="278"/>
      <c r="P453" s="278"/>
      <c r="Q453" s="278"/>
      <c r="R453" s="278"/>
      <c r="S453" s="278"/>
      <c r="T453" s="279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153</v>
      </c>
      <c r="AU453" s="16" t="s">
        <v>86</v>
      </c>
    </row>
    <row r="454" spans="1:31" s="2" customFormat="1" ht="6.95" customHeight="1">
      <c r="A454" s="37"/>
      <c r="B454" s="65"/>
      <c r="C454" s="66"/>
      <c r="D454" s="66"/>
      <c r="E454" s="66"/>
      <c r="F454" s="66"/>
      <c r="G454" s="66"/>
      <c r="H454" s="66"/>
      <c r="I454" s="66"/>
      <c r="J454" s="66"/>
      <c r="K454" s="66"/>
      <c r="L454" s="43"/>
      <c r="M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</sheetData>
  <sheetProtection password="CC35" sheet="1" objects="1" scenarios="1" formatColumns="0" formatRows="0" autoFilter="0"/>
  <autoFilter ref="C135:K4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hyperlinks>
    <hyperlink ref="F142" r:id="rId1" display="https://podminky.urs.cz/item/CS_URS_2023_02/122211101"/>
    <hyperlink ref="F145" r:id="rId2" display="https://podminky.urs.cz/item/CS_URS_2023_02/122251102"/>
    <hyperlink ref="F148" r:id="rId3" display="https://podminky.urs.cz/item/CS_URS_2023_02/133212811"/>
    <hyperlink ref="F151" r:id="rId4" display="https://podminky.urs.cz/item/CS_URS_2023_02/162211311"/>
    <hyperlink ref="F154" r:id="rId5" display="https://podminky.urs.cz/item/CS_URS_2023_02/162211319"/>
    <hyperlink ref="F157" r:id="rId6" display="https://podminky.urs.cz/item/CS_URS_2023_02/162351103"/>
    <hyperlink ref="F160" r:id="rId7" display="https://podminky.urs.cz/item/CS_URS_2023_02/162751113"/>
    <hyperlink ref="F163" r:id="rId8" display="https://podminky.urs.cz/item/CS_URS_2022_02/167111101"/>
    <hyperlink ref="F166" r:id="rId9" display="https://podminky.urs.cz/item/CS_URS_2023_02/167151101"/>
    <hyperlink ref="F169" r:id="rId10" display="https://podminky.urs.cz/item/CS_URS_2023_02/171201231"/>
    <hyperlink ref="F172" r:id="rId11" display="https://podminky.urs.cz/item/CS_URS_2023_02/174111101"/>
    <hyperlink ref="F176" r:id="rId12" display="https://podminky.urs.cz/item/CS_URS_2023_02/181111121"/>
    <hyperlink ref="F187" r:id="rId13" display="https://podminky.urs.cz/item/CS_URS_2023_02/181411131"/>
    <hyperlink ref="F194" r:id="rId14" display="https://podminky.urs.cz/item/CS_URS_2023_02/184102117"/>
    <hyperlink ref="F199" r:id="rId15" display="https://podminky.urs.cz/item/CS_URS_2023_02/184215132"/>
    <hyperlink ref="F202" r:id="rId16" display="https://podminky.urs.cz/item/CS_URS_2023_02/184215412"/>
    <hyperlink ref="F206" r:id="rId17" display="https://podminky.urs.cz/item/CS_URS_2023_02/184813511"/>
    <hyperlink ref="F219" r:id="rId18" display="https://podminky.urs.cz/item/CS_URS_2023_02/310901113"/>
    <hyperlink ref="F223" r:id="rId19" display="https://podminky.urs.cz/item/CS_URS_2023_02/311213124"/>
    <hyperlink ref="F226" r:id="rId20" display="https://podminky.urs.cz/item/CS_URS_2022_02/311231157"/>
    <hyperlink ref="F240" r:id="rId21" display="https://podminky.urs.cz/item/CS_URS_2023_02/622631001"/>
    <hyperlink ref="F246" r:id="rId22" display="https://podminky.urs.cz/item/CS_URS_2023_02/628635411"/>
    <hyperlink ref="F249" r:id="rId23" display="https://podminky.urs.cz/item/CS_URS_2023_02/629991011"/>
    <hyperlink ref="F254" r:id="rId24" display="https://podminky.urs.cz/item/CS_URS_2023_02/629995101"/>
    <hyperlink ref="F260" r:id="rId25" display="https://podminky.urs.cz/item/CS_URS_2023_02/943121111"/>
    <hyperlink ref="F263" r:id="rId26" display="https://podminky.urs.cz/item/CS_URS_2023_02/943121211"/>
    <hyperlink ref="F266" r:id="rId27" display="https://podminky.urs.cz/item/CS_URS_2023_02/943121811"/>
    <hyperlink ref="F268" r:id="rId28" display="https://podminky.urs.cz/item/CS_URS_2023_02/944511111"/>
    <hyperlink ref="F271" r:id="rId29" display="https://podminky.urs.cz/item/CS_URS_2023_02/944511211"/>
    <hyperlink ref="F274" r:id="rId30" display="https://podminky.urs.cz/item/CS_URS_2023_02/944511811"/>
    <hyperlink ref="F278" r:id="rId31" display="https://podminky.urs.cz/item/CS_URS_2023_02/949211112"/>
    <hyperlink ref="F281" r:id="rId32" display="https://podminky.urs.cz/item/CS_URS_2023_02/949211211"/>
    <hyperlink ref="F284" r:id="rId33" display="https://podminky.urs.cz/item/CS_URS_2023_02/949211812"/>
    <hyperlink ref="F287" r:id="rId34" display="https://podminky.urs.cz/item/CS_URS_2023_02/953945133"/>
    <hyperlink ref="F293" r:id="rId35" display="https://podminky.urs.cz/item/CS_URS_2023_02/962023391"/>
    <hyperlink ref="F296" r:id="rId36" display="https://podminky.urs.cz/item/CS_URS_2023_02/962032231"/>
    <hyperlink ref="F299" r:id="rId37" display="https://podminky.urs.cz/item/CS_URS_2023_02/962042321"/>
    <hyperlink ref="F303" r:id="rId38" display="https://podminky.urs.cz/item/CS_URS_2023_02/963051113"/>
    <hyperlink ref="F308" r:id="rId39" display="https://podminky.urs.cz/item/CS_URS_2023_02/964072221"/>
    <hyperlink ref="F311" r:id="rId40" display="https://podminky.urs.cz/item/CS_URS_2023_02/966023131"/>
    <hyperlink ref="F330" r:id="rId41" display="https://podminky.urs.cz/item/CS_URS_2023_02/985233131"/>
    <hyperlink ref="F338" r:id="rId42" display="https://podminky.urs.cz/item/CS_URS_2023_02/997013001"/>
    <hyperlink ref="F341" r:id="rId43" display="https://podminky.urs.cz/item/CS_URS_2023_02/997013111"/>
    <hyperlink ref="F344" r:id="rId44" display="https://podminky.urs.cz/item/CS_URS_2023_02/997013312"/>
    <hyperlink ref="F347" r:id="rId45" display="https://podminky.urs.cz/item/CS_URS_2023_02/997013322"/>
    <hyperlink ref="F350" r:id="rId46" display="https://podminky.urs.cz/item/CS_URS_2023_02/997013501"/>
    <hyperlink ref="F353" r:id="rId47" display="https://podminky.urs.cz/item/CS_URS_2023_02/997013509"/>
    <hyperlink ref="F356" r:id="rId48" display="https://podminky.urs.cz/item/CS_URS_2023_02/997013861"/>
    <hyperlink ref="F360" r:id="rId49" display="https://podminky.urs.cz/item/CS_URS_2023_02/997013863"/>
    <hyperlink ref="F363" r:id="rId50" display="https://podminky.urs.cz/item/CS_URS_2023_02/997013871"/>
    <hyperlink ref="F367" r:id="rId51" display="https://podminky.urs.cz/item/CS_URS_2023_02/998011014"/>
    <hyperlink ref="F371" r:id="rId52" display="https://podminky.urs.cz/item/CS_URS_2023_02/998017003"/>
    <hyperlink ref="F376" r:id="rId53" display="https://podminky.urs.cz/item/CS_URS_2023_02/966071721"/>
    <hyperlink ref="F379" r:id="rId54" display="https://podminky.urs.cz/item/CS_URS_2023_02/966072811"/>
    <hyperlink ref="F382" r:id="rId55" display="https://podminky.urs.cz/item/CS_URS_2023_02/767661811"/>
    <hyperlink ref="F385" r:id="rId56" display="https://podminky.urs.cz/item/CS_URS_2023_02/767662210"/>
    <hyperlink ref="F388" r:id="rId57" display="https://podminky.urs.cz/item/CS_URS_2023_02/338171115"/>
    <hyperlink ref="F391" r:id="rId58" display="https://podminky.urs.cz/item/CS_URS_2023_02/953945112"/>
    <hyperlink ref="F395" r:id="rId59" display="https://podminky.urs.cz/item/CS_URS_2023_02/348171330"/>
    <hyperlink ref="F400" r:id="rId60" display="https://podminky.urs.cz/item/CS_URS_2023_02/998767103"/>
    <hyperlink ref="F402" r:id="rId61" display="https://podminky.urs.cz/item/CS_URS_2023_02/998767193"/>
    <hyperlink ref="F405" r:id="rId62" display="https://podminky.urs.cz/item/CS_URS_2023_02/782994914"/>
    <hyperlink ref="F409" r:id="rId63" display="https://podminky.urs.cz/item/CS_URS_2023_02/998782103"/>
    <hyperlink ref="F411" r:id="rId64" display="https://podminky.urs.cz/item/CS_URS_2023_02/998782193"/>
    <hyperlink ref="F414" r:id="rId65" display="https://podminky.urs.cz/item/CS_URS_2023_02/783301313"/>
    <hyperlink ref="F436" r:id="rId66" display="https://podminky.urs.cz/item/CS_URS_2023_02/316911111"/>
    <hyperlink ref="F441" r:id="rId67" display="https://podminky.urs.cz/item/CS_URS_2023_02/953945131-1"/>
    <hyperlink ref="F451" r:id="rId68" display="https://podminky.urs.cz/item/CS_URS_2023_02/998772103"/>
    <hyperlink ref="F453" r:id="rId69" display="https://podminky.urs.cz/item/CS_URS_2023_02/99877219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102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Obnova městského opevnění Krajinka</v>
      </c>
      <c r="F7" s="149"/>
      <c r="G7" s="149"/>
      <c r="H7" s="149"/>
      <c r="L7" s="19"/>
    </row>
    <row r="8" spans="2:12" s="1" customFormat="1" ht="12" customHeight="1">
      <c r="B8" s="19"/>
      <c r="D8" s="149" t="s">
        <v>103</v>
      </c>
      <c r="L8" s="19"/>
    </row>
    <row r="9" spans="1:31" s="2" customFormat="1" ht="16.5" customHeight="1">
      <c r="A9" s="37"/>
      <c r="B9" s="43"/>
      <c r="C9" s="37"/>
      <c r="D9" s="37"/>
      <c r="E9" s="150" t="s">
        <v>104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105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810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98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1. 11. 2023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31</v>
      </c>
      <c r="F23" s="37"/>
      <c r="G23" s="37"/>
      <c r="H23" s="37"/>
      <c r="I23" s="149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32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33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37</v>
      </c>
      <c r="E32" s="37"/>
      <c r="F32" s="37"/>
      <c r="G32" s="37"/>
      <c r="H32" s="37"/>
      <c r="I32" s="37"/>
      <c r="J32" s="159">
        <f>ROUND(J134,2)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39</v>
      </c>
      <c r="G34" s="37"/>
      <c r="H34" s="37"/>
      <c r="I34" s="160" t="s">
        <v>38</v>
      </c>
      <c r="J34" s="160" t="s">
        <v>40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41</v>
      </c>
      <c r="E35" s="149" t="s">
        <v>42</v>
      </c>
      <c r="F35" s="162">
        <f>ROUND((SUM(BE134:BE294)),2)</f>
        <v>0</v>
      </c>
      <c r="G35" s="37"/>
      <c r="H35" s="37"/>
      <c r="I35" s="163">
        <v>0.21</v>
      </c>
      <c r="J35" s="162">
        <f>ROUND(((SUM(BE134:BE294))*I35),2)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43</v>
      </c>
      <c r="F36" s="162">
        <f>ROUND((SUM(BF134:BF294)),2)</f>
        <v>0</v>
      </c>
      <c r="G36" s="37"/>
      <c r="H36" s="37"/>
      <c r="I36" s="163">
        <v>0.15</v>
      </c>
      <c r="J36" s="162">
        <f>ROUND(((SUM(BF134:BF294))*I36),2)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44</v>
      </c>
      <c r="F37" s="162">
        <f>ROUND((SUM(BG134:BG294)),2)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45</v>
      </c>
      <c r="F38" s="162">
        <f>ROUND((SUM(BH134:BH294)),2)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46</v>
      </c>
      <c r="F39" s="162">
        <f>ROUND((SUM(BI134:BI294)),2)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47</v>
      </c>
      <c r="E41" s="166"/>
      <c r="F41" s="166"/>
      <c r="G41" s="167" t="s">
        <v>48</v>
      </c>
      <c r="H41" s="168" t="s">
        <v>49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50</v>
      </c>
      <c r="E50" s="172"/>
      <c r="F50" s="172"/>
      <c r="G50" s="171" t="s">
        <v>51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52</v>
      </c>
      <c r="E61" s="174"/>
      <c r="F61" s="175" t="s">
        <v>53</v>
      </c>
      <c r="G61" s="173" t="s">
        <v>52</v>
      </c>
      <c r="H61" s="174"/>
      <c r="I61" s="174"/>
      <c r="J61" s="176" t="s">
        <v>53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54</v>
      </c>
      <c r="E65" s="177"/>
      <c r="F65" s="177"/>
      <c r="G65" s="171" t="s">
        <v>55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52</v>
      </c>
      <c r="E76" s="174"/>
      <c r="F76" s="175" t="s">
        <v>53</v>
      </c>
      <c r="G76" s="173" t="s">
        <v>52</v>
      </c>
      <c r="H76" s="174"/>
      <c r="I76" s="174"/>
      <c r="J76" s="176" t="s">
        <v>53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Obnova městského opevnění Krajinka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104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105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 xml:space="preserve">04A.1 - úsek 4 část 1 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Cheb</v>
      </c>
      <c r="G91" s="39"/>
      <c r="H91" s="39"/>
      <c r="I91" s="31" t="s">
        <v>22</v>
      </c>
      <c r="J91" s="78" t="str">
        <f>IF(J14="","",J14)</f>
        <v>1. 11. 2023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24</v>
      </c>
      <c r="D93" s="39"/>
      <c r="E93" s="39"/>
      <c r="F93" s="26" t="str">
        <f>E17</f>
        <v>město Cheb</v>
      </c>
      <c r="G93" s="39"/>
      <c r="H93" s="39"/>
      <c r="I93" s="31" t="s">
        <v>30</v>
      </c>
      <c r="J93" s="35" t="str">
        <f>E23</f>
        <v>Ing. arch. Tomáš Šantavý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32</v>
      </c>
      <c r="J94" s="35" t="str">
        <f>E26</f>
        <v>Zdeněk Pospíšil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108</v>
      </c>
      <c r="D96" s="184"/>
      <c r="E96" s="184"/>
      <c r="F96" s="184"/>
      <c r="G96" s="184"/>
      <c r="H96" s="184"/>
      <c r="I96" s="184"/>
      <c r="J96" s="185" t="s">
        <v>109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110</v>
      </c>
      <c r="D98" s="39"/>
      <c r="E98" s="39"/>
      <c r="F98" s="39"/>
      <c r="G98" s="39"/>
      <c r="H98" s="39"/>
      <c r="I98" s="39"/>
      <c r="J98" s="109">
        <f>J134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111</v>
      </c>
    </row>
    <row r="99" spans="1:31" s="9" customFormat="1" ht="24.95" customHeight="1">
      <c r="A99" s="9"/>
      <c r="B99" s="187"/>
      <c r="C99" s="188"/>
      <c r="D99" s="189" t="s">
        <v>113</v>
      </c>
      <c r="E99" s="190"/>
      <c r="F99" s="190"/>
      <c r="G99" s="190"/>
      <c r="H99" s="190"/>
      <c r="I99" s="190"/>
      <c r="J99" s="191">
        <f>J135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114</v>
      </c>
      <c r="E100" s="195"/>
      <c r="F100" s="195"/>
      <c r="G100" s="195"/>
      <c r="H100" s="195"/>
      <c r="I100" s="195"/>
      <c r="J100" s="196">
        <f>J136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115</v>
      </c>
      <c r="E101" s="195"/>
      <c r="F101" s="195"/>
      <c r="G101" s="195"/>
      <c r="H101" s="195"/>
      <c r="I101" s="195"/>
      <c r="J101" s="196">
        <f>J159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116</v>
      </c>
      <c r="E102" s="195"/>
      <c r="F102" s="195"/>
      <c r="G102" s="195"/>
      <c r="H102" s="195"/>
      <c r="I102" s="195"/>
      <c r="J102" s="196">
        <f>J167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117</v>
      </c>
      <c r="E103" s="195"/>
      <c r="F103" s="195"/>
      <c r="G103" s="195"/>
      <c r="H103" s="195"/>
      <c r="I103" s="195"/>
      <c r="J103" s="196">
        <f>J170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118</v>
      </c>
      <c r="E104" s="195"/>
      <c r="F104" s="195"/>
      <c r="G104" s="195"/>
      <c r="H104" s="195"/>
      <c r="I104" s="195"/>
      <c r="J104" s="196">
        <f>J185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32"/>
      <c r="D105" s="194" t="s">
        <v>119</v>
      </c>
      <c r="E105" s="195"/>
      <c r="F105" s="195"/>
      <c r="G105" s="195"/>
      <c r="H105" s="195"/>
      <c r="I105" s="195"/>
      <c r="J105" s="196">
        <f>J210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3"/>
      <c r="C106" s="132"/>
      <c r="D106" s="194" t="s">
        <v>120</v>
      </c>
      <c r="E106" s="195"/>
      <c r="F106" s="195"/>
      <c r="G106" s="195"/>
      <c r="H106" s="195"/>
      <c r="I106" s="195"/>
      <c r="J106" s="196">
        <f>J221</f>
        <v>0</v>
      </c>
      <c r="K106" s="132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3"/>
      <c r="C107" s="132"/>
      <c r="D107" s="194" t="s">
        <v>121</v>
      </c>
      <c r="E107" s="195"/>
      <c r="F107" s="195"/>
      <c r="G107" s="195"/>
      <c r="H107" s="195"/>
      <c r="I107" s="195"/>
      <c r="J107" s="196">
        <f>J237</f>
        <v>0</v>
      </c>
      <c r="K107" s="132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3"/>
      <c r="C108" s="132"/>
      <c r="D108" s="194" t="s">
        <v>122</v>
      </c>
      <c r="E108" s="195"/>
      <c r="F108" s="195"/>
      <c r="G108" s="195"/>
      <c r="H108" s="195"/>
      <c r="I108" s="195"/>
      <c r="J108" s="196">
        <f>J256</f>
        <v>0</v>
      </c>
      <c r="K108" s="132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7"/>
      <c r="C109" s="188"/>
      <c r="D109" s="189" t="s">
        <v>123</v>
      </c>
      <c r="E109" s="190"/>
      <c r="F109" s="190"/>
      <c r="G109" s="190"/>
      <c r="H109" s="190"/>
      <c r="I109" s="190"/>
      <c r="J109" s="191">
        <f>J265</f>
        <v>0</v>
      </c>
      <c r="K109" s="188"/>
      <c r="L109" s="19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3"/>
      <c r="C110" s="132"/>
      <c r="D110" s="194" t="s">
        <v>470</v>
      </c>
      <c r="E110" s="195"/>
      <c r="F110" s="195"/>
      <c r="G110" s="195"/>
      <c r="H110" s="195"/>
      <c r="I110" s="195"/>
      <c r="J110" s="196">
        <f>J266</f>
        <v>0</v>
      </c>
      <c r="K110" s="132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3"/>
      <c r="C111" s="132"/>
      <c r="D111" s="194" t="s">
        <v>125</v>
      </c>
      <c r="E111" s="195"/>
      <c r="F111" s="195"/>
      <c r="G111" s="195"/>
      <c r="H111" s="195"/>
      <c r="I111" s="195"/>
      <c r="J111" s="196">
        <f>J274</f>
        <v>0</v>
      </c>
      <c r="K111" s="132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3"/>
      <c r="C112" s="132"/>
      <c r="D112" s="194" t="s">
        <v>126</v>
      </c>
      <c r="E112" s="195"/>
      <c r="F112" s="195"/>
      <c r="G112" s="195"/>
      <c r="H112" s="195"/>
      <c r="I112" s="195"/>
      <c r="J112" s="196">
        <f>J278</f>
        <v>0</v>
      </c>
      <c r="K112" s="132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pans="1:31" s="2" customFormat="1" ht="6.95" customHeight="1">
      <c r="A118" s="37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4.95" customHeight="1">
      <c r="A119" s="37"/>
      <c r="B119" s="38"/>
      <c r="C119" s="22" t="s">
        <v>127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16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182" t="str">
        <f>E7</f>
        <v>Obnova městského opevnění Krajinka</v>
      </c>
      <c r="F122" s="31"/>
      <c r="G122" s="31"/>
      <c r="H122" s="31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2:12" s="1" customFormat="1" ht="12" customHeight="1">
      <c r="B123" s="20"/>
      <c r="C123" s="31" t="s">
        <v>103</v>
      </c>
      <c r="D123" s="21"/>
      <c r="E123" s="21"/>
      <c r="F123" s="21"/>
      <c r="G123" s="21"/>
      <c r="H123" s="21"/>
      <c r="I123" s="21"/>
      <c r="J123" s="21"/>
      <c r="K123" s="21"/>
      <c r="L123" s="19"/>
    </row>
    <row r="124" spans="1:31" s="2" customFormat="1" ht="16.5" customHeight="1">
      <c r="A124" s="37"/>
      <c r="B124" s="38"/>
      <c r="C124" s="39"/>
      <c r="D124" s="39"/>
      <c r="E124" s="182" t="s">
        <v>104</v>
      </c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105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75" t="str">
        <f>E11</f>
        <v xml:space="preserve">04A.1 - úsek 4 část 1 </v>
      </c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20</v>
      </c>
      <c r="D128" s="39"/>
      <c r="E128" s="39"/>
      <c r="F128" s="26" t="str">
        <f>F14</f>
        <v>Cheb</v>
      </c>
      <c r="G128" s="39"/>
      <c r="H128" s="39"/>
      <c r="I128" s="31" t="s">
        <v>22</v>
      </c>
      <c r="J128" s="78" t="str">
        <f>IF(J14="","",J14)</f>
        <v>1. 11. 2023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25.65" customHeight="1">
      <c r="A130" s="37"/>
      <c r="B130" s="38"/>
      <c r="C130" s="31" t="s">
        <v>24</v>
      </c>
      <c r="D130" s="39"/>
      <c r="E130" s="39"/>
      <c r="F130" s="26" t="str">
        <f>E17</f>
        <v>město Cheb</v>
      </c>
      <c r="G130" s="39"/>
      <c r="H130" s="39"/>
      <c r="I130" s="31" t="s">
        <v>30</v>
      </c>
      <c r="J130" s="35" t="str">
        <f>E23</f>
        <v>Ing. arch. Tomáš Šantavý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28</v>
      </c>
      <c r="D131" s="39"/>
      <c r="E131" s="39"/>
      <c r="F131" s="26" t="str">
        <f>IF(E20="","",E20)</f>
        <v>Vyplň údaj</v>
      </c>
      <c r="G131" s="39"/>
      <c r="H131" s="39"/>
      <c r="I131" s="31" t="s">
        <v>32</v>
      </c>
      <c r="J131" s="35" t="str">
        <f>E26</f>
        <v>Zdeněk Pospíšil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0.3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11" customFormat="1" ht="29.25" customHeight="1">
      <c r="A133" s="198"/>
      <c r="B133" s="199"/>
      <c r="C133" s="200" t="s">
        <v>128</v>
      </c>
      <c r="D133" s="201" t="s">
        <v>62</v>
      </c>
      <c r="E133" s="201" t="s">
        <v>58</v>
      </c>
      <c r="F133" s="201" t="s">
        <v>59</v>
      </c>
      <c r="G133" s="201" t="s">
        <v>129</v>
      </c>
      <c r="H133" s="201" t="s">
        <v>130</v>
      </c>
      <c r="I133" s="201" t="s">
        <v>131</v>
      </c>
      <c r="J133" s="201" t="s">
        <v>109</v>
      </c>
      <c r="K133" s="202" t="s">
        <v>132</v>
      </c>
      <c r="L133" s="203"/>
      <c r="M133" s="99" t="s">
        <v>1</v>
      </c>
      <c r="N133" s="100" t="s">
        <v>41</v>
      </c>
      <c r="O133" s="100" t="s">
        <v>133</v>
      </c>
      <c r="P133" s="100" t="s">
        <v>134</v>
      </c>
      <c r="Q133" s="100" t="s">
        <v>135</v>
      </c>
      <c r="R133" s="100" t="s">
        <v>136</v>
      </c>
      <c r="S133" s="100" t="s">
        <v>137</v>
      </c>
      <c r="T133" s="101" t="s">
        <v>138</v>
      </c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</row>
    <row r="134" spans="1:63" s="2" customFormat="1" ht="22.8" customHeight="1">
      <c r="A134" s="37"/>
      <c r="B134" s="38"/>
      <c r="C134" s="106" t="s">
        <v>139</v>
      </c>
      <c r="D134" s="39"/>
      <c r="E134" s="39"/>
      <c r="F134" s="39"/>
      <c r="G134" s="39"/>
      <c r="H134" s="39"/>
      <c r="I134" s="39"/>
      <c r="J134" s="204">
        <f>BK134</f>
        <v>0</v>
      </c>
      <c r="K134" s="39"/>
      <c r="L134" s="43"/>
      <c r="M134" s="102"/>
      <c r="N134" s="205"/>
      <c r="O134" s="103"/>
      <c r="P134" s="206">
        <f>P135+P265</f>
        <v>0</v>
      </c>
      <c r="Q134" s="103"/>
      <c r="R134" s="206">
        <f>R135+R265</f>
        <v>13.483246396</v>
      </c>
      <c r="S134" s="103"/>
      <c r="T134" s="207">
        <f>T135+T265</f>
        <v>22.4553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76</v>
      </c>
      <c r="AU134" s="16" t="s">
        <v>111</v>
      </c>
      <c r="BK134" s="208">
        <f>BK135+BK265</f>
        <v>0</v>
      </c>
    </row>
    <row r="135" spans="1:63" s="12" customFormat="1" ht="25.9" customHeight="1">
      <c r="A135" s="12"/>
      <c r="B135" s="209"/>
      <c r="C135" s="210"/>
      <c r="D135" s="211" t="s">
        <v>76</v>
      </c>
      <c r="E135" s="212" t="s">
        <v>143</v>
      </c>
      <c r="F135" s="212" t="s">
        <v>144</v>
      </c>
      <c r="G135" s="210"/>
      <c r="H135" s="210"/>
      <c r="I135" s="213"/>
      <c r="J135" s="214">
        <f>BK135</f>
        <v>0</v>
      </c>
      <c r="K135" s="210"/>
      <c r="L135" s="215"/>
      <c r="M135" s="216"/>
      <c r="N135" s="217"/>
      <c r="O135" s="217"/>
      <c r="P135" s="218">
        <f>P136+P159+P167+P170+P185+P210+P221+P237+P256</f>
        <v>0</v>
      </c>
      <c r="Q135" s="217"/>
      <c r="R135" s="218">
        <f>R136+R159+R167+R170+R185+R210+R221+R237+R256</f>
        <v>12.5250511</v>
      </c>
      <c r="S135" s="217"/>
      <c r="T135" s="219">
        <f>T136+T159+T167+T170+T185+T210+T221+T237+T256</f>
        <v>22.4553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84</v>
      </c>
      <c r="AT135" s="221" t="s">
        <v>76</v>
      </c>
      <c r="AU135" s="221" t="s">
        <v>77</v>
      </c>
      <c r="AY135" s="220" t="s">
        <v>142</v>
      </c>
      <c r="BK135" s="222">
        <f>BK136+BK159+BK167+BK170+BK185+BK210+BK221+BK237+BK256</f>
        <v>0</v>
      </c>
    </row>
    <row r="136" spans="1:63" s="12" customFormat="1" ht="22.8" customHeight="1">
      <c r="A136" s="12"/>
      <c r="B136" s="209"/>
      <c r="C136" s="210"/>
      <c r="D136" s="211" t="s">
        <v>76</v>
      </c>
      <c r="E136" s="223" t="s">
        <v>84</v>
      </c>
      <c r="F136" s="223" t="s">
        <v>145</v>
      </c>
      <c r="G136" s="210"/>
      <c r="H136" s="210"/>
      <c r="I136" s="213"/>
      <c r="J136" s="224">
        <f>BK136</f>
        <v>0</v>
      </c>
      <c r="K136" s="210"/>
      <c r="L136" s="215"/>
      <c r="M136" s="216"/>
      <c r="N136" s="217"/>
      <c r="O136" s="217"/>
      <c r="P136" s="218">
        <f>SUM(P137:P158)</f>
        <v>0</v>
      </c>
      <c r="Q136" s="217"/>
      <c r="R136" s="218">
        <f>SUM(R137:R158)</f>
        <v>0.000264</v>
      </c>
      <c r="S136" s="217"/>
      <c r="T136" s="219">
        <f>SUM(T137:T158)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0" t="s">
        <v>84</v>
      </c>
      <c r="AT136" s="221" t="s">
        <v>76</v>
      </c>
      <c r="AU136" s="221" t="s">
        <v>84</v>
      </c>
      <c r="AY136" s="220" t="s">
        <v>142</v>
      </c>
      <c r="BK136" s="222">
        <f>SUM(BK137:BK158)</f>
        <v>0</v>
      </c>
    </row>
    <row r="137" spans="1:65" s="2" customFormat="1" ht="24.15" customHeight="1">
      <c r="A137" s="37"/>
      <c r="B137" s="38"/>
      <c r="C137" s="225" t="s">
        <v>140</v>
      </c>
      <c r="D137" s="225" t="s">
        <v>146</v>
      </c>
      <c r="E137" s="226" t="s">
        <v>147</v>
      </c>
      <c r="F137" s="227" t="s">
        <v>148</v>
      </c>
      <c r="G137" s="228" t="s">
        <v>149</v>
      </c>
      <c r="H137" s="229">
        <v>0.3</v>
      </c>
      <c r="I137" s="230"/>
      <c r="J137" s="231">
        <f>ROUND(I137*H137,2)</f>
        <v>0</v>
      </c>
      <c r="K137" s="227" t="s">
        <v>150</v>
      </c>
      <c r="L137" s="43"/>
      <c r="M137" s="232" t="s">
        <v>1</v>
      </c>
      <c r="N137" s="233" t="s">
        <v>42</v>
      </c>
      <c r="O137" s="90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151</v>
      </c>
      <c r="AT137" s="236" t="s">
        <v>146</v>
      </c>
      <c r="AU137" s="236" t="s">
        <v>86</v>
      </c>
      <c r="AY137" s="16" t="s">
        <v>142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84</v>
      </c>
      <c r="BK137" s="237">
        <f>ROUND(I137*H137,2)</f>
        <v>0</v>
      </c>
      <c r="BL137" s="16" t="s">
        <v>151</v>
      </c>
      <c r="BM137" s="236" t="s">
        <v>152</v>
      </c>
    </row>
    <row r="138" spans="1:47" s="2" customFormat="1" ht="12">
      <c r="A138" s="37"/>
      <c r="B138" s="38"/>
      <c r="C138" s="39"/>
      <c r="D138" s="238" t="s">
        <v>153</v>
      </c>
      <c r="E138" s="39"/>
      <c r="F138" s="239" t="s">
        <v>154</v>
      </c>
      <c r="G138" s="39"/>
      <c r="H138" s="39"/>
      <c r="I138" s="240"/>
      <c r="J138" s="39"/>
      <c r="K138" s="39"/>
      <c r="L138" s="43"/>
      <c r="M138" s="241"/>
      <c r="N138" s="242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153</v>
      </c>
      <c r="AU138" s="16" t="s">
        <v>86</v>
      </c>
    </row>
    <row r="139" spans="1:51" s="13" customFormat="1" ht="12">
      <c r="A139" s="13"/>
      <c r="B139" s="243"/>
      <c r="C139" s="244"/>
      <c r="D139" s="245" t="s">
        <v>155</v>
      </c>
      <c r="E139" s="246" t="s">
        <v>1</v>
      </c>
      <c r="F139" s="247" t="s">
        <v>811</v>
      </c>
      <c r="G139" s="244"/>
      <c r="H139" s="248">
        <v>0.3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155</v>
      </c>
      <c r="AU139" s="254" t="s">
        <v>86</v>
      </c>
      <c r="AV139" s="13" t="s">
        <v>86</v>
      </c>
      <c r="AW139" s="13" t="s">
        <v>34</v>
      </c>
      <c r="AX139" s="13" t="s">
        <v>77</v>
      </c>
      <c r="AY139" s="254" t="s">
        <v>142</v>
      </c>
    </row>
    <row r="140" spans="1:65" s="2" customFormat="1" ht="37.8" customHeight="1">
      <c r="A140" s="37"/>
      <c r="B140" s="38"/>
      <c r="C140" s="225" t="s">
        <v>157</v>
      </c>
      <c r="D140" s="225" t="s">
        <v>146</v>
      </c>
      <c r="E140" s="226" t="s">
        <v>158</v>
      </c>
      <c r="F140" s="227" t="s">
        <v>159</v>
      </c>
      <c r="G140" s="228" t="s">
        <v>149</v>
      </c>
      <c r="H140" s="229">
        <v>0.6</v>
      </c>
      <c r="I140" s="230"/>
      <c r="J140" s="231">
        <f>ROUND(I140*H140,2)</f>
        <v>0</v>
      </c>
      <c r="K140" s="227" t="s">
        <v>150</v>
      </c>
      <c r="L140" s="43"/>
      <c r="M140" s="232" t="s">
        <v>1</v>
      </c>
      <c r="N140" s="233" t="s">
        <v>42</v>
      </c>
      <c r="O140" s="90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151</v>
      </c>
      <c r="AT140" s="236" t="s">
        <v>146</v>
      </c>
      <c r="AU140" s="236" t="s">
        <v>86</v>
      </c>
      <c r="AY140" s="16" t="s">
        <v>142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84</v>
      </c>
      <c r="BK140" s="237">
        <f>ROUND(I140*H140,2)</f>
        <v>0</v>
      </c>
      <c r="BL140" s="16" t="s">
        <v>151</v>
      </c>
      <c r="BM140" s="236" t="s">
        <v>160</v>
      </c>
    </row>
    <row r="141" spans="1:47" s="2" customFormat="1" ht="12">
      <c r="A141" s="37"/>
      <c r="B141" s="38"/>
      <c r="C141" s="39"/>
      <c r="D141" s="238" t="s">
        <v>153</v>
      </c>
      <c r="E141" s="39"/>
      <c r="F141" s="239" t="s">
        <v>161</v>
      </c>
      <c r="G141" s="39"/>
      <c r="H141" s="39"/>
      <c r="I141" s="240"/>
      <c r="J141" s="39"/>
      <c r="K141" s="39"/>
      <c r="L141" s="43"/>
      <c r="M141" s="241"/>
      <c r="N141" s="242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153</v>
      </c>
      <c r="AU141" s="16" t="s">
        <v>86</v>
      </c>
    </row>
    <row r="142" spans="1:51" s="13" customFormat="1" ht="12">
      <c r="A142" s="13"/>
      <c r="B142" s="243"/>
      <c r="C142" s="244"/>
      <c r="D142" s="245" t="s">
        <v>155</v>
      </c>
      <c r="E142" s="246" t="s">
        <v>1</v>
      </c>
      <c r="F142" s="247" t="s">
        <v>812</v>
      </c>
      <c r="G142" s="244"/>
      <c r="H142" s="248">
        <v>0.6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155</v>
      </c>
      <c r="AU142" s="254" t="s">
        <v>86</v>
      </c>
      <c r="AV142" s="13" t="s">
        <v>86</v>
      </c>
      <c r="AW142" s="13" t="s">
        <v>34</v>
      </c>
      <c r="AX142" s="13" t="s">
        <v>84</v>
      </c>
      <c r="AY142" s="254" t="s">
        <v>142</v>
      </c>
    </row>
    <row r="143" spans="1:65" s="2" customFormat="1" ht="37.8" customHeight="1">
      <c r="A143" s="37"/>
      <c r="B143" s="38"/>
      <c r="C143" s="225" t="s">
        <v>489</v>
      </c>
      <c r="D143" s="225" t="s">
        <v>146</v>
      </c>
      <c r="E143" s="226" t="s">
        <v>490</v>
      </c>
      <c r="F143" s="227" t="s">
        <v>491</v>
      </c>
      <c r="G143" s="228" t="s">
        <v>149</v>
      </c>
      <c r="H143" s="229">
        <v>0.6</v>
      </c>
      <c r="I143" s="230"/>
      <c r="J143" s="231">
        <f>ROUND(I143*H143,2)</f>
        <v>0</v>
      </c>
      <c r="K143" s="227" t="s">
        <v>150</v>
      </c>
      <c r="L143" s="43"/>
      <c r="M143" s="232" t="s">
        <v>1</v>
      </c>
      <c r="N143" s="233" t="s">
        <v>42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151</v>
      </c>
      <c r="AT143" s="236" t="s">
        <v>146</v>
      </c>
      <c r="AU143" s="236" t="s">
        <v>86</v>
      </c>
      <c r="AY143" s="16" t="s">
        <v>142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84</v>
      </c>
      <c r="BK143" s="237">
        <f>ROUND(I143*H143,2)</f>
        <v>0</v>
      </c>
      <c r="BL143" s="16" t="s">
        <v>151</v>
      </c>
      <c r="BM143" s="236" t="s">
        <v>492</v>
      </c>
    </row>
    <row r="144" spans="1:47" s="2" customFormat="1" ht="12">
      <c r="A144" s="37"/>
      <c r="B144" s="38"/>
      <c r="C144" s="39"/>
      <c r="D144" s="238" t="s">
        <v>153</v>
      </c>
      <c r="E144" s="39"/>
      <c r="F144" s="239" t="s">
        <v>493</v>
      </c>
      <c r="G144" s="39"/>
      <c r="H144" s="39"/>
      <c r="I144" s="240"/>
      <c r="J144" s="39"/>
      <c r="K144" s="39"/>
      <c r="L144" s="43"/>
      <c r="M144" s="241"/>
      <c r="N144" s="24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153</v>
      </c>
      <c r="AU144" s="16" t="s">
        <v>86</v>
      </c>
    </row>
    <row r="145" spans="1:51" s="13" customFormat="1" ht="12">
      <c r="A145" s="13"/>
      <c r="B145" s="243"/>
      <c r="C145" s="244"/>
      <c r="D145" s="245" t="s">
        <v>155</v>
      </c>
      <c r="E145" s="246" t="s">
        <v>1</v>
      </c>
      <c r="F145" s="247" t="s">
        <v>812</v>
      </c>
      <c r="G145" s="244"/>
      <c r="H145" s="248">
        <v>0.6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155</v>
      </c>
      <c r="AU145" s="254" t="s">
        <v>86</v>
      </c>
      <c r="AV145" s="13" t="s">
        <v>86</v>
      </c>
      <c r="AW145" s="13" t="s">
        <v>34</v>
      </c>
      <c r="AX145" s="13" t="s">
        <v>77</v>
      </c>
      <c r="AY145" s="254" t="s">
        <v>142</v>
      </c>
    </row>
    <row r="146" spans="1:65" s="2" customFormat="1" ht="24.15" customHeight="1">
      <c r="A146" s="37"/>
      <c r="B146" s="38"/>
      <c r="C146" s="225" t="s">
        <v>163</v>
      </c>
      <c r="D146" s="225" t="s">
        <v>146</v>
      </c>
      <c r="E146" s="226" t="s">
        <v>164</v>
      </c>
      <c r="F146" s="227" t="s">
        <v>165</v>
      </c>
      <c r="G146" s="228" t="s">
        <v>149</v>
      </c>
      <c r="H146" s="229">
        <v>0.375</v>
      </c>
      <c r="I146" s="230"/>
      <c r="J146" s="231">
        <f>ROUND(I146*H146,2)</f>
        <v>0</v>
      </c>
      <c r="K146" s="227" t="s">
        <v>166</v>
      </c>
      <c r="L146" s="43"/>
      <c r="M146" s="232" t="s">
        <v>1</v>
      </c>
      <c r="N146" s="233" t="s">
        <v>42</v>
      </c>
      <c r="O146" s="90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151</v>
      </c>
      <c r="AT146" s="236" t="s">
        <v>146</v>
      </c>
      <c r="AU146" s="236" t="s">
        <v>86</v>
      </c>
      <c r="AY146" s="16" t="s">
        <v>142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84</v>
      </c>
      <c r="BK146" s="237">
        <f>ROUND(I146*H146,2)</f>
        <v>0</v>
      </c>
      <c r="BL146" s="16" t="s">
        <v>151</v>
      </c>
      <c r="BM146" s="236" t="s">
        <v>813</v>
      </c>
    </row>
    <row r="147" spans="1:47" s="2" customFormat="1" ht="12">
      <c r="A147" s="37"/>
      <c r="B147" s="38"/>
      <c r="C147" s="39"/>
      <c r="D147" s="238" t="s">
        <v>153</v>
      </c>
      <c r="E147" s="39"/>
      <c r="F147" s="239" t="s">
        <v>168</v>
      </c>
      <c r="G147" s="39"/>
      <c r="H147" s="39"/>
      <c r="I147" s="240"/>
      <c r="J147" s="39"/>
      <c r="K147" s="39"/>
      <c r="L147" s="43"/>
      <c r="M147" s="241"/>
      <c r="N147" s="242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153</v>
      </c>
      <c r="AU147" s="16" t="s">
        <v>86</v>
      </c>
    </row>
    <row r="148" spans="1:51" s="13" customFormat="1" ht="12">
      <c r="A148" s="13"/>
      <c r="B148" s="243"/>
      <c r="C148" s="244"/>
      <c r="D148" s="245" t="s">
        <v>155</v>
      </c>
      <c r="E148" s="246" t="s">
        <v>1</v>
      </c>
      <c r="F148" s="247" t="s">
        <v>814</v>
      </c>
      <c r="G148" s="244"/>
      <c r="H148" s="248">
        <v>0.375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155</v>
      </c>
      <c r="AU148" s="254" t="s">
        <v>86</v>
      </c>
      <c r="AV148" s="13" t="s">
        <v>86</v>
      </c>
      <c r="AW148" s="13" t="s">
        <v>34</v>
      </c>
      <c r="AX148" s="13" t="s">
        <v>77</v>
      </c>
      <c r="AY148" s="254" t="s">
        <v>142</v>
      </c>
    </row>
    <row r="149" spans="1:65" s="2" customFormat="1" ht="24.15" customHeight="1">
      <c r="A149" s="37"/>
      <c r="B149" s="38"/>
      <c r="C149" s="225" t="s">
        <v>170</v>
      </c>
      <c r="D149" s="225" t="s">
        <v>146</v>
      </c>
      <c r="E149" s="226" t="s">
        <v>171</v>
      </c>
      <c r="F149" s="227" t="s">
        <v>172</v>
      </c>
      <c r="G149" s="228" t="s">
        <v>149</v>
      </c>
      <c r="H149" s="229">
        <v>0.3</v>
      </c>
      <c r="I149" s="230"/>
      <c r="J149" s="231">
        <f>ROUND(I149*H149,2)</f>
        <v>0</v>
      </c>
      <c r="K149" s="227" t="s">
        <v>150</v>
      </c>
      <c r="L149" s="43"/>
      <c r="M149" s="232" t="s">
        <v>1</v>
      </c>
      <c r="N149" s="233" t="s">
        <v>42</v>
      </c>
      <c r="O149" s="90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151</v>
      </c>
      <c r="AT149" s="236" t="s">
        <v>146</v>
      </c>
      <c r="AU149" s="236" t="s">
        <v>86</v>
      </c>
      <c r="AY149" s="16" t="s">
        <v>142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84</v>
      </c>
      <c r="BK149" s="237">
        <f>ROUND(I149*H149,2)</f>
        <v>0</v>
      </c>
      <c r="BL149" s="16" t="s">
        <v>151</v>
      </c>
      <c r="BM149" s="236" t="s">
        <v>517</v>
      </c>
    </row>
    <row r="150" spans="1:47" s="2" customFormat="1" ht="12">
      <c r="A150" s="37"/>
      <c r="B150" s="38"/>
      <c r="C150" s="39"/>
      <c r="D150" s="238" t="s">
        <v>153</v>
      </c>
      <c r="E150" s="39"/>
      <c r="F150" s="239" t="s">
        <v>174</v>
      </c>
      <c r="G150" s="39"/>
      <c r="H150" s="39"/>
      <c r="I150" s="240"/>
      <c r="J150" s="39"/>
      <c r="K150" s="39"/>
      <c r="L150" s="43"/>
      <c r="M150" s="241"/>
      <c r="N150" s="242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153</v>
      </c>
      <c r="AU150" s="16" t="s">
        <v>86</v>
      </c>
    </row>
    <row r="151" spans="1:51" s="13" customFormat="1" ht="12">
      <c r="A151" s="13"/>
      <c r="B151" s="243"/>
      <c r="C151" s="244"/>
      <c r="D151" s="245" t="s">
        <v>155</v>
      </c>
      <c r="E151" s="246" t="s">
        <v>1</v>
      </c>
      <c r="F151" s="247" t="s">
        <v>815</v>
      </c>
      <c r="G151" s="244"/>
      <c r="H151" s="248">
        <v>0.3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155</v>
      </c>
      <c r="AU151" s="254" t="s">
        <v>86</v>
      </c>
      <c r="AV151" s="13" t="s">
        <v>86</v>
      </c>
      <c r="AW151" s="13" t="s">
        <v>34</v>
      </c>
      <c r="AX151" s="13" t="s">
        <v>77</v>
      </c>
      <c r="AY151" s="254" t="s">
        <v>142</v>
      </c>
    </row>
    <row r="152" spans="1:65" s="2" customFormat="1" ht="37.8" customHeight="1">
      <c r="A152" s="37"/>
      <c r="B152" s="38"/>
      <c r="C152" s="225" t="s">
        <v>175</v>
      </c>
      <c r="D152" s="225" t="s">
        <v>146</v>
      </c>
      <c r="E152" s="226" t="s">
        <v>176</v>
      </c>
      <c r="F152" s="227" t="s">
        <v>177</v>
      </c>
      <c r="G152" s="228" t="s">
        <v>178</v>
      </c>
      <c r="H152" s="229">
        <v>130</v>
      </c>
      <c r="I152" s="230"/>
      <c r="J152" s="231">
        <f>ROUND(I152*H152,2)</f>
        <v>0</v>
      </c>
      <c r="K152" s="227" t="s">
        <v>150</v>
      </c>
      <c r="L152" s="43"/>
      <c r="M152" s="232" t="s">
        <v>1</v>
      </c>
      <c r="N152" s="233" t="s">
        <v>42</v>
      </c>
      <c r="O152" s="90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6" t="s">
        <v>151</v>
      </c>
      <c r="AT152" s="236" t="s">
        <v>146</v>
      </c>
      <c r="AU152" s="236" t="s">
        <v>86</v>
      </c>
      <c r="AY152" s="16" t="s">
        <v>142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6" t="s">
        <v>84</v>
      </c>
      <c r="BK152" s="237">
        <f>ROUND(I152*H152,2)</f>
        <v>0</v>
      </c>
      <c r="BL152" s="16" t="s">
        <v>151</v>
      </c>
      <c r="BM152" s="236" t="s">
        <v>179</v>
      </c>
    </row>
    <row r="153" spans="1:47" s="2" customFormat="1" ht="12">
      <c r="A153" s="37"/>
      <c r="B153" s="38"/>
      <c r="C153" s="39"/>
      <c r="D153" s="238" t="s">
        <v>153</v>
      </c>
      <c r="E153" s="39"/>
      <c r="F153" s="239" t="s">
        <v>180</v>
      </c>
      <c r="G153" s="39"/>
      <c r="H153" s="39"/>
      <c r="I153" s="240"/>
      <c r="J153" s="39"/>
      <c r="K153" s="39"/>
      <c r="L153" s="43"/>
      <c r="M153" s="241"/>
      <c r="N153" s="242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153</v>
      </c>
      <c r="AU153" s="16" t="s">
        <v>86</v>
      </c>
    </row>
    <row r="154" spans="1:51" s="13" customFormat="1" ht="12">
      <c r="A154" s="13"/>
      <c r="B154" s="243"/>
      <c r="C154" s="244"/>
      <c r="D154" s="245" t="s">
        <v>155</v>
      </c>
      <c r="E154" s="246" t="s">
        <v>1</v>
      </c>
      <c r="F154" s="247" t="s">
        <v>816</v>
      </c>
      <c r="G154" s="244"/>
      <c r="H154" s="248">
        <v>80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155</v>
      </c>
      <c r="AU154" s="254" t="s">
        <v>86</v>
      </c>
      <c r="AV154" s="13" t="s">
        <v>86</v>
      </c>
      <c r="AW154" s="13" t="s">
        <v>34</v>
      </c>
      <c r="AX154" s="13" t="s">
        <v>77</v>
      </c>
      <c r="AY154" s="254" t="s">
        <v>142</v>
      </c>
    </row>
    <row r="155" spans="1:51" s="13" customFormat="1" ht="12">
      <c r="A155" s="13"/>
      <c r="B155" s="243"/>
      <c r="C155" s="244"/>
      <c r="D155" s="245" t="s">
        <v>155</v>
      </c>
      <c r="E155" s="246" t="s">
        <v>1</v>
      </c>
      <c r="F155" s="247" t="s">
        <v>817</v>
      </c>
      <c r="G155" s="244"/>
      <c r="H155" s="248">
        <v>50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155</v>
      </c>
      <c r="AU155" s="254" t="s">
        <v>86</v>
      </c>
      <c r="AV155" s="13" t="s">
        <v>86</v>
      </c>
      <c r="AW155" s="13" t="s">
        <v>34</v>
      </c>
      <c r="AX155" s="13" t="s">
        <v>77</v>
      </c>
      <c r="AY155" s="254" t="s">
        <v>142</v>
      </c>
    </row>
    <row r="156" spans="1:65" s="2" customFormat="1" ht="33" customHeight="1">
      <c r="A156" s="37"/>
      <c r="B156" s="38"/>
      <c r="C156" s="225" t="s">
        <v>183</v>
      </c>
      <c r="D156" s="225" t="s">
        <v>146</v>
      </c>
      <c r="E156" s="226" t="s">
        <v>184</v>
      </c>
      <c r="F156" s="227" t="s">
        <v>185</v>
      </c>
      <c r="G156" s="228" t="s">
        <v>178</v>
      </c>
      <c r="H156" s="229">
        <v>80</v>
      </c>
      <c r="I156" s="230"/>
      <c r="J156" s="231">
        <f>ROUND(I156*H156,2)</f>
        <v>0</v>
      </c>
      <c r="K156" s="227" t="s">
        <v>150</v>
      </c>
      <c r="L156" s="43"/>
      <c r="M156" s="232" t="s">
        <v>1</v>
      </c>
      <c r="N156" s="233" t="s">
        <v>42</v>
      </c>
      <c r="O156" s="90"/>
      <c r="P156" s="234">
        <f>O156*H156</f>
        <v>0</v>
      </c>
      <c r="Q156" s="234">
        <v>3.3E-06</v>
      </c>
      <c r="R156" s="234">
        <f>Q156*H156</f>
        <v>0.000264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151</v>
      </c>
      <c r="AT156" s="236" t="s">
        <v>146</v>
      </c>
      <c r="AU156" s="236" t="s">
        <v>86</v>
      </c>
      <c r="AY156" s="16" t="s">
        <v>142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84</v>
      </c>
      <c r="BK156" s="237">
        <f>ROUND(I156*H156,2)</f>
        <v>0</v>
      </c>
      <c r="BL156" s="16" t="s">
        <v>151</v>
      </c>
      <c r="BM156" s="236" t="s">
        <v>186</v>
      </c>
    </row>
    <row r="157" spans="1:47" s="2" customFormat="1" ht="12">
      <c r="A157" s="37"/>
      <c r="B157" s="38"/>
      <c r="C157" s="39"/>
      <c r="D157" s="238" t="s">
        <v>153</v>
      </c>
      <c r="E157" s="39"/>
      <c r="F157" s="239" t="s">
        <v>187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153</v>
      </c>
      <c r="AU157" s="16" t="s">
        <v>86</v>
      </c>
    </row>
    <row r="158" spans="1:51" s="13" customFormat="1" ht="12">
      <c r="A158" s="13"/>
      <c r="B158" s="243"/>
      <c r="C158" s="244"/>
      <c r="D158" s="245" t="s">
        <v>155</v>
      </c>
      <c r="E158" s="246" t="s">
        <v>1</v>
      </c>
      <c r="F158" s="247" t="s">
        <v>818</v>
      </c>
      <c r="G158" s="244"/>
      <c r="H158" s="248">
        <v>80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155</v>
      </c>
      <c r="AU158" s="254" t="s">
        <v>86</v>
      </c>
      <c r="AV158" s="13" t="s">
        <v>86</v>
      </c>
      <c r="AW158" s="13" t="s">
        <v>34</v>
      </c>
      <c r="AX158" s="13" t="s">
        <v>77</v>
      </c>
      <c r="AY158" s="254" t="s">
        <v>142</v>
      </c>
    </row>
    <row r="159" spans="1:63" s="12" customFormat="1" ht="22.8" customHeight="1">
      <c r="A159" s="12"/>
      <c r="B159" s="209"/>
      <c r="C159" s="210"/>
      <c r="D159" s="211" t="s">
        <v>76</v>
      </c>
      <c r="E159" s="223" t="s">
        <v>189</v>
      </c>
      <c r="F159" s="223" t="s">
        <v>190</v>
      </c>
      <c r="G159" s="210"/>
      <c r="H159" s="210"/>
      <c r="I159" s="213"/>
      <c r="J159" s="224">
        <f>BK159</f>
        <v>0</v>
      </c>
      <c r="K159" s="210"/>
      <c r="L159" s="215"/>
      <c r="M159" s="216"/>
      <c r="N159" s="217"/>
      <c r="O159" s="217"/>
      <c r="P159" s="218">
        <f>SUM(P160:P166)</f>
        <v>0</v>
      </c>
      <c r="Q159" s="217"/>
      <c r="R159" s="218">
        <f>SUM(R160:R166)</f>
        <v>0.7006724999999999</v>
      </c>
      <c r="S159" s="217"/>
      <c r="T159" s="219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0" t="s">
        <v>84</v>
      </c>
      <c r="AT159" s="221" t="s">
        <v>76</v>
      </c>
      <c r="AU159" s="221" t="s">
        <v>84</v>
      </c>
      <c r="AY159" s="220" t="s">
        <v>142</v>
      </c>
      <c r="BK159" s="222">
        <f>SUM(BK160:BK166)</f>
        <v>0</v>
      </c>
    </row>
    <row r="160" spans="1:65" s="2" customFormat="1" ht="24.15" customHeight="1">
      <c r="A160" s="37"/>
      <c r="B160" s="38"/>
      <c r="C160" s="225" t="s">
        <v>197</v>
      </c>
      <c r="D160" s="225" t="s">
        <v>146</v>
      </c>
      <c r="E160" s="226" t="s">
        <v>198</v>
      </c>
      <c r="F160" s="227" t="s">
        <v>199</v>
      </c>
      <c r="G160" s="228" t="s">
        <v>149</v>
      </c>
      <c r="H160" s="229">
        <v>0.33</v>
      </c>
      <c r="I160" s="230"/>
      <c r="J160" s="231">
        <f>ROUND(I160*H160,2)</f>
        <v>0</v>
      </c>
      <c r="K160" s="227" t="s">
        <v>166</v>
      </c>
      <c r="L160" s="43"/>
      <c r="M160" s="232" t="s">
        <v>1</v>
      </c>
      <c r="N160" s="233" t="s">
        <v>42</v>
      </c>
      <c r="O160" s="90"/>
      <c r="P160" s="234">
        <f>O160*H160</f>
        <v>0</v>
      </c>
      <c r="Q160" s="234">
        <v>0.4122</v>
      </c>
      <c r="R160" s="234">
        <f>Q160*H160</f>
        <v>0.136026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151</v>
      </c>
      <c r="AT160" s="236" t="s">
        <v>146</v>
      </c>
      <c r="AU160" s="236" t="s">
        <v>86</v>
      </c>
      <c r="AY160" s="16" t="s">
        <v>142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84</v>
      </c>
      <c r="BK160" s="237">
        <f>ROUND(I160*H160,2)</f>
        <v>0</v>
      </c>
      <c r="BL160" s="16" t="s">
        <v>151</v>
      </c>
      <c r="BM160" s="236" t="s">
        <v>200</v>
      </c>
    </row>
    <row r="161" spans="1:47" s="2" customFormat="1" ht="12">
      <c r="A161" s="37"/>
      <c r="B161" s="38"/>
      <c r="C161" s="39"/>
      <c r="D161" s="238" t="s">
        <v>153</v>
      </c>
      <c r="E161" s="39"/>
      <c r="F161" s="239" t="s">
        <v>201</v>
      </c>
      <c r="G161" s="39"/>
      <c r="H161" s="39"/>
      <c r="I161" s="240"/>
      <c r="J161" s="39"/>
      <c r="K161" s="39"/>
      <c r="L161" s="43"/>
      <c r="M161" s="241"/>
      <c r="N161" s="242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153</v>
      </c>
      <c r="AU161" s="16" t="s">
        <v>86</v>
      </c>
    </row>
    <row r="162" spans="1:47" s="2" customFormat="1" ht="12">
      <c r="A162" s="37"/>
      <c r="B162" s="38"/>
      <c r="C162" s="39"/>
      <c r="D162" s="245" t="s">
        <v>202</v>
      </c>
      <c r="E162" s="39"/>
      <c r="F162" s="255" t="s">
        <v>203</v>
      </c>
      <c r="G162" s="39"/>
      <c r="H162" s="39"/>
      <c r="I162" s="240"/>
      <c r="J162" s="39"/>
      <c r="K162" s="39"/>
      <c r="L162" s="43"/>
      <c r="M162" s="241"/>
      <c r="N162" s="242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202</v>
      </c>
      <c r="AU162" s="16" t="s">
        <v>86</v>
      </c>
    </row>
    <row r="163" spans="1:51" s="13" customFormat="1" ht="12">
      <c r="A163" s="13"/>
      <c r="B163" s="243"/>
      <c r="C163" s="244"/>
      <c r="D163" s="245" t="s">
        <v>155</v>
      </c>
      <c r="E163" s="246" t="s">
        <v>1</v>
      </c>
      <c r="F163" s="247" t="s">
        <v>819</v>
      </c>
      <c r="G163" s="244"/>
      <c r="H163" s="248">
        <v>0.33</v>
      </c>
      <c r="I163" s="249"/>
      <c r="J163" s="244"/>
      <c r="K163" s="244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155</v>
      </c>
      <c r="AU163" s="254" t="s">
        <v>86</v>
      </c>
      <c r="AV163" s="13" t="s">
        <v>86</v>
      </c>
      <c r="AW163" s="13" t="s">
        <v>34</v>
      </c>
      <c r="AX163" s="13" t="s">
        <v>77</v>
      </c>
      <c r="AY163" s="254" t="s">
        <v>142</v>
      </c>
    </row>
    <row r="164" spans="1:65" s="2" customFormat="1" ht="24.15" customHeight="1">
      <c r="A164" s="37"/>
      <c r="B164" s="38"/>
      <c r="C164" s="256" t="s">
        <v>205</v>
      </c>
      <c r="D164" s="256" t="s">
        <v>206</v>
      </c>
      <c r="E164" s="257" t="s">
        <v>207</v>
      </c>
      <c r="F164" s="258" t="s">
        <v>208</v>
      </c>
      <c r="G164" s="259" t="s">
        <v>209</v>
      </c>
      <c r="H164" s="260">
        <v>102.663</v>
      </c>
      <c r="I164" s="261"/>
      <c r="J164" s="262">
        <f>ROUND(I164*H164,2)</f>
        <v>0</v>
      </c>
      <c r="K164" s="258" t="s">
        <v>1</v>
      </c>
      <c r="L164" s="263"/>
      <c r="M164" s="264" t="s">
        <v>1</v>
      </c>
      <c r="N164" s="265" t="s">
        <v>42</v>
      </c>
      <c r="O164" s="90"/>
      <c r="P164" s="234">
        <f>O164*H164</f>
        <v>0</v>
      </c>
      <c r="Q164" s="234">
        <v>0.0055</v>
      </c>
      <c r="R164" s="234">
        <f>Q164*H164</f>
        <v>0.5646464999999999</v>
      </c>
      <c r="S164" s="234">
        <v>0</v>
      </c>
      <c r="T164" s="23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6" t="s">
        <v>210</v>
      </c>
      <c r="AT164" s="236" t="s">
        <v>206</v>
      </c>
      <c r="AU164" s="236" t="s">
        <v>86</v>
      </c>
      <c r="AY164" s="16" t="s">
        <v>142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6" t="s">
        <v>84</v>
      </c>
      <c r="BK164" s="237">
        <f>ROUND(I164*H164,2)</f>
        <v>0</v>
      </c>
      <c r="BL164" s="16" t="s">
        <v>151</v>
      </c>
      <c r="BM164" s="236" t="s">
        <v>211</v>
      </c>
    </row>
    <row r="165" spans="1:51" s="13" customFormat="1" ht="12">
      <c r="A165" s="13"/>
      <c r="B165" s="243"/>
      <c r="C165" s="244"/>
      <c r="D165" s="245" t="s">
        <v>155</v>
      </c>
      <c r="E165" s="246" t="s">
        <v>1</v>
      </c>
      <c r="F165" s="247" t="s">
        <v>820</v>
      </c>
      <c r="G165" s="244"/>
      <c r="H165" s="248">
        <v>100.65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155</v>
      </c>
      <c r="AU165" s="254" t="s">
        <v>86</v>
      </c>
      <c r="AV165" s="13" t="s">
        <v>86</v>
      </c>
      <c r="AW165" s="13" t="s">
        <v>34</v>
      </c>
      <c r="AX165" s="13" t="s">
        <v>77</v>
      </c>
      <c r="AY165" s="254" t="s">
        <v>142</v>
      </c>
    </row>
    <row r="166" spans="1:51" s="13" customFormat="1" ht="12">
      <c r="A166" s="13"/>
      <c r="B166" s="243"/>
      <c r="C166" s="244"/>
      <c r="D166" s="245" t="s">
        <v>155</v>
      </c>
      <c r="E166" s="244"/>
      <c r="F166" s="247" t="s">
        <v>821</v>
      </c>
      <c r="G166" s="244"/>
      <c r="H166" s="248">
        <v>102.663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155</v>
      </c>
      <c r="AU166" s="254" t="s">
        <v>86</v>
      </c>
      <c r="AV166" s="13" t="s">
        <v>86</v>
      </c>
      <c r="AW166" s="13" t="s">
        <v>4</v>
      </c>
      <c r="AX166" s="13" t="s">
        <v>84</v>
      </c>
      <c r="AY166" s="254" t="s">
        <v>142</v>
      </c>
    </row>
    <row r="167" spans="1:63" s="12" customFormat="1" ht="22.8" customHeight="1">
      <c r="A167" s="12"/>
      <c r="B167" s="209"/>
      <c r="C167" s="210"/>
      <c r="D167" s="211" t="s">
        <v>76</v>
      </c>
      <c r="E167" s="223" t="s">
        <v>214</v>
      </c>
      <c r="F167" s="223" t="s">
        <v>215</v>
      </c>
      <c r="G167" s="210"/>
      <c r="H167" s="210"/>
      <c r="I167" s="213"/>
      <c r="J167" s="224">
        <f>BK167</f>
        <v>0</v>
      </c>
      <c r="K167" s="210"/>
      <c r="L167" s="215"/>
      <c r="M167" s="216"/>
      <c r="N167" s="217"/>
      <c r="O167" s="217"/>
      <c r="P167" s="218">
        <f>SUM(P168:P169)</f>
        <v>0</v>
      </c>
      <c r="Q167" s="217"/>
      <c r="R167" s="218">
        <f>SUM(R168:R169)</f>
        <v>0</v>
      </c>
      <c r="S167" s="217"/>
      <c r="T167" s="219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0" t="s">
        <v>84</v>
      </c>
      <c r="AT167" s="221" t="s">
        <v>76</v>
      </c>
      <c r="AU167" s="221" t="s">
        <v>84</v>
      </c>
      <c r="AY167" s="220" t="s">
        <v>142</v>
      </c>
      <c r="BK167" s="222">
        <f>SUM(BK168:BK169)</f>
        <v>0</v>
      </c>
    </row>
    <row r="168" spans="1:65" s="2" customFormat="1" ht="37.8" customHeight="1">
      <c r="A168" s="37"/>
      <c r="B168" s="38"/>
      <c r="C168" s="225" t="s">
        <v>216</v>
      </c>
      <c r="D168" s="225" t="s">
        <v>146</v>
      </c>
      <c r="E168" s="226" t="s">
        <v>217</v>
      </c>
      <c r="F168" s="227" t="s">
        <v>218</v>
      </c>
      <c r="G168" s="228" t="s">
        <v>178</v>
      </c>
      <c r="H168" s="229">
        <v>120</v>
      </c>
      <c r="I168" s="230"/>
      <c r="J168" s="231">
        <f>ROUND(I168*H168,2)</f>
        <v>0</v>
      </c>
      <c r="K168" s="227" t="s">
        <v>1</v>
      </c>
      <c r="L168" s="43"/>
      <c r="M168" s="232" t="s">
        <v>1</v>
      </c>
      <c r="N168" s="233" t="s">
        <v>42</v>
      </c>
      <c r="O168" s="90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6" t="s">
        <v>151</v>
      </c>
      <c r="AT168" s="236" t="s">
        <v>146</v>
      </c>
      <c r="AU168" s="236" t="s">
        <v>86</v>
      </c>
      <c r="AY168" s="16" t="s">
        <v>142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6" t="s">
        <v>84</v>
      </c>
      <c r="BK168" s="237">
        <f>ROUND(I168*H168,2)</f>
        <v>0</v>
      </c>
      <c r="BL168" s="16" t="s">
        <v>151</v>
      </c>
      <c r="BM168" s="236" t="s">
        <v>219</v>
      </c>
    </row>
    <row r="169" spans="1:51" s="13" customFormat="1" ht="12">
      <c r="A169" s="13"/>
      <c r="B169" s="243"/>
      <c r="C169" s="244"/>
      <c r="D169" s="245" t="s">
        <v>155</v>
      </c>
      <c r="E169" s="246" t="s">
        <v>1</v>
      </c>
      <c r="F169" s="247" t="s">
        <v>822</v>
      </c>
      <c r="G169" s="244"/>
      <c r="H169" s="248">
        <v>120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155</v>
      </c>
      <c r="AU169" s="254" t="s">
        <v>86</v>
      </c>
      <c r="AV169" s="13" t="s">
        <v>86</v>
      </c>
      <c r="AW169" s="13" t="s">
        <v>34</v>
      </c>
      <c r="AX169" s="13" t="s">
        <v>77</v>
      </c>
      <c r="AY169" s="254" t="s">
        <v>142</v>
      </c>
    </row>
    <row r="170" spans="1:63" s="12" customFormat="1" ht="22.8" customHeight="1">
      <c r="A170" s="12"/>
      <c r="B170" s="209"/>
      <c r="C170" s="210"/>
      <c r="D170" s="211" t="s">
        <v>76</v>
      </c>
      <c r="E170" s="223" t="s">
        <v>220</v>
      </c>
      <c r="F170" s="223" t="s">
        <v>221</v>
      </c>
      <c r="G170" s="210"/>
      <c r="H170" s="210"/>
      <c r="I170" s="213"/>
      <c r="J170" s="224">
        <f>BK170</f>
        <v>0</v>
      </c>
      <c r="K170" s="210"/>
      <c r="L170" s="215"/>
      <c r="M170" s="216"/>
      <c r="N170" s="217"/>
      <c r="O170" s="217"/>
      <c r="P170" s="218">
        <f>SUM(P171:P184)</f>
        <v>0</v>
      </c>
      <c r="Q170" s="217"/>
      <c r="R170" s="218">
        <f>SUM(R171:R184)</f>
        <v>0.09103710000000001</v>
      </c>
      <c r="S170" s="217"/>
      <c r="T170" s="219">
        <f>SUM(T171:T184)</f>
        <v>0.021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0" t="s">
        <v>84</v>
      </c>
      <c r="AT170" s="221" t="s">
        <v>76</v>
      </c>
      <c r="AU170" s="221" t="s">
        <v>84</v>
      </c>
      <c r="AY170" s="220" t="s">
        <v>142</v>
      </c>
      <c r="BK170" s="222">
        <f>SUM(BK171:BK184)</f>
        <v>0</v>
      </c>
    </row>
    <row r="171" spans="1:65" s="2" customFormat="1" ht="24.15" customHeight="1">
      <c r="A171" s="37"/>
      <c r="B171" s="38"/>
      <c r="C171" s="225" t="s">
        <v>222</v>
      </c>
      <c r="D171" s="225" t="s">
        <v>146</v>
      </c>
      <c r="E171" s="226" t="s">
        <v>223</v>
      </c>
      <c r="F171" s="227" t="s">
        <v>224</v>
      </c>
      <c r="G171" s="228" t="s">
        <v>178</v>
      </c>
      <c r="H171" s="229">
        <v>16.385</v>
      </c>
      <c r="I171" s="230"/>
      <c r="J171" s="231">
        <f>ROUND(I171*H171,2)</f>
        <v>0</v>
      </c>
      <c r="K171" s="227" t="s">
        <v>150</v>
      </c>
      <c r="L171" s="43"/>
      <c r="M171" s="232" t="s">
        <v>1</v>
      </c>
      <c r="N171" s="233" t="s">
        <v>42</v>
      </c>
      <c r="O171" s="90"/>
      <c r="P171" s="234">
        <f>O171*H171</f>
        <v>0</v>
      </c>
      <c r="Q171" s="234">
        <v>0.0027</v>
      </c>
      <c r="R171" s="234">
        <f>Q171*H171</f>
        <v>0.04423950000000001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151</v>
      </c>
      <c r="AT171" s="236" t="s">
        <v>146</v>
      </c>
      <c r="AU171" s="236" t="s">
        <v>86</v>
      </c>
      <c r="AY171" s="16" t="s">
        <v>142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84</v>
      </c>
      <c r="BK171" s="237">
        <f>ROUND(I171*H171,2)</f>
        <v>0</v>
      </c>
      <c r="BL171" s="16" t="s">
        <v>151</v>
      </c>
      <c r="BM171" s="236" t="s">
        <v>225</v>
      </c>
    </row>
    <row r="172" spans="1:47" s="2" customFormat="1" ht="12">
      <c r="A172" s="37"/>
      <c r="B172" s="38"/>
      <c r="C172" s="39"/>
      <c r="D172" s="238" t="s">
        <v>153</v>
      </c>
      <c r="E172" s="39"/>
      <c r="F172" s="239" t="s">
        <v>226</v>
      </c>
      <c r="G172" s="39"/>
      <c r="H172" s="39"/>
      <c r="I172" s="240"/>
      <c r="J172" s="39"/>
      <c r="K172" s="39"/>
      <c r="L172" s="43"/>
      <c r="M172" s="241"/>
      <c r="N172" s="242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153</v>
      </c>
      <c r="AU172" s="16" t="s">
        <v>86</v>
      </c>
    </row>
    <row r="173" spans="1:51" s="13" customFormat="1" ht="12">
      <c r="A173" s="13"/>
      <c r="B173" s="243"/>
      <c r="C173" s="244"/>
      <c r="D173" s="245" t="s">
        <v>155</v>
      </c>
      <c r="E173" s="246" t="s">
        <v>1</v>
      </c>
      <c r="F173" s="247" t="s">
        <v>823</v>
      </c>
      <c r="G173" s="244"/>
      <c r="H173" s="248">
        <v>16.965000000000003</v>
      </c>
      <c r="I173" s="249"/>
      <c r="J173" s="244"/>
      <c r="K173" s="244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155</v>
      </c>
      <c r="AU173" s="254" t="s">
        <v>86</v>
      </c>
      <c r="AV173" s="13" t="s">
        <v>86</v>
      </c>
      <c r="AW173" s="13" t="s">
        <v>34</v>
      </c>
      <c r="AX173" s="13" t="s">
        <v>77</v>
      </c>
      <c r="AY173" s="254" t="s">
        <v>142</v>
      </c>
    </row>
    <row r="174" spans="1:51" s="13" customFormat="1" ht="12">
      <c r="A174" s="13"/>
      <c r="B174" s="243"/>
      <c r="C174" s="244"/>
      <c r="D174" s="245" t="s">
        <v>155</v>
      </c>
      <c r="E174" s="246" t="s">
        <v>1</v>
      </c>
      <c r="F174" s="247" t="s">
        <v>824</v>
      </c>
      <c r="G174" s="244"/>
      <c r="H174" s="248">
        <v>-0.18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155</v>
      </c>
      <c r="AU174" s="254" t="s">
        <v>86</v>
      </c>
      <c r="AV174" s="13" t="s">
        <v>86</v>
      </c>
      <c r="AW174" s="13" t="s">
        <v>34</v>
      </c>
      <c r="AX174" s="13" t="s">
        <v>77</v>
      </c>
      <c r="AY174" s="254" t="s">
        <v>142</v>
      </c>
    </row>
    <row r="175" spans="1:51" s="13" customFormat="1" ht="12">
      <c r="A175" s="13"/>
      <c r="B175" s="243"/>
      <c r="C175" s="244"/>
      <c r="D175" s="245" t="s">
        <v>155</v>
      </c>
      <c r="E175" s="246" t="s">
        <v>1</v>
      </c>
      <c r="F175" s="247" t="s">
        <v>825</v>
      </c>
      <c r="G175" s="244"/>
      <c r="H175" s="248">
        <v>-0.4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155</v>
      </c>
      <c r="AU175" s="254" t="s">
        <v>86</v>
      </c>
      <c r="AV175" s="13" t="s">
        <v>86</v>
      </c>
      <c r="AW175" s="13" t="s">
        <v>34</v>
      </c>
      <c r="AX175" s="13" t="s">
        <v>77</v>
      </c>
      <c r="AY175" s="254" t="s">
        <v>142</v>
      </c>
    </row>
    <row r="176" spans="1:65" s="2" customFormat="1" ht="24.15" customHeight="1">
      <c r="A176" s="37"/>
      <c r="B176" s="38"/>
      <c r="C176" s="225" t="s">
        <v>229</v>
      </c>
      <c r="D176" s="225" t="s">
        <v>146</v>
      </c>
      <c r="E176" s="226" t="s">
        <v>230</v>
      </c>
      <c r="F176" s="227" t="s">
        <v>231</v>
      </c>
      <c r="G176" s="228" t="s">
        <v>178</v>
      </c>
      <c r="H176" s="229">
        <v>0.6</v>
      </c>
      <c r="I176" s="230"/>
      <c r="J176" s="231">
        <f>ROUND(I176*H176,2)</f>
        <v>0</v>
      </c>
      <c r="K176" s="227" t="s">
        <v>150</v>
      </c>
      <c r="L176" s="43"/>
      <c r="M176" s="232" t="s">
        <v>1</v>
      </c>
      <c r="N176" s="233" t="s">
        <v>42</v>
      </c>
      <c r="O176" s="90"/>
      <c r="P176" s="234">
        <f>O176*H176</f>
        <v>0</v>
      </c>
      <c r="Q176" s="234">
        <v>0.077996</v>
      </c>
      <c r="R176" s="234">
        <f>Q176*H176</f>
        <v>0.046797599999999995</v>
      </c>
      <c r="S176" s="234">
        <v>0.035</v>
      </c>
      <c r="T176" s="235">
        <f>S176*H176</f>
        <v>0.021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6" t="s">
        <v>151</v>
      </c>
      <c r="AT176" s="236" t="s">
        <v>146</v>
      </c>
      <c r="AU176" s="236" t="s">
        <v>86</v>
      </c>
      <c r="AY176" s="16" t="s">
        <v>142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6" t="s">
        <v>84</v>
      </c>
      <c r="BK176" s="237">
        <f>ROUND(I176*H176,2)</f>
        <v>0</v>
      </c>
      <c r="BL176" s="16" t="s">
        <v>151</v>
      </c>
      <c r="BM176" s="236" t="s">
        <v>610</v>
      </c>
    </row>
    <row r="177" spans="1:47" s="2" customFormat="1" ht="12">
      <c r="A177" s="37"/>
      <c r="B177" s="38"/>
      <c r="C177" s="39"/>
      <c r="D177" s="238" t="s">
        <v>153</v>
      </c>
      <c r="E177" s="39"/>
      <c r="F177" s="239" t="s">
        <v>611</v>
      </c>
      <c r="G177" s="39"/>
      <c r="H177" s="39"/>
      <c r="I177" s="240"/>
      <c r="J177" s="39"/>
      <c r="K177" s="39"/>
      <c r="L177" s="43"/>
      <c r="M177" s="241"/>
      <c r="N177" s="242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153</v>
      </c>
      <c r="AU177" s="16" t="s">
        <v>86</v>
      </c>
    </row>
    <row r="178" spans="1:51" s="13" customFormat="1" ht="12">
      <c r="A178" s="13"/>
      <c r="B178" s="243"/>
      <c r="C178" s="244"/>
      <c r="D178" s="245" t="s">
        <v>155</v>
      </c>
      <c r="E178" s="246" t="s">
        <v>1</v>
      </c>
      <c r="F178" s="247" t="s">
        <v>826</v>
      </c>
      <c r="G178" s="244"/>
      <c r="H178" s="248">
        <v>0.6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155</v>
      </c>
      <c r="AU178" s="254" t="s">
        <v>86</v>
      </c>
      <c r="AV178" s="13" t="s">
        <v>86</v>
      </c>
      <c r="AW178" s="13" t="s">
        <v>34</v>
      </c>
      <c r="AX178" s="13" t="s">
        <v>77</v>
      </c>
      <c r="AY178" s="254" t="s">
        <v>142</v>
      </c>
    </row>
    <row r="179" spans="1:65" s="2" customFormat="1" ht="24.15" customHeight="1">
      <c r="A179" s="37"/>
      <c r="B179" s="38"/>
      <c r="C179" s="225" t="s">
        <v>234</v>
      </c>
      <c r="D179" s="225" t="s">
        <v>146</v>
      </c>
      <c r="E179" s="226" t="s">
        <v>235</v>
      </c>
      <c r="F179" s="227" t="s">
        <v>236</v>
      </c>
      <c r="G179" s="228" t="s">
        <v>178</v>
      </c>
      <c r="H179" s="229">
        <v>0.6</v>
      </c>
      <c r="I179" s="230"/>
      <c r="J179" s="231">
        <f>ROUND(I179*H179,2)</f>
        <v>0</v>
      </c>
      <c r="K179" s="227" t="s">
        <v>150</v>
      </c>
      <c r="L179" s="43"/>
      <c r="M179" s="232" t="s">
        <v>1</v>
      </c>
      <c r="N179" s="233" t="s">
        <v>42</v>
      </c>
      <c r="O179" s="90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151</v>
      </c>
      <c r="AT179" s="236" t="s">
        <v>146</v>
      </c>
      <c r="AU179" s="236" t="s">
        <v>86</v>
      </c>
      <c r="AY179" s="16" t="s">
        <v>142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84</v>
      </c>
      <c r="BK179" s="237">
        <f>ROUND(I179*H179,2)</f>
        <v>0</v>
      </c>
      <c r="BL179" s="16" t="s">
        <v>151</v>
      </c>
      <c r="BM179" s="236" t="s">
        <v>237</v>
      </c>
    </row>
    <row r="180" spans="1:47" s="2" customFormat="1" ht="12">
      <c r="A180" s="37"/>
      <c r="B180" s="38"/>
      <c r="C180" s="39"/>
      <c r="D180" s="238" t="s">
        <v>153</v>
      </c>
      <c r="E180" s="39"/>
      <c r="F180" s="239" t="s">
        <v>238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153</v>
      </c>
      <c r="AU180" s="16" t="s">
        <v>86</v>
      </c>
    </row>
    <row r="181" spans="1:51" s="13" customFormat="1" ht="12">
      <c r="A181" s="13"/>
      <c r="B181" s="243"/>
      <c r="C181" s="244"/>
      <c r="D181" s="245" t="s">
        <v>155</v>
      </c>
      <c r="E181" s="246" t="s">
        <v>1</v>
      </c>
      <c r="F181" s="247" t="s">
        <v>827</v>
      </c>
      <c r="G181" s="244"/>
      <c r="H181" s="248">
        <v>0.6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155</v>
      </c>
      <c r="AU181" s="254" t="s">
        <v>86</v>
      </c>
      <c r="AV181" s="13" t="s">
        <v>86</v>
      </c>
      <c r="AW181" s="13" t="s">
        <v>34</v>
      </c>
      <c r="AX181" s="13" t="s">
        <v>77</v>
      </c>
      <c r="AY181" s="254" t="s">
        <v>142</v>
      </c>
    </row>
    <row r="182" spans="1:65" s="2" customFormat="1" ht="16.5" customHeight="1">
      <c r="A182" s="37"/>
      <c r="B182" s="38"/>
      <c r="C182" s="225" t="s">
        <v>615</v>
      </c>
      <c r="D182" s="225" t="s">
        <v>146</v>
      </c>
      <c r="E182" s="226" t="s">
        <v>616</v>
      </c>
      <c r="F182" s="227" t="s">
        <v>617</v>
      </c>
      <c r="G182" s="228" t="s">
        <v>178</v>
      </c>
      <c r="H182" s="229">
        <v>0.6</v>
      </c>
      <c r="I182" s="230"/>
      <c r="J182" s="231">
        <f>ROUND(I182*H182,2)</f>
        <v>0</v>
      </c>
      <c r="K182" s="227" t="s">
        <v>150</v>
      </c>
      <c r="L182" s="43"/>
      <c r="M182" s="232" t="s">
        <v>1</v>
      </c>
      <c r="N182" s="233" t="s">
        <v>42</v>
      </c>
      <c r="O182" s="90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151</v>
      </c>
      <c r="AT182" s="236" t="s">
        <v>146</v>
      </c>
      <c r="AU182" s="236" t="s">
        <v>86</v>
      </c>
      <c r="AY182" s="16" t="s">
        <v>142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84</v>
      </c>
      <c r="BK182" s="237">
        <f>ROUND(I182*H182,2)</f>
        <v>0</v>
      </c>
      <c r="BL182" s="16" t="s">
        <v>151</v>
      </c>
      <c r="BM182" s="236" t="s">
        <v>618</v>
      </c>
    </row>
    <row r="183" spans="1:47" s="2" customFormat="1" ht="12">
      <c r="A183" s="37"/>
      <c r="B183" s="38"/>
      <c r="C183" s="39"/>
      <c r="D183" s="238" t="s">
        <v>153</v>
      </c>
      <c r="E183" s="39"/>
      <c r="F183" s="239" t="s">
        <v>619</v>
      </c>
      <c r="G183" s="39"/>
      <c r="H183" s="39"/>
      <c r="I183" s="240"/>
      <c r="J183" s="39"/>
      <c r="K183" s="39"/>
      <c r="L183" s="43"/>
      <c r="M183" s="241"/>
      <c r="N183" s="242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153</v>
      </c>
      <c r="AU183" s="16" t="s">
        <v>86</v>
      </c>
    </row>
    <row r="184" spans="1:51" s="13" customFormat="1" ht="12">
      <c r="A184" s="13"/>
      <c r="B184" s="243"/>
      <c r="C184" s="244"/>
      <c r="D184" s="245" t="s">
        <v>155</v>
      </c>
      <c r="E184" s="246" t="s">
        <v>1</v>
      </c>
      <c r="F184" s="247" t="s">
        <v>828</v>
      </c>
      <c r="G184" s="244"/>
      <c r="H184" s="248">
        <v>0.6</v>
      </c>
      <c r="I184" s="249"/>
      <c r="J184" s="244"/>
      <c r="K184" s="244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155</v>
      </c>
      <c r="AU184" s="254" t="s">
        <v>86</v>
      </c>
      <c r="AV184" s="13" t="s">
        <v>86</v>
      </c>
      <c r="AW184" s="13" t="s">
        <v>34</v>
      </c>
      <c r="AX184" s="13" t="s">
        <v>84</v>
      </c>
      <c r="AY184" s="254" t="s">
        <v>142</v>
      </c>
    </row>
    <row r="185" spans="1:63" s="12" customFormat="1" ht="22.8" customHeight="1">
      <c r="A185" s="12"/>
      <c r="B185" s="209"/>
      <c r="C185" s="210"/>
      <c r="D185" s="211" t="s">
        <v>76</v>
      </c>
      <c r="E185" s="223" t="s">
        <v>240</v>
      </c>
      <c r="F185" s="223" t="s">
        <v>241</v>
      </c>
      <c r="G185" s="210"/>
      <c r="H185" s="210"/>
      <c r="I185" s="213"/>
      <c r="J185" s="224">
        <f>BK185</f>
        <v>0</v>
      </c>
      <c r="K185" s="210"/>
      <c r="L185" s="215"/>
      <c r="M185" s="216"/>
      <c r="N185" s="217"/>
      <c r="O185" s="217"/>
      <c r="P185" s="218">
        <f>SUM(P186:P209)</f>
        <v>0</v>
      </c>
      <c r="Q185" s="217"/>
      <c r="R185" s="218">
        <f>SUM(R186:R209)</f>
        <v>0</v>
      </c>
      <c r="S185" s="217"/>
      <c r="T185" s="219">
        <f>SUM(T186:T209)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0" t="s">
        <v>84</v>
      </c>
      <c r="AT185" s="221" t="s">
        <v>76</v>
      </c>
      <c r="AU185" s="221" t="s">
        <v>84</v>
      </c>
      <c r="AY185" s="220" t="s">
        <v>142</v>
      </c>
      <c r="BK185" s="222">
        <f>SUM(BK186:BK209)</f>
        <v>0</v>
      </c>
    </row>
    <row r="186" spans="1:65" s="2" customFormat="1" ht="33" customHeight="1">
      <c r="A186" s="37"/>
      <c r="B186" s="38"/>
      <c r="C186" s="225" t="s">
        <v>242</v>
      </c>
      <c r="D186" s="225" t="s">
        <v>146</v>
      </c>
      <c r="E186" s="226" t="s">
        <v>243</v>
      </c>
      <c r="F186" s="227" t="s">
        <v>244</v>
      </c>
      <c r="G186" s="228" t="s">
        <v>149</v>
      </c>
      <c r="H186" s="229">
        <v>72.66</v>
      </c>
      <c r="I186" s="230"/>
      <c r="J186" s="231">
        <f>ROUND(I186*H186,2)</f>
        <v>0</v>
      </c>
      <c r="K186" s="227" t="s">
        <v>150</v>
      </c>
      <c r="L186" s="43"/>
      <c r="M186" s="232" t="s">
        <v>1</v>
      </c>
      <c r="N186" s="233" t="s">
        <v>42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151</v>
      </c>
      <c r="AT186" s="236" t="s">
        <v>146</v>
      </c>
      <c r="AU186" s="236" t="s">
        <v>86</v>
      </c>
      <c r="AY186" s="16" t="s">
        <v>142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84</v>
      </c>
      <c r="BK186" s="237">
        <f>ROUND(I186*H186,2)</f>
        <v>0</v>
      </c>
      <c r="BL186" s="16" t="s">
        <v>151</v>
      </c>
      <c r="BM186" s="236" t="s">
        <v>245</v>
      </c>
    </row>
    <row r="187" spans="1:47" s="2" customFormat="1" ht="12">
      <c r="A187" s="37"/>
      <c r="B187" s="38"/>
      <c r="C187" s="39"/>
      <c r="D187" s="238" t="s">
        <v>153</v>
      </c>
      <c r="E187" s="39"/>
      <c r="F187" s="239" t="s">
        <v>246</v>
      </c>
      <c r="G187" s="39"/>
      <c r="H187" s="39"/>
      <c r="I187" s="240"/>
      <c r="J187" s="39"/>
      <c r="K187" s="39"/>
      <c r="L187" s="43"/>
      <c r="M187" s="241"/>
      <c r="N187" s="242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153</v>
      </c>
      <c r="AU187" s="16" t="s">
        <v>86</v>
      </c>
    </row>
    <row r="188" spans="1:51" s="13" customFormat="1" ht="12">
      <c r="A188" s="13"/>
      <c r="B188" s="243"/>
      <c r="C188" s="244"/>
      <c r="D188" s="245" t="s">
        <v>155</v>
      </c>
      <c r="E188" s="246" t="s">
        <v>1</v>
      </c>
      <c r="F188" s="247" t="s">
        <v>829</v>
      </c>
      <c r="G188" s="244"/>
      <c r="H188" s="248">
        <v>72.66000000000001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155</v>
      </c>
      <c r="AU188" s="254" t="s">
        <v>86</v>
      </c>
      <c r="AV188" s="13" t="s">
        <v>86</v>
      </c>
      <c r="AW188" s="13" t="s">
        <v>34</v>
      </c>
      <c r="AX188" s="13" t="s">
        <v>77</v>
      </c>
      <c r="AY188" s="254" t="s">
        <v>142</v>
      </c>
    </row>
    <row r="189" spans="1:65" s="2" customFormat="1" ht="37.8" customHeight="1">
      <c r="A189" s="37"/>
      <c r="B189" s="38"/>
      <c r="C189" s="225" t="s">
        <v>250</v>
      </c>
      <c r="D189" s="225" t="s">
        <v>146</v>
      </c>
      <c r="E189" s="226" t="s">
        <v>251</v>
      </c>
      <c r="F189" s="227" t="s">
        <v>252</v>
      </c>
      <c r="G189" s="228" t="s">
        <v>149</v>
      </c>
      <c r="H189" s="229">
        <v>17438.4</v>
      </c>
      <c r="I189" s="230"/>
      <c r="J189" s="231">
        <f>ROUND(I189*H189,2)</f>
        <v>0</v>
      </c>
      <c r="K189" s="227" t="s">
        <v>150</v>
      </c>
      <c r="L189" s="43"/>
      <c r="M189" s="232" t="s">
        <v>1</v>
      </c>
      <c r="N189" s="233" t="s">
        <v>42</v>
      </c>
      <c r="O189" s="90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151</v>
      </c>
      <c r="AT189" s="236" t="s">
        <v>146</v>
      </c>
      <c r="AU189" s="236" t="s">
        <v>86</v>
      </c>
      <c r="AY189" s="16" t="s">
        <v>142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84</v>
      </c>
      <c r="BK189" s="237">
        <f>ROUND(I189*H189,2)</f>
        <v>0</v>
      </c>
      <c r="BL189" s="16" t="s">
        <v>151</v>
      </c>
      <c r="BM189" s="236" t="s">
        <v>253</v>
      </c>
    </row>
    <row r="190" spans="1:47" s="2" customFormat="1" ht="12">
      <c r="A190" s="37"/>
      <c r="B190" s="38"/>
      <c r="C190" s="39"/>
      <c r="D190" s="238" t="s">
        <v>153</v>
      </c>
      <c r="E190" s="39"/>
      <c r="F190" s="239" t="s">
        <v>254</v>
      </c>
      <c r="G190" s="39"/>
      <c r="H190" s="39"/>
      <c r="I190" s="240"/>
      <c r="J190" s="39"/>
      <c r="K190" s="39"/>
      <c r="L190" s="43"/>
      <c r="M190" s="241"/>
      <c r="N190" s="242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153</v>
      </c>
      <c r="AU190" s="16" t="s">
        <v>86</v>
      </c>
    </row>
    <row r="191" spans="1:51" s="13" customFormat="1" ht="12">
      <c r="A191" s="13"/>
      <c r="B191" s="243"/>
      <c r="C191" s="244"/>
      <c r="D191" s="245" t="s">
        <v>155</v>
      </c>
      <c r="E191" s="244"/>
      <c r="F191" s="247" t="s">
        <v>830</v>
      </c>
      <c r="G191" s="244"/>
      <c r="H191" s="248">
        <v>17438.4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155</v>
      </c>
      <c r="AU191" s="254" t="s">
        <v>86</v>
      </c>
      <c r="AV191" s="13" t="s">
        <v>86</v>
      </c>
      <c r="AW191" s="13" t="s">
        <v>4</v>
      </c>
      <c r="AX191" s="13" t="s">
        <v>84</v>
      </c>
      <c r="AY191" s="254" t="s">
        <v>142</v>
      </c>
    </row>
    <row r="192" spans="1:65" s="2" customFormat="1" ht="33" customHeight="1">
      <c r="A192" s="37"/>
      <c r="B192" s="38"/>
      <c r="C192" s="225" t="s">
        <v>256</v>
      </c>
      <c r="D192" s="225" t="s">
        <v>146</v>
      </c>
      <c r="E192" s="226" t="s">
        <v>257</v>
      </c>
      <c r="F192" s="227" t="s">
        <v>258</v>
      </c>
      <c r="G192" s="228" t="s">
        <v>149</v>
      </c>
      <c r="H192" s="229">
        <v>72.66</v>
      </c>
      <c r="I192" s="230"/>
      <c r="J192" s="231">
        <f>ROUND(I192*H192,2)</f>
        <v>0</v>
      </c>
      <c r="K192" s="227" t="s">
        <v>150</v>
      </c>
      <c r="L192" s="43"/>
      <c r="M192" s="232" t="s">
        <v>1</v>
      </c>
      <c r="N192" s="233" t="s">
        <v>42</v>
      </c>
      <c r="O192" s="90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6" t="s">
        <v>151</v>
      </c>
      <c r="AT192" s="236" t="s">
        <v>146</v>
      </c>
      <c r="AU192" s="236" t="s">
        <v>86</v>
      </c>
      <c r="AY192" s="16" t="s">
        <v>142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6" t="s">
        <v>84</v>
      </c>
      <c r="BK192" s="237">
        <f>ROUND(I192*H192,2)</f>
        <v>0</v>
      </c>
      <c r="BL192" s="16" t="s">
        <v>151</v>
      </c>
      <c r="BM192" s="236" t="s">
        <v>259</v>
      </c>
    </row>
    <row r="193" spans="1:47" s="2" customFormat="1" ht="12">
      <c r="A193" s="37"/>
      <c r="B193" s="38"/>
      <c r="C193" s="39"/>
      <c r="D193" s="238" t="s">
        <v>153</v>
      </c>
      <c r="E193" s="39"/>
      <c r="F193" s="239" t="s">
        <v>260</v>
      </c>
      <c r="G193" s="39"/>
      <c r="H193" s="39"/>
      <c r="I193" s="240"/>
      <c r="J193" s="39"/>
      <c r="K193" s="39"/>
      <c r="L193" s="43"/>
      <c r="M193" s="241"/>
      <c r="N193" s="242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153</v>
      </c>
      <c r="AU193" s="16" t="s">
        <v>86</v>
      </c>
    </row>
    <row r="194" spans="1:65" s="2" customFormat="1" ht="16.5" customHeight="1">
      <c r="A194" s="37"/>
      <c r="B194" s="38"/>
      <c r="C194" s="225" t="s">
        <v>261</v>
      </c>
      <c r="D194" s="225" t="s">
        <v>146</v>
      </c>
      <c r="E194" s="226" t="s">
        <v>262</v>
      </c>
      <c r="F194" s="227" t="s">
        <v>263</v>
      </c>
      <c r="G194" s="228" t="s">
        <v>178</v>
      </c>
      <c r="H194" s="229">
        <v>36.33</v>
      </c>
      <c r="I194" s="230"/>
      <c r="J194" s="231">
        <f>ROUND(I194*H194,2)</f>
        <v>0</v>
      </c>
      <c r="K194" s="227" t="s">
        <v>150</v>
      </c>
      <c r="L194" s="43"/>
      <c r="M194" s="232" t="s">
        <v>1</v>
      </c>
      <c r="N194" s="233" t="s">
        <v>42</v>
      </c>
      <c r="O194" s="90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151</v>
      </c>
      <c r="AT194" s="236" t="s">
        <v>146</v>
      </c>
      <c r="AU194" s="236" t="s">
        <v>86</v>
      </c>
      <c r="AY194" s="16" t="s">
        <v>142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84</v>
      </c>
      <c r="BK194" s="237">
        <f>ROUND(I194*H194,2)</f>
        <v>0</v>
      </c>
      <c r="BL194" s="16" t="s">
        <v>151</v>
      </c>
      <c r="BM194" s="236" t="s">
        <v>264</v>
      </c>
    </row>
    <row r="195" spans="1:47" s="2" customFormat="1" ht="12">
      <c r="A195" s="37"/>
      <c r="B195" s="38"/>
      <c r="C195" s="39"/>
      <c r="D195" s="238" t="s">
        <v>153</v>
      </c>
      <c r="E195" s="39"/>
      <c r="F195" s="239" t="s">
        <v>265</v>
      </c>
      <c r="G195" s="39"/>
      <c r="H195" s="39"/>
      <c r="I195" s="240"/>
      <c r="J195" s="39"/>
      <c r="K195" s="39"/>
      <c r="L195" s="43"/>
      <c r="M195" s="241"/>
      <c r="N195" s="242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153</v>
      </c>
      <c r="AU195" s="16" t="s">
        <v>86</v>
      </c>
    </row>
    <row r="196" spans="1:51" s="13" customFormat="1" ht="12">
      <c r="A196" s="13"/>
      <c r="B196" s="243"/>
      <c r="C196" s="244"/>
      <c r="D196" s="245" t="s">
        <v>155</v>
      </c>
      <c r="E196" s="246" t="s">
        <v>1</v>
      </c>
      <c r="F196" s="247" t="s">
        <v>831</v>
      </c>
      <c r="G196" s="244"/>
      <c r="H196" s="248">
        <v>36.33</v>
      </c>
      <c r="I196" s="249"/>
      <c r="J196" s="244"/>
      <c r="K196" s="244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155</v>
      </c>
      <c r="AU196" s="254" t="s">
        <v>86</v>
      </c>
      <c r="AV196" s="13" t="s">
        <v>86</v>
      </c>
      <c r="AW196" s="13" t="s">
        <v>34</v>
      </c>
      <c r="AX196" s="13" t="s">
        <v>77</v>
      </c>
      <c r="AY196" s="254" t="s">
        <v>142</v>
      </c>
    </row>
    <row r="197" spans="1:65" s="2" customFormat="1" ht="16.5" customHeight="1">
      <c r="A197" s="37"/>
      <c r="B197" s="38"/>
      <c r="C197" s="225" t="s">
        <v>267</v>
      </c>
      <c r="D197" s="225" t="s">
        <v>146</v>
      </c>
      <c r="E197" s="226" t="s">
        <v>268</v>
      </c>
      <c r="F197" s="227" t="s">
        <v>269</v>
      </c>
      <c r="G197" s="228" t="s">
        <v>178</v>
      </c>
      <c r="H197" s="229">
        <v>8719.2</v>
      </c>
      <c r="I197" s="230"/>
      <c r="J197" s="231">
        <f>ROUND(I197*H197,2)</f>
        <v>0</v>
      </c>
      <c r="K197" s="227" t="s">
        <v>150</v>
      </c>
      <c r="L197" s="43"/>
      <c r="M197" s="232" t="s">
        <v>1</v>
      </c>
      <c r="N197" s="233" t="s">
        <v>42</v>
      </c>
      <c r="O197" s="90"/>
      <c r="P197" s="234">
        <f>O197*H197</f>
        <v>0</v>
      </c>
      <c r="Q197" s="234">
        <v>0</v>
      </c>
      <c r="R197" s="234">
        <f>Q197*H197</f>
        <v>0</v>
      </c>
      <c r="S197" s="234">
        <v>0</v>
      </c>
      <c r="T197" s="23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6" t="s">
        <v>151</v>
      </c>
      <c r="AT197" s="236" t="s">
        <v>146</v>
      </c>
      <c r="AU197" s="236" t="s">
        <v>86</v>
      </c>
      <c r="AY197" s="16" t="s">
        <v>142</v>
      </c>
      <c r="BE197" s="237">
        <f>IF(N197="základní",J197,0)</f>
        <v>0</v>
      </c>
      <c r="BF197" s="237">
        <f>IF(N197="snížená",J197,0)</f>
        <v>0</v>
      </c>
      <c r="BG197" s="237">
        <f>IF(N197="zákl. přenesená",J197,0)</f>
        <v>0</v>
      </c>
      <c r="BH197" s="237">
        <f>IF(N197="sníž. přenesená",J197,0)</f>
        <v>0</v>
      </c>
      <c r="BI197" s="237">
        <f>IF(N197="nulová",J197,0)</f>
        <v>0</v>
      </c>
      <c r="BJ197" s="16" t="s">
        <v>84</v>
      </c>
      <c r="BK197" s="237">
        <f>ROUND(I197*H197,2)</f>
        <v>0</v>
      </c>
      <c r="BL197" s="16" t="s">
        <v>151</v>
      </c>
      <c r="BM197" s="236" t="s">
        <v>270</v>
      </c>
    </row>
    <row r="198" spans="1:47" s="2" customFormat="1" ht="12">
      <c r="A198" s="37"/>
      <c r="B198" s="38"/>
      <c r="C198" s="39"/>
      <c r="D198" s="238" t="s">
        <v>153</v>
      </c>
      <c r="E198" s="39"/>
      <c r="F198" s="239" t="s">
        <v>271</v>
      </c>
      <c r="G198" s="39"/>
      <c r="H198" s="39"/>
      <c r="I198" s="240"/>
      <c r="J198" s="39"/>
      <c r="K198" s="39"/>
      <c r="L198" s="43"/>
      <c r="M198" s="241"/>
      <c r="N198" s="242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153</v>
      </c>
      <c r="AU198" s="16" t="s">
        <v>86</v>
      </c>
    </row>
    <row r="199" spans="1:51" s="13" customFormat="1" ht="12">
      <c r="A199" s="13"/>
      <c r="B199" s="243"/>
      <c r="C199" s="244"/>
      <c r="D199" s="245" t="s">
        <v>155</v>
      </c>
      <c r="E199" s="244"/>
      <c r="F199" s="247" t="s">
        <v>832</v>
      </c>
      <c r="G199" s="244"/>
      <c r="H199" s="248">
        <v>8719.2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155</v>
      </c>
      <c r="AU199" s="254" t="s">
        <v>86</v>
      </c>
      <c r="AV199" s="13" t="s">
        <v>86</v>
      </c>
      <c r="AW199" s="13" t="s">
        <v>4</v>
      </c>
      <c r="AX199" s="13" t="s">
        <v>84</v>
      </c>
      <c r="AY199" s="254" t="s">
        <v>142</v>
      </c>
    </row>
    <row r="200" spans="1:65" s="2" customFormat="1" ht="21.75" customHeight="1">
      <c r="A200" s="37"/>
      <c r="B200" s="38"/>
      <c r="C200" s="225" t="s">
        <v>273</v>
      </c>
      <c r="D200" s="225" t="s">
        <v>146</v>
      </c>
      <c r="E200" s="226" t="s">
        <v>274</v>
      </c>
      <c r="F200" s="227" t="s">
        <v>275</v>
      </c>
      <c r="G200" s="228" t="s">
        <v>178</v>
      </c>
      <c r="H200" s="229">
        <v>36.33</v>
      </c>
      <c r="I200" s="230"/>
      <c r="J200" s="231">
        <f>ROUND(I200*H200,2)</f>
        <v>0</v>
      </c>
      <c r="K200" s="227" t="s">
        <v>150</v>
      </c>
      <c r="L200" s="43"/>
      <c r="M200" s="232" t="s">
        <v>1</v>
      </c>
      <c r="N200" s="233" t="s">
        <v>42</v>
      </c>
      <c r="O200" s="90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151</v>
      </c>
      <c r="AT200" s="236" t="s">
        <v>146</v>
      </c>
      <c r="AU200" s="236" t="s">
        <v>86</v>
      </c>
      <c r="AY200" s="16" t="s">
        <v>142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84</v>
      </c>
      <c r="BK200" s="237">
        <f>ROUND(I200*H200,2)</f>
        <v>0</v>
      </c>
      <c r="BL200" s="16" t="s">
        <v>151</v>
      </c>
      <c r="BM200" s="236" t="s">
        <v>276</v>
      </c>
    </row>
    <row r="201" spans="1:47" s="2" customFormat="1" ht="12">
      <c r="A201" s="37"/>
      <c r="B201" s="38"/>
      <c r="C201" s="39"/>
      <c r="D201" s="238" t="s">
        <v>153</v>
      </c>
      <c r="E201" s="39"/>
      <c r="F201" s="239" t="s">
        <v>277</v>
      </c>
      <c r="G201" s="39"/>
      <c r="H201" s="39"/>
      <c r="I201" s="240"/>
      <c r="J201" s="39"/>
      <c r="K201" s="39"/>
      <c r="L201" s="43"/>
      <c r="M201" s="241"/>
      <c r="N201" s="242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153</v>
      </c>
      <c r="AU201" s="16" t="s">
        <v>86</v>
      </c>
    </row>
    <row r="202" spans="1:65" s="2" customFormat="1" ht="33" customHeight="1">
      <c r="A202" s="37"/>
      <c r="B202" s="38"/>
      <c r="C202" s="225" t="s">
        <v>278</v>
      </c>
      <c r="D202" s="225" t="s">
        <v>146</v>
      </c>
      <c r="E202" s="226" t="s">
        <v>279</v>
      </c>
      <c r="F202" s="227" t="s">
        <v>280</v>
      </c>
      <c r="G202" s="228" t="s">
        <v>178</v>
      </c>
      <c r="H202" s="229">
        <v>30</v>
      </c>
      <c r="I202" s="230"/>
      <c r="J202" s="231">
        <f>ROUND(I202*H202,2)</f>
        <v>0</v>
      </c>
      <c r="K202" s="227" t="s">
        <v>150</v>
      </c>
      <c r="L202" s="43"/>
      <c r="M202" s="232" t="s">
        <v>1</v>
      </c>
      <c r="N202" s="233" t="s">
        <v>42</v>
      </c>
      <c r="O202" s="90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6" t="s">
        <v>151</v>
      </c>
      <c r="AT202" s="236" t="s">
        <v>146</v>
      </c>
      <c r="AU202" s="236" t="s">
        <v>86</v>
      </c>
      <c r="AY202" s="16" t="s">
        <v>142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6" t="s">
        <v>84</v>
      </c>
      <c r="BK202" s="237">
        <f>ROUND(I202*H202,2)</f>
        <v>0</v>
      </c>
      <c r="BL202" s="16" t="s">
        <v>151</v>
      </c>
      <c r="BM202" s="236" t="s">
        <v>281</v>
      </c>
    </row>
    <row r="203" spans="1:47" s="2" customFormat="1" ht="12">
      <c r="A203" s="37"/>
      <c r="B203" s="38"/>
      <c r="C203" s="39"/>
      <c r="D203" s="238" t="s">
        <v>153</v>
      </c>
      <c r="E203" s="39"/>
      <c r="F203" s="239" t="s">
        <v>282</v>
      </c>
      <c r="G203" s="39"/>
      <c r="H203" s="39"/>
      <c r="I203" s="240"/>
      <c r="J203" s="39"/>
      <c r="K203" s="39"/>
      <c r="L203" s="43"/>
      <c r="M203" s="241"/>
      <c r="N203" s="242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153</v>
      </c>
      <c r="AU203" s="16" t="s">
        <v>86</v>
      </c>
    </row>
    <row r="204" spans="1:51" s="13" customFormat="1" ht="12">
      <c r="A204" s="13"/>
      <c r="B204" s="243"/>
      <c r="C204" s="244"/>
      <c r="D204" s="245" t="s">
        <v>155</v>
      </c>
      <c r="E204" s="246" t="s">
        <v>1</v>
      </c>
      <c r="F204" s="247" t="s">
        <v>833</v>
      </c>
      <c r="G204" s="244"/>
      <c r="H204" s="248">
        <v>30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155</v>
      </c>
      <c r="AU204" s="254" t="s">
        <v>86</v>
      </c>
      <c r="AV204" s="13" t="s">
        <v>86</v>
      </c>
      <c r="AW204" s="13" t="s">
        <v>34</v>
      </c>
      <c r="AX204" s="13" t="s">
        <v>77</v>
      </c>
      <c r="AY204" s="254" t="s">
        <v>142</v>
      </c>
    </row>
    <row r="205" spans="1:65" s="2" customFormat="1" ht="33" customHeight="1">
      <c r="A205" s="37"/>
      <c r="B205" s="38"/>
      <c r="C205" s="225" t="s">
        <v>284</v>
      </c>
      <c r="D205" s="225" t="s">
        <v>146</v>
      </c>
      <c r="E205" s="226" t="s">
        <v>285</v>
      </c>
      <c r="F205" s="227" t="s">
        <v>286</v>
      </c>
      <c r="G205" s="228" t="s">
        <v>178</v>
      </c>
      <c r="H205" s="229">
        <v>7200</v>
      </c>
      <c r="I205" s="230"/>
      <c r="J205" s="231">
        <f>ROUND(I205*H205,2)</f>
        <v>0</v>
      </c>
      <c r="K205" s="227" t="s">
        <v>150</v>
      </c>
      <c r="L205" s="43"/>
      <c r="M205" s="232" t="s">
        <v>1</v>
      </c>
      <c r="N205" s="233" t="s">
        <v>42</v>
      </c>
      <c r="O205" s="90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6" t="s">
        <v>151</v>
      </c>
      <c r="AT205" s="236" t="s">
        <v>146</v>
      </c>
      <c r="AU205" s="236" t="s">
        <v>86</v>
      </c>
      <c r="AY205" s="16" t="s">
        <v>142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6" t="s">
        <v>84</v>
      </c>
      <c r="BK205" s="237">
        <f>ROUND(I205*H205,2)</f>
        <v>0</v>
      </c>
      <c r="BL205" s="16" t="s">
        <v>151</v>
      </c>
      <c r="BM205" s="236" t="s">
        <v>287</v>
      </c>
    </row>
    <row r="206" spans="1:47" s="2" customFormat="1" ht="12">
      <c r="A206" s="37"/>
      <c r="B206" s="38"/>
      <c r="C206" s="39"/>
      <c r="D206" s="238" t="s">
        <v>153</v>
      </c>
      <c r="E206" s="39"/>
      <c r="F206" s="239" t="s">
        <v>288</v>
      </c>
      <c r="G206" s="39"/>
      <c r="H206" s="39"/>
      <c r="I206" s="240"/>
      <c r="J206" s="39"/>
      <c r="K206" s="39"/>
      <c r="L206" s="43"/>
      <c r="M206" s="241"/>
      <c r="N206" s="242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153</v>
      </c>
      <c r="AU206" s="16" t="s">
        <v>86</v>
      </c>
    </row>
    <row r="207" spans="1:51" s="13" customFormat="1" ht="12">
      <c r="A207" s="13"/>
      <c r="B207" s="243"/>
      <c r="C207" s="244"/>
      <c r="D207" s="245" t="s">
        <v>155</v>
      </c>
      <c r="E207" s="244"/>
      <c r="F207" s="247" t="s">
        <v>834</v>
      </c>
      <c r="G207" s="244"/>
      <c r="H207" s="248">
        <v>7200</v>
      </c>
      <c r="I207" s="249"/>
      <c r="J207" s="244"/>
      <c r="K207" s="244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155</v>
      </c>
      <c r="AU207" s="254" t="s">
        <v>86</v>
      </c>
      <c r="AV207" s="13" t="s">
        <v>86</v>
      </c>
      <c r="AW207" s="13" t="s">
        <v>4</v>
      </c>
      <c r="AX207" s="13" t="s">
        <v>84</v>
      </c>
      <c r="AY207" s="254" t="s">
        <v>142</v>
      </c>
    </row>
    <row r="208" spans="1:65" s="2" customFormat="1" ht="33" customHeight="1">
      <c r="A208" s="37"/>
      <c r="B208" s="38"/>
      <c r="C208" s="225" t="s">
        <v>290</v>
      </c>
      <c r="D208" s="225" t="s">
        <v>146</v>
      </c>
      <c r="E208" s="226" t="s">
        <v>291</v>
      </c>
      <c r="F208" s="227" t="s">
        <v>292</v>
      </c>
      <c r="G208" s="228" t="s">
        <v>178</v>
      </c>
      <c r="H208" s="229">
        <v>30</v>
      </c>
      <c r="I208" s="230"/>
      <c r="J208" s="231">
        <f>ROUND(I208*H208,2)</f>
        <v>0</v>
      </c>
      <c r="K208" s="227" t="s">
        <v>150</v>
      </c>
      <c r="L208" s="43"/>
      <c r="M208" s="232" t="s">
        <v>1</v>
      </c>
      <c r="N208" s="233" t="s">
        <v>42</v>
      </c>
      <c r="O208" s="90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6" t="s">
        <v>151</v>
      </c>
      <c r="AT208" s="236" t="s">
        <v>146</v>
      </c>
      <c r="AU208" s="236" t="s">
        <v>86</v>
      </c>
      <c r="AY208" s="16" t="s">
        <v>142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6" t="s">
        <v>84</v>
      </c>
      <c r="BK208" s="237">
        <f>ROUND(I208*H208,2)</f>
        <v>0</v>
      </c>
      <c r="BL208" s="16" t="s">
        <v>151</v>
      </c>
      <c r="BM208" s="236" t="s">
        <v>293</v>
      </c>
    </row>
    <row r="209" spans="1:47" s="2" customFormat="1" ht="12">
      <c r="A209" s="37"/>
      <c r="B209" s="38"/>
      <c r="C209" s="39"/>
      <c r="D209" s="238" t="s">
        <v>153</v>
      </c>
      <c r="E209" s="39"/>
      <c r="F209" s="239" t="s">
        <v>294</v>
      </c>
      <c r="G209" s="39"/>
      <c r="H209" s="39"/>
      <c r="I209" s="240"/>
      <c r="J209" s="39"/>
      <c r="K209" s="39"/>
      <c r="L209" s="43"/>
      <c r="M209" s="241"/>
      <c r="N209" s="242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153</v>
      </c>
      <c r="AU209" s="16" t="s">
        <v>86</v>
      </c>
    </row>
    <row r="210" spans="1:63" s="12" customFormat="1" ht="22.8" customHeight="1">
      <c r="A210" s="12"/>
      <c r="B210" s="209"/>
      <c r="C210" s="210"/>
      <c r="D210" s="211" t="s">
        <v>76</v>
      </c>
      <c r="E210" s="223" t="s">
        <v>295</v>
      </c>
      <c r="F210" s="223" t="s">
        <v>296</v>
      </c>
      <c r="G210" s="210"/>
      <c r="H210" s="210"/>
      <c r="I210" s="213"/>
      <c r="J210" s="224">
        <f>BK210</f>
        <v>0</v>
      </c>
      <c r="K210" s="210"/>
      <c r="L210" s="215"/>
      <c r="M210" s="216"/>
      <c r="N210" s="217"/>
      <c r="O210" s="217"/>
      <c r="P210" s="218">
        <f>SUM(P211:P220)</f>
        <v>0</v>
      </c>
      <c r="Q210" s="217"/>
      <c r="R210" s="218">
        <f>SUM(R211:R220)</f>
        <v>0</v>
      </c>
      <c r="S210" s="217"/>
      <c r="T210" s="219">
        <f>SUM(T211:T220)</f>
        <v>11.884799999999998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0" t="s">
        <v>84</v>
      </c>
      <c r="AT210" s="221" t="s">
        <v>76</v>
      </c>
      <c r="AU210" s="221" t="s">
        <v>84</v>
      </c>
      <c r="AY210" s="220" t="s">
        <v>142</v>
      </c>
      <c r="BK210" s="222">
        <f>SUM(BK211:BK220)</f>
        <v>0</v>
      </c>
    </row>
    <row r="211" spans="1:65" s="2" customFormat="1" ht="24.15" customHeight="1">
      <c r="A211" s="37"/>
      <c r="B211" s="38"/>
      <c r="C211" s="225" t="s">
        <v>297</v>
      </c>
      <c r="D211" s="225" t="s">
        <v>146</v>
      </c>
      <c r="E211" s="226" t="s">
        <v>651</v>
      </c>
      <c r="F211" s="227" t="s">
        <v>652</v>
      </c>
      <c r="G211" s="228" t="s">
        <v>149</v>
      </c>
      <c r="H211" s="229">
        <v>0.33</v>
      </c>
      <c r="I211" s="230"/>
      <c r="J211" s="231">
        <f>ROUND(I211*H211,2)</f>
        <v>0</v>
      </c>
      <c r="K211" s="227" t="s">
        <v>150</v>
      </c>
      <c r="L211" s="43"/>
      <c r="M211" s="232" t="s">
        <v>1</v>
      </c>
      <c r="N211" s="233" t="s">
        <v>42</v>
      </c>
      <c r="O211" s="90"/>
      <c r="P211" s="234">
        <f>O211*H211</f>
        <v>0</v>
      </c>
      <c r="Q211" s="234">
        <v>0</v>
      </c>
      <c r="R211" s="234">
        <f>Q211*H211</f>
        <v>0</v>
      </c>
      <c r="S211" s="234">
        <v>1.8</v>
      </c>
      <c r="T211" s="235">
        <f>S211*H211</f>
        <v>0.5940000000000001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6" t="s">
        <v>151</v>
      </c>
      <c r="AT211" s="236" t="s">
        <v>146</v>
      </c>
      <c r="AU211" s="236" t="s">
        <v>86</v>
      </c>
      <c r="AY211" s="16" t="s">
        <v>142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6" t="s">
        <v>84</v>
      </c>
      <c r="BK211" s="237">
        <f>ROUND(I211*H211,2)</f>
        <v>0</v>
      </c>
      <c r="BL211" s="16" t="s">
        <v>151</v>
      </c>
      <c r="BM211" s="236" t="s">
        <v>653</v>
      </c>
    </row>
    <row r="212" spans="1:47" s="2" customFormat="1" ht="12">
      <c r="A212" s="37"/>
      <c r="B212" s="38"/>
      <c r="C212" s="39"/>
      <c r="D212" s="238" t="s">
        <v>153</v>
      </c>
      <c r="E212" s="39"/>
      <c r="F212" s="239" t="s">
        <v>654</v>
      </c>
      <c r="G212" s="39"/>
      <c r="H212" s="39"/>
      <c r="I212" s="240"/>
      <c r="J212" s="39"/>
      <c r="K212" s="39"/>
      <c r="L212" s="43"/>
      <c r="M212" s="241"/>
      <c r="N212" s="242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153</v>
      </c>
      <c r="AU212" s="16" t="s">
        <v>86</v>
      </c>
    </row>
    <row r="213" spans="1:51" s="13" customFormat="1" ht="12">
      <c r="A213" s="13"/>
      <c r="B213" s="243"/>
      <c r="C213" s="244"/>
      <c r="D213" s="245" t="s">
        <v>155</v>
      </c>
      <c r="E213" s="246" t="s">
        <v>1</v>
      </c>
      <c r="F213" s="247" t="s">
        <v>835</v>
      </c>
      <c r="G213" s="244"/>
      <c r="H213" s="248">
        <v>0.33</v>
      </c>
      <c r="I213" s="249"/>
      <c r="J213" s="244"/>
      <c r="K213" s="244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155</v>
      </c>
      <c r="AU213" s="254" t="s">
        <v>86</v>
      </c>
      <c r="AV213" s="13" t="s">
        <v>86</v>
      </c>
      <c r="AW213" s="13" t="s">
        <v>34</v>
      </c>
      <c r="AX213" s="13" t="s">
        <v>77</v>
      </c>
      <c r="AY213" s="254" t="s">
        <v>142</v>
      </c>
    </row>
    <row r="214" spans="1:65" s="2" customFormat="1" ht="24.15" customHeight="1">
      <c r="A214" s="37"/>
      <c r="B214" s="38"/>
      <c r="C214" s="225" t="s">
        <v>656</v>
      </c>
      <c r="D214" s="225" t="s">
        <v>146</v>
      </c>
      <c r="E214" s="226" t="s">
        <v>657</v>
      </c>
      <c r="F214" s="227" t="s">
        <v>658</v>
      </c>
      <c r="G214" s="228" t="s">
        <v>149</v>
      </c>
      <c r="H214" s="229">
        <v>0.09</v>
      </c>
      <c r="I214" s="230"/>
      <c r="J214" s="231">
        <f>ROUND(I214*H214,2)</f>
        <v>0</v>
      </c>
      <c r="K214" s="227" t="s">
        <v>150</v>
      </c>
      <c r="L214" s="43"/>
      <c r="M214" s="232" t="s">
        <v>1</v>
      </c>
      <c r="N214" s="233" t="s">
        <v>42</v>
      </c>
      <c r="O214" s="90"/>
      <c r="P214" s="234">
        <f>O214*H214</f>
        <v>0</v>
      </c>
      <c r="Q214" s="234">
        <v>0</v>
      </c>
      <c r="R214" s="234">
        <f>Q214*H214</f>
        <v>0</v>
      </c>
      <c r="S214" s="234">
        <v>2.2</v>
      </c>
      <c r="T214" s="235">
        <f>S214*H214</f>
        <v>0.198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6" t="s">
        <v>151</v>
      </c>
      <c r="AT214" s="236" t="s">
        <v>146</v>
      </c>
      <c r="AU214" s="236" t="s">
        <v>86</v>
      </c>
      <c r="AY214" s="16" t="s">
        <v>142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6" t="s">
        <v>84</v>
      </c>
      <c r="BK214" s="237">
        <f>ROUND(I214*H214,2)</f>
        <v>0</v>
      </c>
      <c r="BL214" s="16" t="s">
        <v>151</v>
      </c>
      <c r="BM214" s="236" t="s">
        <v>659</v>
      </c>
    </row>
    <row r="215" spans="1:47" s="2" customFormat="1" ht="12">
      <c r="A215" s="37"/>
      <c r="B215" s="38"/>
      <c r="C215" s="39"/>
      <c r="D215" s="238" t="s">
        <v>153</v>
      </c>
      <c r="E215" s="39"/>
      <c r="F215" s="239" t="s">
        <v>660</v>
      </c>
      <c r="G215" s="39"/>
      <c r="H215" s="39"/>
      <c r="I215" s="240"/>
      <c r="J215" s="39"/>
      <c r="K215" s="39"/>
      <c r="L215" s="43"/>
      <c r="M215" s="241"/>
      <c r="N215" s="242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153</v>
      </c>
      <c r="AU215" s="16" t="s">
        <v>86</v>
      </c>
    </row>
    <row r="216" spans="1:51" s="13" customFormat="1" ht="12">
      <c r="A216" s="13"/>
      <c r="B216" s="243"/>
      <c r="C216" s="244"/>
      <c r="D216" s="245" t="s">
        <v>155</v>
      </c>
      <c r="E216" s="246" t="s">
        <v>1</v>
      </c>
      <c r="F216" s="247" t="s">
        <v>836</v>
      </c>
      <c r="G216" s="244"/>
      <c r="H216" s="248">
        <v>0.09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155</v>
      </c>
      <c r="AU216" s="254" t="s">
        <v>86</v>
      </c>
      <c r="AV216" s="13" t="s">
        <v>86</v>
      </c>
      <c r="AW216" s="13" t="s">
        <v>34</v>
      </c>
      <c r="AX216" s="13" t="s">
        <v>77</v>
      </c>
      <c r="AY216" s="254" t="s">
        <v>142</v>
      </c>
    </row>
    <row r="217" spans="1:65" s="2" customFormat="1" ht="16.5" customHeight="1">
      <c r="A217" s="37"/>
      <c r="B217" s="38"/>
      <c r="C217" s="225" t="s">
        <v>303</v>
      </c>
      <c r="D217" s="225" t="s">
        <v>146</v>
      </c>
      <c r="E217" s="226" t="s">
        <v>304</v>
      </c>
      <c r="F217" s="227" t="s">
        <v>305</v>
      </c>
      <c r="G217" s="228" t="s">
        <v>149</v>
      </c>
      <c r="H217" s="229">
        <v>4.622</v>
      </c>
      <c r="I217" s="230"/>
      <c r="J217" s="231">
        <f>ROUND(I217*H217,2)</f>
        <v>0</v>
      </c>
      <c r="K217" s="227" t="s">
        <v>150</v>
      </c>
      <c r="L217" s="43"/>
      <c r="M217" s="232" t="s">
        <v>1</v>
      </c>
      <c r="N217" s="233" t="s">
        <v>42</v>
      </c>
      <c r="O217" s="90"/>
      <c r="P217" s="234">
        <f>O217*H217</f>
        <v>0</v>
      </c>
      <c r="Q217" s="234">
        <v>0</v>
      </c>
      <c r="R217" s="234">
        <f>Q217*H217</f>
        <v>0</v>
      </c>
      <c r="S217" s="234">
        <v>2.4</v>
      </c>
      <c r="T217" s="235">
        <f>S217*H217</f>
        <v>11.092799999999999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6" t="s">
        <v>151</v>
      </c>
      <c r="AT217" s="236" t="s">
        <v>146</v>
      </c>
      <c r="AU217" s="236" t="s">
        <v>86</v>
      </c>
      <c r="AY217" s="16" t="s">
        <v>142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6" t="s">
        <v>84</v>
      </c>
      <c r="BK217" s="237">
        <f>ROUND(I217*H217,2)</f>
        <v>0</v>
      </c>
      <c r="BL217" s="16" t="s">
        <v>151</v>
      </c>
      <c r="BM217" s="236" t="s">
        <v>306</v>
      </c>
    </row>
    <row r="218" spans="1:47" s="2" customFormat="1" ht="12">
      <c r="A218" s="37"/>
      <c r="B218" s="38"/>
      <c r="C218" s="39"/>
      <c r="D218" s="238" t="s">
        <v>153</v>
      </c>
      <c r="E218" s="39"/>
      <c r="F218" s="239" t="s">
        <v>307</v>
      </c>
      <c r="G218" s="39"/>
      <c r="H218" s="39"/>
      <c r="I218" s="240"/>
      <c r="J218" s="39"/>
      <c r="K218" s="39"/>
      <c r="L218" s="43"/>
      <c r="M218" s="241"/>
      <c r="N218" s="242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153</v>
      </c>
      <c r="AU218" s="16" t="s">
        <v>86</v>
      </c>
    </row>
    <row r="219" spans="1:51" s="13" customFormat="1" ht="12">
      <c r="A219" s="13"/>
      <c r="B219" s="243"/>
      <c r="C219" s="244"/>
      <c r="D219" s="245" t="s">
        <v>155</v>
      </c>
      <c r="E219" s="246" t="s">
        <v>1</v>
      </c>
      <c r="F219" s="247" t="s">
        <v>837</v>
      </c>
      <c r="G219" s="244"/>
      <c r="H219" s="248">
        <v>0.195</v>
      </c>
      <c r="I219" s="249"/>
      <c r="J219" s="244"/>
      <c r="K219" s="244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155</v>
      </c>
      <c r="AU219" s="254" t="s">
        <v>86</v>
      </c>
      <c r="AV219" s="13" t="s">
        <v>86</v>
      </c>
      <c r="AW219" s="13" t="s">
        <v>34</v>
      </c>
      <c r="AX219" s="13" t="s">
        <v>77</v>
      </c>
      <c r="AY219" s="254" t="s">
        <v>142</v>
      </c>
    </row>
    <row r="220" spans="1:51" s="13" customFormat="1" ht="12">
      <c r="A220" s="13"/>
      <c r="B220" s="243"/>
      <c r="C220" s="244"/>
      <c r="D220" s="245" t="s">
        <v>155</v>
      </c>
      <c r="E220" s="246" t="s">
        <v>1</v>
      </c>
      <c r="F220" s="247" t="s">
        <v>838</v>
      </c>
      <c r="G220" s="244"/>
      <c r="H220" s="248">
        <v>4.4265</v>
      </c>
      <c r="I220" s="249"/>
      <c r="J220" s="244"/>
      <c r="K220" s="244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155</v>
      </c>
      <c r="AU220" s="254" t="s">
        <v>86</v>
      </c>
      <c r="AV220" s="13" t="s">
        <v>86</v>
      </c>
      <c r="AW220" s="13" t="s">
        <v>34</v>
      </c>
      <c r="AX220" s="13" t="s">
        <v>77</v>
      </c>
      <c r="AY220" s="254" t="s">
        <v>142</v>
      </c>
    </row>
    <row r="221" spans="1:63" s="12" customFormat="1" ht="22.8" customHeight="1">
      <c r="A221" s="12"/>
      <c r="B221" s="209"/>
      <c r="C221" s="210"/>
      <c r="D221" s="211" t="s">
        <v>76</v>
      </c>
      <c r="E221" s="223" t="s">
        <v>309</v>
      </c>
      <c r="F221" s="223" t="s">
        <v>310</v>
      </c>
      <c r="G221" s="210"/>
      <c r="H221" s="210"/>
      <c r="I221" s="213"/>
      <c r="J221" s="224">
        <f>BK221</f>
        <v>0</v>
      </c>
      <c r="K221" s="210"/>
      <c r="L221" s="215"/>
      <c r="M221" s="216"/>
      <c r="N221" s="217"/>
      <c r="O221" s="217"/>
      <c r="P221" s="218">
        <f>SUM(P222:P236)</f>
        <v>0</v>
      </c>
      <c r="Q221" s="217"/>
      <c r="R221" s="218">
        <f>SUM(R222:R236)</f>
        <v>11.7330775</v>
      </c>
      <c r="S221" s="217"/>
      <c r="T221" s="219">
        <f>SUM(T222:T236)</f>
        <v>10.5495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0" t="s">
        <v>84</v>
      </c>
      <c r="AT221" s="221" t="s">
        <v>76</v>
      </c>
      <c r="AU221" s="221" t="s">
        <v>84</v>
      </c>
      <c r="AY221" s="220" t="s">
        <v>142</v>
      </c>
      <c r="BK221" s="222">
        <f>SUM(BK222:BK236)</f>
        <v>0</v>
      </c>
    </row>
    <row r="222" spans="1:65" s="2" customFormat="1" ht="24.15" customHeight="1">
      <c r="A222" s="37"/>
      <c r="B222" s="38"/>
      <c r="C222" s="225" t="s">
        <v>311</v>
      </c>
      <c r="D222" s="225" t="s">
        <v>146</v>
      </c>
      <c r="E222" s="226" t="s">
        <v>312</v>
      </c>
      <c r="F222" s="227" t="s">
        <v>313</v>
      </c>
      <c r="G222" s="228" t="s">
        <v>149</v>
      </c>
      <c r="H222" s="229">
        <v>5.41</v>
      </c>
      <c r="I222" s="230"/>
      <c r="J222" s="231">
        <f>ROUND(I222*H222,2)</f>
        <v>0</v>
      </c>
      <c r="K222" s="227" t="s">
        <v>1</v>
      </c>
      <c r="L222" s="43"/>
      <c r="M222" s="232" t="s">
        <v>1</v>
      </c>
      <c r="N222" s="233" t="s">
        <v>42</v>
      </c>
      <c r="O222" s="90"/>
      <c r="P222" s="234">
        <f>O222*H222</f>
        <v>0</v>
      </c>
      <c r="Q222" s="234">
        <v>0.50375</v>
      </c>
      <c r="R222" s="234">
        <f>Q222*H222</f>
        <v>2.7252875000000003</v>
      </c>
      <c r="S222" s="234">
        <v>1.95</v>
      </c>
      <c r="T222" s="235">
        <f>S222*H222</f>
        <v>10.5495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6" t="s">
        <v>151</v>
      </c>
      <c r="AT222" s="236" t="s">
        <v>146</v>
      </c>
      <c r="AU222" s="236" t="s">
        <v>86</v>
      </c>
      <c r="AY222" s="16" t="s">
        <v>142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6" t="s">
        <v>84</v>
      </c>
      <c r="BK222" s="237">
        <f>ROUND(I222*H222,2)</f>
        <v>0</v>
      </c>
      <c r="BL222" s="16" t="s">
        <v>151</v>
      </c>
      <c r="BM222" s="236" t="s">
        <v>314</v>
      </c>
    </row>
    <row r="223" spans="1:47" s="2" customFormat="1" ht="12">
      <c r="A223" s="37"/>
      <c r="B223" s="38"/>
      <c r="C223" s="39"/>
      <c r="D223" s="245" t="s">
        <v>202</v>
      </c>
      <c r="E223" s="39"/>
      <c r="F223" s="255" t="s">
        <v>839</v>
      </c>
      <c r="G223" s="39"/>
      <c r="H223" s="39"/>
      <c r="I223" s="240"/>
      <c r="J223" s="39"/>
      <c r="K223" s="39"/>
      <c r="L223" s="43"/>
      <c r="M223" s="241"/>
      <c r="N223" s="242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202</v>
      </c>
      <c r="AU223" s="16" t="s">
        <v>86</v>
      </c>
    </row>
    <row r="224" spans="1:51" s="13" customFormat="1" ht="12">
      <c r="A224" s="13"/>
      <c r="B224" s="243"/>
      <c r="C224" s="244"/>
      <c r="D224" s="245" t="s">
        <v>155</v>
      </c>
      <c r="E224" s="246" t="s">
        <v>1</v>
      </c>
      <c r="F224" s="247" t="s">
        <v>840</v>
      </c>
      <c r="G224" s="244"/>
      <c r="H224" s="248">
        <v>5.089500000000001</v>
      </c>
      <c r="I224" s="249"/>
      <c r="J224" s="244"/>
      <c r="K224" s="244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155</v>
      </c>
      <c r="AU224" s="254" t="s">
        <v>86</v>
      </c>
      <c r="AV224" s="13" t="s">
        <v>86</v>
      </c>
      <c r="AW224" s="13" t="s">
        <v>34</v>
      </c>
      <c r="AX224" s="13" t="s">
        <v>77</v>
      </c>
      <c r="AY224" s="254" t="s">
        <v>142</v>
      </c>
    </row>
    <row r="225" spans="1:51" s="13" customFormat="1" ht="12">
      <c r="A225" s="13"/>
      <c r="B225" s="243"/>
      <c r="C225" s="244"/>
      <c r="D225" s="245" t="s">
        <v>155</v>
      </c>
      <c r="E225" s="246" t="s">
        <v>1</v>
      </c>
      <c r="F225" s="247" t="s">
        <v>841</v>
      </c>
      <c r="G225" s="244"/>
      <c r="H225" s="248">
        <v>0.9000000000000004</v>
      </c>
      <c r="I225" s="249"/>
      <c r="J225" s="244"/>
      <c r="K225" s="244"/>
      <c r="L225" s="250"/>
      <c r="M225" s="251"/>
      <c r="N225" s="252"/>
      <c r="O225" s="252"/>
      <c r="P225" s="252"/>
      <c r="Q225" s="252"/>
      <c r="R225" s="252"/>
      <c r="S225" s="252"/>
      <c r="T225" s="25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4" t="s">
        <v>155</v>
      </c>
      <c r="AU225" s="254" t="s">
        <v>86</v>
      </c>
      <c r="AV225" s="13" t="s">
        <v>86</v>
      </c>
      <c r="AW225" s="13" t="s">
        <v>34</v>
      </c>
      <c r="AX225" s="13" t="s">
        <v>77</v>
      </c>
      <c r="AY225" s="254" t="s">
        <v>142</v>
      </c>
    </row>
    <row r="226" spans="1:51" s="13" customFormat="1" ht="12">
      <c r="A226" s="13"/>
      <c r="B226" s="243"/>
      <c r="C226" s="244"/>
      <c r="D226" s="245" t="s">
        <v>155</v>
      </c>
      <c r="E226" s="246" t="s">
        <v>1</v>
      </c>
      <c r="F226" s="247" t="s">
        <v>824</v>
      </c>
      <c r="G226" s="244"/>
      <c r="H226" s="248">
        <v>-0.18</v>
      </c>
      <c r="I226" s="249"/>
      <c r="J226" s="244"/>
      <c r="K226" s="244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155</v>
      </c>
      <c r="AU226" s="254" t="s">
        <v>86</v>
      </c>
      <c r="AV226" s="13" t="s">
        <v>86</v>
      </c>
      <c r="AW226" s="13" t="s">
        <v>34</v>
      </c>
      <c r="AX226" s="13" t="s">
        <v>77</v>
      </c>
      <c r="AY226" s="254" t="s">
        <v>142</v>
      </c>
    </row>
    <row r="227" spans="1:51" s="13" customFormat="1" ht="12">
      <c r="A227" s="13"/>
      <c r="B227" s="243"/>
      <c r="C227" s="244"/>
      <c r="D227" s="245" t="s">
        <v>155</v>
      </c>
      <c r="E227" s="246" t="s">
        <v>1</v>
      </c>
      <c r="F227" s="247" t="s">
        <v>825</v>
      </c>
      <c r="G227" s="244"/>
      <c r="H227" s="248">
        <v>-0.4</v>
      </c>
      <c r="I227" s="249"/>
      <c r="J227" s="244"/>
      <c r="K227" s="244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155</v>
      </c>
      <c r="AU227" s="254" t="s">
        <v>86</v>
      </c>
      <c r="AV227" s="13" t="s">
        <v>86</v>
      </c>
      <c r="AW227" s="13" t="s">
        <v>34</v>
      </c>
      <c r="AX227" s="13" t="s">
        <v>77</v>
      </c>
      <c r="AY227" s="254" t="s">
        <v>142</v>
      </c>
    </row>
    <row r="228" spans="1:65" s="2" customFormat="1" ht="24.15" customHeight="1">
      <c r="A228" s="37"/>
      <c r="B228" s="38"/>
      <c r="C228" s="256" t="s">
        <v>316</v>
      </c>
      <c r="D228" s="256" t="s">
        <v>206</v>
      </c>
      <c r="E228" s="257" t="s">
        <v>207</v>
      </c>
      <c r="F228" s="258" t="s">
        <v>208</v>
      </c>
      <c r="G228" s="259" t="s">
        <v>209</v>
      </c>
      <c r="H228" s="260">
        <v>1637.78</v>
      </c>
      <c r="I228" s="261"/>
      <c r="J228" s="262">
        <f>ROUND(I228*H228,2)</f>
        <v>0</v>
      </c>
      <c r="K228" s="258" t="s">
        <v>1</v>
      </c>
      <c r="L228" s="263"/>
      <c r="M228" s="264" t="s">
        <v>1</v>
      </c>
      <c r="N228" s="265" t="s">
        <v>42</v>
      </c>
      <c r="O228" s="90"/>
      <c r="P228" s="234">
        <f>O228*H228</f>
        <v>0</v>
      </c>
      <c r="Q228" s="234">
        <v>0.0055</v>
      </c>
      <c r="R228" s="234">
        <f>Q228*H228</f>
        <v>9.00779</v>
      </c>
      <c r="S228" s="234">
        <v>0</v>
      </c>
      <c r="T228" s="23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6" t="s">
        <v>210</v>
      </c>
      <c r="AT228" s="236" t="s">
        <v>206</v>
      </c>
      <c r="AU228" s="236" t="s">
        <v>86</v>
      </c>
      <c r="AY228" s="16" t="s">
        <v>142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6" t="s">
        <v>84</v>
      </c>
      <c r="BK228" s="237">
        <f>ROUND(I228*H228,2)</f>
        <v>0</v>
      </c>
      <c r="BL228" s="16" t="s">
        <v>151</v>
      </c>
      <c r="BM228" s="236" t="s">
        <v>317</v>
      </c>
    </row>
    <row r="229" spans="1:51" s="13" customFormat="1" ht="12">
      <c r="A229" s="13"/>
      <c r="B229" s="243"/>
      <c r="C229" s="244"/>
      <c r="D229" s="245" t="s">
        <v>155</v>
      </c>
      <c r="E229" s="246" t="s">
        <v>1</v>
      </c>
      <c r="F229" s="247" t="s">
        <v>842</v>
      </c>
      <c r="G229" s="244"/>
      <c r="H229" s="248">
        <v>1172.1666666666667</v>
      </c>
      <c r="I229" s="249"/>
      <c r="J229" s="244"/>
      <c r="K229" s="244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155</v>
      </c>
      <c r="AU229" s="254" t="s">
        <v>86</v>
      </c>
      <c r="AV229" s="13" t="s">
        <v>86</v>
      </c>
      <c r="AW229" s="13" t="s">
        <v>34</v>
      </c>
      <c r="AX229" s="13" t="s">
        <v>77</v>
      </c>
      <c r="AY229" s="254" t="s">
        <v>142</v>
      </c>
    </row>
    <row r="230" spans="1:51" s="13" customFormat="1" ht="12">
      <c r="A230" s="13"/>
      <c r="B230" s="243"/>
      <c r="C230" s="244"/>
      <c r="D230" s="245" t="s">
        <v>155</v>
      </c>
      <c r="E230" s="246" t="s">
        <v>1</v>
      </c>
      <c r="F230" s="247" t="s">
        <v>843</v>
      </c>
      <c r="G230" s="244"/>
      <c r="H230" s="248">
        <v>433.5</v>
      </c>
      <c r="I230" s="249"/>
      <c r="J230" s="244"/>
      <c r="K230" s="244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155</v>
      </c>
      <c r="AU230" s="254" t="s">
        <v>86</v>
      </c>
      <c r="AV230" s="13" t="s">
        <v>86</v>
      </c>
      <c r="AW230" s="13" t="s">
        <v>34</v>
      </c>
      <c r="AX230" s="13" t="s">
        <v>77</v>
      </c>
      <c r="AY230" s="254" t="s">
        <v>142</v>
      </c>
    </row>
    <row r="231" spans="1:51" s="13" customFormat="1" ht="12">
      <c r="A231" s="13"/>
      <c r="B231" s="243"/>
      <c r="C231" s="244"/>
      <c r="D231" s="245" t="s">
        <v>155</v>
      </c>
      <c r="E231" s="244"/>
      <c r="F231" s="247" t="s">
        <v>844</v>
      </c>
      <c r="G231" s="244"/>
      <c r="H231" s="248">
        <v>1637.78</v>
      </c>
      <c r="I231" s="249"/>
      <c r="J231" s="244"/>
      <c r="K231" s="244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155</v>
      </c>
      <c r="AU231" s="254" t="s">
        <v>86</v>
      </c>
      <c r="AV231" s="13" t="s">
        <v>86</v>
      </c>
      <c r="AW231" s="13" t="s">
        <v>4</v>
      </c>
      <c r="AX231" s="13" t="s">
        <v>84</v>
      </c>
      <c r="AY231" s="254" t="s">
        <v>142</v>
      </c>
    </row>
    <row r="232" spans="1:65" s="2" customFormat="1" ht="24.15" customHeight="1">
      <c r="A232" s="37"/>
      <c r="B232" s="38"/>
      <c r="C232" s="225" t="s">
        <v>322</v>
      </c>
      <c r="D232" s="225" t="s">
        <v>146</v>
      </c>
      <c r="E232" s="226" t="s">
        <v>323</v>
      </c>
      <c r="F232" s="227" t="s">
        <v>324</v>
      </c>
      <c r="G232" s="228" t="s">
        <v>178</v>
      </c>
      <c r="H232" s="229">
        <v>17.165</v>
      </c>
      <c r="I232" s="230"/>
      <c r="J232" s="231">
        <f>ROUND(I232*H232,2)</f>
        <v>0</v>
      </c>
      <c r="K232" s="227" t="s">
        <v>150</v>
      </c>
      <c r="L232" s="43"/>
      <c r="M232" s="232" t="s">
        <v>1</v>
      </c>
      <c r="N232" s="233" t="s">
        <v>42</v>
      </c>
      <c r="O232" s="90"/>
      <c r="P232" s="234">
        <f>O232*H232</f>
        <v>0</v>
      </c>
      <c r="Q232" s="234">
        <v>0</v>
      </c>
      <c r="R232" s="234">
        <f>Q232*H232</f>
        <v>0</v>
      </c>
      <c r="S232" s="234">
        <v>0</v>
      </c>
      <c r="T232" s="23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6" t="s">
        <v>151</v>
      </c>
      <c r="AT232" s="236" t="s">
        <v>146</v>
      </c>
      <c r="AU232" s="236" t="s">
        <v>86</v>
      </c>
      <c r="AY232" s="16" t="s">
        <v>142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6" t="s">
        <v>84</v>
      </c>
      <c r="BK232" s="237">
        <f>ROUND(I232*H232,2)</f>
        <v>0</v>
      </c>
      <c r="BL232" s="16" t="s">
        <v>151</v>
      </c>
      <c r="BM232" s="236" t="s">
        <v>325</v>
      </c>
    </row>
    <row r="233" spans="1:47" s="2" customFormat="1" ht="12">
      <c r="A233" s="37"/>
      <c r="B233" s="38"/>
      <c r="C233" s="39"/>
      <c r="D233" s="238" t="s">
        <v>153</v>
      </c>
      <c r="E233" s="39"/>
      <c r="F233" s="239" t="s">
        <v>326</v>
      </c>
      <c r="G233" s="39"/>
      <c r="H233" s="39"/>
      <c r="I233" s="240"/>
      <c r="J233" s="39"/>
      <c r="K233" s="39"/>
      <c r="L233" s="43"/>
      <c r="M233" s="241"/>
      <c r="N233" s="242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153</v>
      </c>
      <c r="AU233" s="16" t="s">
        <v>86</v>
      </c>
    </row>
    <row r="234" spans="1:51" s="13" customFormat="1" ht="12">
      <c r="A234" s="13"/>
      <c r="B234" s="243"/>
      <c r="C234" s="244"/>
      <c r="D234" s="245" t="s">
        <v>155</v>
      </c>
      <c r="E234" s="246" t="s">
        <v>1</v>
      </c>
      <c r="F234" s="247" t="s">
        <v>845</v>
      </c>
      <c r="G234" s="244"/>
      <c r="H234" s="248">
        <v>16.965000000000003</v>
      </c>
      <c r="I234" s="249"/>
      <c r="J234" s="244"/>
      <c r="K234" s="244"/>
      <c r="L234" s="250"/>
      <c r="M234" s="251"/>
      <c r="N234" s="252"/>
      <c r="O234" s="252"/>
      <c r="P234" s="252"/>
      <c r="Q234" s="252"/>
      <c r="R234" s="252"/>
      <c r="S234" s="252"/>
      <c r="T234" s="25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4" t="s">
        <v>155</v>
      </c>
      <c r="AU234" s="254" t="s">
        <v>86</v>
      </c>
      <c r="AV234" s="13" t="s">
        <v>86</v>
      </c>
      <c r="AW234" s="13" t="s">
        <v>34</v>
      </c>
      <c r="AX234" s="13" t="s">
        <v>77</v>
      </c>
      <c r="AY234" s="254" t="s">
        <v>142</v>
      </c>
    </row>
    <row r="235" spans="1:51" s="13" customFormat="1" ht="12">
      <c r="A235" s="13"/>
      <c r="B235" s="243"/>
      <c r="C235" s="244"/>
      <c r="D235" s="245" t="s">
        <v>155</v>
      </c>
      <c r="E235" s="246" t="s">
        <v>1</v>
      </c>
      <c r="F235" s="247" t="s">
        <v>846</v>
      </c>
      <c r="G235" s="244"/>
      <c r="H235" s="248">
        <v>0.6</v>
      </c>
      <c r="I235" s="249"/>
      <c r="J235" s="244"/>
      <c r="K235" s="244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155</v>
      </c>
      <c r="AU235" s="254" t="s">
        <v>86</v>
      </c>
      <c r="AV235" s="13" t="s">
        <v>86</v>
      </c>
      <c r="AW235" s="13" t="s">
        <v>34</v>
      </c>
      <c r="AX235" s="13" t="s">
        <v>77</v>
      </c>
      <c r="AY235" s="254" t="s">
        <v>142</v>
      </c>
    </row>
    <row r="236" spans="1:51" s="13" customFormat="1" ht="12">
      <c r="A236" s="13"/>
      <c r="B236" s="243"/>
      <c r="C236" s="244"/>
      <c r="D236" s="245" t="s">
        <v>155</v>
      </c>
      <c r="E236" s="246" t="s">
        <v>1</v>
      </c>
      <c r="F236" s="247" t="s">
        <v>825</v>
      </c>
      <c r="G236" s="244"/>
      <c r="H236" s="248">
        <v>-0.4</v>
      </c>
      <c r="I236" s="249"/>
      <c r="J236" s="244"/>
      <c r="K236" s="244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155</v>
      </c>
      <c r="AU236" s="254" t="s">
        <v>86</v>
      </c>
      <c r="AV236" s="13" t="s">
        <v>86</v>
      </c>
      <c r="AW236" s="13" t="s">
        <v>34</v>
      </c>
      <c r="AX236" s="13" t="s">
        <v>77</v>
      </c>
      <c r="AY236" s="254" t="s">
        <v>142</v>
      </c>
    </row>
    <row r="237" spans="1:63" s="12" customFormat="1" ht="22.8" customHeight="1">
      <c r="A237" s="12"/>
      <c r="B237" s="209"/>
      <c r="C237" s="210"/>
      <c r="D237" s="211" t="s">
        <v>76</v>
      </c>
      <c r="E237" s="223" t="s">
        <v>328</v>
      </c>
      <c r="F237" s="223" t="s">
        <v>329</v>
      </c>
      <c r="G237" s="210"/>
      <c r="H237" s="210"/>
      <c r="I237" s="213"/>
      <c r="J237" s="224">
        <f>BK237</f>
        <v>0</v>
      </c>
      <c r="K237" s="210"/>
      <c r="L237" s="215"/>
      <c r="M237" s="216"/>
      <c r="N237" s="217"/>
      <c r="O237" s="217"/>
      <c r="P237" s="218">
        <f>SUM(P238:P255)</f>
        <v>0</v>
      </c>
      <c r="Q237" s="217"/>
      <c r="R237" s="218">
        <f>SUM(R238:R255)</f>
        <v>0</v>
      </c>
      <c r="S237" s="217"/>
      <c r="T237" s="219">
        <f>SUM(T238:T255)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0" t="s">
        <v>84</v>
      </c>
      <c r="AT237" s="221" t="s">
        <v>76</v>
      </c>
      <c r="AU237" s="221" t="s">
        <v>84</v>
      </c>
      <c r="AY237" s="220" t="s">
        <v>142</v>
      </c>
      <c r="BK237" s="222">
        <f>SUM(BK238:BK255)</f>
        <v>0</v>
      </c>
    </row>
    <row r="238" spans="1:65" s="2" customFormat="1" ht="24.15" customHeight="1">
      <c r="A238" s="37"/>
      <c r="B238" s="38"/>
      <c r="C238" s="225" t="s">
        <v>330</v>
      </c>
      <c r="D238" s="225" t="s">
        <v>146</v>
      </c>
      <c r="E238" s="226" t="s">
        <v>331</v>
      </c>
      <c r="F238" s="227" t="s">
        <v>332</v>
      </c>
      <c r="G238" s="228" t="s">
        <v>333</v>
      </c>
      <c r="H238" s="229">
        <v>22.455</v>
      </c>
      <c r="I238" s="230"/>
      <c r="J238" s="231">
        <f>ROUND(I238*H238,2)</f>
        <v>0</v>
      </c>
      <c r="K238" s="227" t="s">
        <v>150</v>
      </c>
      <c r="L238" s="43"/>
      <c r="M238" s="232" t="s">
        <v>1</v>
      </c>
      <c r="N238" s="233" t="s">
        <v>42</v>
      </c>
      <c r="O238" s="90"/>
      <c r="P238" s="234">
        <f>O238*H238</f>
        <v>0</v>
      </c>
      <c r="Q238" s="234">
        <v>0</v>
      </c>
      <c r="R238" s="234">
        <f>Q238*H238</f>
        <v>0</v>
      </c>
      <c r="S238" s="234">
        <v>0</v>
      </c>
      <c r="T238" s="23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6" t="s">
        <v>151</v>
      </c>
      <c r="AT238" s="236" t="s">
        <v>146</v>
      </c>
      <c r="AU238" s="236" t="s">
        <v>86</v>
      </c>
      <c r="AY238" s="16" t="s">
        <v>142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6" t="s">
        <v>84</v>
      </c>
      <c r="BK238" s="237">
        <f>ROUND(I238*H238,2)</f>
        <v>0</v>
      </c>
      <c r="BL238" s="16" t="s">
        <v>151</v>
      </c>
      <c r="BM238" s="236" t="s">
        <v>334</v>
      </c>
    </row>
    <row r="239" spans="1:47" s="2" customFormat="1" ht="12">
      <c r="A239" s="37"/>
      <c r="B239" s="38"/>
      <c r="C239" s="39"/>
      <c r="D239" s="238" t="s">
        <v>153</v>
      </c>
      <c r="E239" s="39"/>
      <c r="F239" s="239" t="s">
        <v>335</v>
      </c>
      <c r="G239" s="39"/>
      <c r="H239" s="39"/>
      <c r="I239" s="240"/>
      <c r="J239" s="39"/>
      <c r="K239" s="39"/>
      <c r="L239" s="43"/>
      <c r="M239" s="241"/>
      <c r="N239" s="242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153</v>
      </c>
      <c r="AU239" s="16" t="s">
        <v>86</v>
      </c>
    </row>
    <row r="240" spans="1:51" s="13" customFormat="1" ht="12">
      <c r="A240" s="13"/>
      <c r="B240" s="243"/>
      <c r="C240" s="244"/>
      <c r="D240" s="245" t="s">
        <v>155</v>
      </c>
      <c r="E240" s="246" t="s">
        <v>1</v>
      </c>
      <c r="F240" s="247" t="s">
        <v>847</v>
      </c>
      <c r="G240" s="244"/>
      <c r="H240" s="248">
        <v>22.455</v>
      </c>
      <c r="I240" s="249"/>
      <c r="J240" s="244"/>
      <c r="K240" s="244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155</v>
      </c>
      <c r="AU240" s="254" t="s">
        <v>86</v>
      </c>
      <c r="AV240" s="13" t="s">
        <v>86</v>
      </c>
      <c r="AW240" s="13" t="s">
        <v>34</v>
      </c>
      <c r="AX240" s="13" t="s">
        <v>84</v>
      </c>
      <c r="AY240" s="254" t="s">
        <v>142</v>
      </c>
    </row>
    <row r="241" spans="1:65" s="2" customFormat="1" ht="24.15" customHeight="1">
      <c r="A241" s="37"/>
      <c r="B241" s="38"/>
      <c r="C241" s="225" t="s">
        <v>337</v>
      </c>
      <c r="D241" s="225" t="s">
        <v>146</v>
      </c>
      <c r="E241" s="226" t="s">
        <v>338</v>
      </c>
      <c r="F241" s="227" t="s">
        <v>339</v>
      </c>
      <c r="G241" s="228" t="s">
        <v>333</v>
      </c>
      <c r="H241" s="229">
        <v>22.455</v>
      </c>
      <c r="I241" s="230"/>
      <c r="J241" s="231">
        <f>ROUND(I241*H241,2)</f>
        <v>0</v>
      </c>
      <c r="K241" s="227" t="s">
        <v>150</v>
      </c>
      <c r="L241" s="43"/>
      <c r="M241" s="232" t="s">
        <v>1</v>
      </c>
      <c r="N241" s="233" t="s">
        <v>42</v>
      </c>
      <c r="O241" s="90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6" t="s">
        <v>151</v>
      </c>
      <c r="AT241" s="236" t="s">
        <v>146</v>
      </c>
      <c r="AU241" s="236" t="s">
        <v>86</v>
      </c>
      <c r="AY241" s="16" t="s">
        <v>142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6" t="s">
        <v>84</v>
      </c>
      <c r="BK241" s="237">
        <f>ROUND(I241*H241,2)</f>
        <v>0</v>
      </c>
      <c r="BL241" s="16" t="s">
        <v>151</v>
      </c>
      <c r="BM241" s="236" t="s">
        <v>340</v>
      </c>
    </row>
    <row r="242" spans="1:47" s="2" customFormat="1" ht="12">
      <c r="A242" s="37"/>
      <c r="B242" s="38"/>
      <c r="C242" s="39"/>
      <c r="D242" s="238" t="s">
        <v>153</v>
      </c>
      <c r="E242" s="39"/>
      <c r="F242" s="239" t="s">
        <v>341</v>
      </c>
      <c r="G242" s="39"/>
      <c r="H242" s="39"/>
      <c r="I242" s="240"/>
      <c r="J242" s="39"/>
      <c r="K242" s="39"/>
      <c r="L242" s="43"/>
      <c r="M242" s="241"/>
      <c r="N242" s="242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153</v>
      </c>
      <c r="AU242" s="16" t="s">
        <v>86</v>
      </c>
    </row>
    <row r="243" spans="1:51" s="13" customFormat="1" ht="12">
      <c r="A243" s="13"/>
      <c r="B243" s="243"/>
      <c r="C243" s="244"/>
      <c r="D243" s="245" t="s">
        <v>155</v>
      </c>
      <c r="E243" s="246" t="s">
        <v>1</v>
      </c>
      <c r="F243" s="247" t="s">
        <v>848</v>
      </c>
      <c r="G243" s="244"/>
      <c r="H243" s="248">
        <v>22.455</v>
      </c>
      <c r="I243" s="249"/>
      <c r="J243" s="244"/>
      <c r="K243" s="244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155</v>
      </c>
      <c r="AU243" s="254" t="s">
        <v>86</v>
      </c>
      <c r="AV243" s="13" t="s">
        <v>86</v>
      </c>
      <c r="AW243" s="13" t="s">
        <v>34</v>
      </c>
      <c r="AX243" s="13" t="s">
        <v>77</v>
      </c>
      <c r="AY243" s="254" t="s">
        <v>142</v>
      </c>
    </row>
    <row r="244" spans="1:65" s="2" customFormat="1" ht="24.15" customHeight="1">
      <c r="A244" s="37"/>
      <c r="B244" s="38"/>
      <c r="C244" s="225" t="s">
        <v>342</v>
      </c>
      <c r="D244" s="225" t="s">
        <v>146</v>
      </c>
      <c r="E244" s="226" t="s">
        <v>343</v>
      </c>
      <c r="F244" s="227" t="s">
        <v>344</v>
      </c>
      <c r="G244" s="228" t="s">
        <v>333</v>
      </c>
      <c r="H244" s="229">
        <v>112.275</v>
      </c>
      <c r="I244" s="230"/>
      <c r="J244" s="231">
        <f>ROUND(I244*H244,2)</f>
        <v>0</v>
      </c>
      <c r="K244" s="227" t="s">
        <v>150</v>
      </c>
      <c r="L244" s="43"/>
      <c r="M244" s="232" t="s">
        <v>1</v>
      </c>
      <c r="N244" s="233" t="s">
        <v>42</v>
      </c>
      <c r="O244" s="90"/>
      <c r="P244" s="234">
        <f>O244*H244</f>
        <v>0</v>
      </c>
      <c r="Q244" s="234">
        <v>0</v>
      </c>
      <c r="R244" s="234">
        <f>Q244*H244</f>
        <v>0</v>
      </c>
      <c r="S244" s="234">
        <v>0</v>
      </c>
      <c r="T244" s="235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6" t="s">
        <v>151</v>
      </c>
      <c r="AT244" s="236" t="s">
        <v>146</v>
      </c>
      <c r="AU244" s="236" t="s">
        <v>86</v>
      </c>
      <c r="AY244" s="16" t="s">
        <v>142</v>
      </c>
      <c r="BE244" s="237">
        <f>IF(N244="základní",J244,0)</f>
        <v>0</v>
      </c>
      <c r="BF244" s="237">
        <f>IF(N244="snížená",J244,0)</f>
        <v>0</v>
      </c>
      <c r="BG244" s="237">
        <f>IF(N244="zákl. přenesená",J244,0)</f>
        <v>0</v>
      </c>
      <c r="BH244" s="237">
        <f>IF(N244="sníž. přenesená",J244,0)</f>
        <v>0</v>
      </c>
      <c r="BI244" s="237">
        <f>IF(N244="nulová",J244,0)</f>
        <v>0</v>
      </c>
      <c r="BJ244" s="16" t="s">
        <v>84</v>
      </c>
      <c r="BK244" s="237">
        <f>ROUND(I244*H244,2)</f>
        <v>0</v>
      </c>
      <c r="BL244" s="16" t="s">
        <v>151</v>
      </c>
      <c r="BM244" s="236" t="s">
        <v>345</v>
      </c>
    </row>
    <row r="245" spans="1:47" s="2" customFormat="1" ht="12">
      <c r="A245" s="37"/>
      <c r="B245" s="38"/>
      <c r="C245" s="39"/>
      <c r="D245" s="238" t="s">
        <v>153</v>
      </c>
      <c r="E245" s="39"/>
      <c r="F245" s="239" t="s">
        <v>346</v>
      </c>
      <c r="G245" s="39"/>
      <c r="H245" s="39"/>
      <c r="I245" s="240"/>
      <c r="J245" s="39"/>
      <c r="K245" s="39"/>
      <c r="L245" s="43"/>
      <c r="M245" s="241"/>
      <c r="N245" s="242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153</v>
      </c>
      <c r="AU245" s="16" t="s">
        <v>86</v>
      </c>
    </row>
    <row r="246" spans="1:51" s="13" customFormat="1" ht="12">
      <c r="A246" s="13"/>
      <c r="B246" s="243"/>
      <c r="C246" s="244"/>
      <c r="D246" s="245" t="s">
        <v>155</v>
      </c>
      <c r="E246" s="244"/>
      <c r="F246" s="247" t="s">
        <v>849</v>
      </c>
      <c r="G246" s="244"/>
      <c r="H246" s="248">
        <v>112.275</v>
      </c>
      <c r="I246" s="249"/>
      <c r="J246" s="244"/>
      <c r="K246" s="244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155</v>
      </c>
      <c r="AU246" s="254" t="s">
        <v>86</v>
      </c>
      <c r="AV246" s="13" t="s">
        <v>86</v>
      </c>
      <c r="AW246" s="13" t="s">
        <v>4</v>
      </c>
      <c r="AX246" s="13" t="s">
        <v>84</v>
      </c>
      <c r="AY246" s="254" t="s">
        <v>142</v>
      </c>
    </row>
    <row r="247" spans="1:65" s="2" customFormat="1" ht="37.8" customHeight="1">
      <c r="A247" s="37"/>
      <c r="B247" s="38"/>
      <c r="C247" s="225" t="s">
        <v>348</v>
      </c>
      <c r="D247" s="225" t="s">
        <v>146</v>
      </c>
      <c r="E247" s="226" t="s">
        <v>349</v>
      </c>
      <c r="F247" s="227" t="s">
        <v>350</v>
      </c>
      <c r="G247" s="228" t="s">
        <v>333</v>
      </c>
      <c r="H247" s="229">
        <v>11.291</v>
      </c>
      <c r="I247" s="230"/>
      <c r="J247" s="231">
        <f>ROUND(I247*H247,2)</f>
        <v>0</v>
      </c>
      <c r="K247" s="227" t="s">
        <v>150</v>
      </c>
      <c r="L247" s="43"/>
      <c r="M247" s="232" t="s">
        <v>1</v>
      </c>
      <c r="N247" s="233" t="s">
        <v>42</v>
      </c>
      <c r="O247" s="90"/>
      <c r="P247" s="234">
        <f>O247*H247</f>
        <v>0</v>
      </c>
      <c r="Q247" s="234">
        <v>0</v>
      </c>
      <c r="R247" s="234">
        <f>Q247*H247</f>
        <v>0</v>
      </c>
      <c r="S247" s="234">
        <v>0</v>
      </c>
      <c r="T247" s="23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6" t="s">
        <v>151</v>
      </c>
      <c r="AT247" s="236" t="s">
        <v>146</v>
      </c>
      <c r="AU247" s="236" t="s">
        <v>86</v>
      </c>
      <c r="AY247" s="16" t="s">
        <v>142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6" t="s">
        <v>84</v>
      </c>
      <c r="BK247" s="237">
        <f>ROUND(I247*H247,2)</f>
        <v>0</v>
      </c>
      <c r="BL247" s="16" t="s">
        <v>151</v>
      </c>
      <c r="BM247" s="236" t="s">
        <v>351</v>
      </c>
    </row>
    <row r="248" spans="1:47" s="2" customFormat="1" ht="12">
      <c r="A248" s="37"/>
      <c r="B248" s="38"/>
      <c r="C248" s="39"/>
      <c r="D248" s="238" t="s">
        <v>153</v>
      </c>
      <c r="E248" s="39"/>
      <c r="F248" s="239" t="s">
        <v>352</v>
      </c>
      <c r="G248" s="39"/>
      <c r="H248" s="39"/>
      <c r="I248" s="240"/>
      <c r="J248" s="39"/>
      <c r="K248" s="39"/>
      <c r="L248" s="43"/>
      <c r="M248" s="241"/>
      <c r="N248" s="242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153</v>
      </c>
      <c r="AU248" s="16" t="s">
        <v>86</v>
      </c>
    </row>
    <row r="249" spans="1:51" s="13" customFormat="1" ht="12">
      <c r="A249" s="13"/>
      <c r="B249" s="243"/>
      <c r="C249" s="244"/>
      <c r="D249" s="245" t="s">
        <v>155</v>
      </c>
      <c r="E249" s="246" t="s">
        <v>1</v>
      </c>
      <c r="F249" s="247" t="s">
        <v>850</v>
      </c>
      <c r="G249" s="244"/>
      <c r="H249" s="248">
        <v>11.291</v>
      </c>
      <c r="I249" s="249"/>
      <c r="J249" s="244"/>
      <c r="K249" s="244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155</v>
      </c>
      <c r="AU249" s="254" t="s">
        <v>86</v>
      </c>
      <c r="AV249" s="13" t="s">
        <v>86</v>
      </c>
      <c r="AW249" s="13" t="s">
        <v>34</v>
      </c>
      <c r="AX249" s="13" t="s">
        <v>77</v>
      </c>
      <c r="AY249" s="254" t="s">
        <v>142</v>
      </c>
    </row>
    <row r="250" spans="1:65" s="2" customFormat="1" ht="33" customHeight="1">
      <c r="A250" s="37"/>
      <c r="B250" s="38"/>
      <c r="C250" s="225" t="s">
        <v>354</v>
      </c>
      <c r="D250" s="225" t="s">
        <v>146</v>
      </c>
      <c r="E250" s="226" t="s">
        <v>355</v>
      </c>
      <c r="F250" s="227" t="s">
        <v>356</v>
      </c>
      <c r="G250" s="228" t="s">
        <v>333</v>
      </c>
      <c r="H250" s="229">
        <v>11.144</v>
      </c>
      <c r="I250" s="230"/>
      <c r="J250" s="231">
        <f>ROUND(I250*H250,2)</f>
        <v>0</v>
      </c>
      <c r="K250" s="227" t="s">
        <v>150</v>
      </c>
      <c r="L250" s="43"/>
      <c r="M250" s="232" t="s">
        <v>1</v>
      </c>
      <c r="N250" s="233" t="s">
        <v>42</v>
      </c>
      <c r="O250" s="90"/>
      <c r="P250" s="234">
        <f>O250*H250</f>
        <v>0</v>
      </c>
      <c r="Q250" s="234">
        <v>0</v>
      </c>
      <c r="R250" s="234">
        <f>Q250*H250</f>
        <v>0</v>
      </c>
      <c r="S250" s="234">
        <v>0</v>
      </c>
      <c r="T250" s="235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6" t="s">
        <v>151</v>
      </c>
      <c r="AT250" s="236" t="s">
        <v>146</v>
      </c>
      <c r="AU250" s="236" t="s">
        <v>86</v>
      </c>
      <c r="AY250" s="16" t="s">
        <v>142</v>
      </c>
      <c r="BE250" s="237">
        <f>IF(N250="základní",J250,0)</f>
        <v>0</v>
      </c>
      <c r="BF250" s="237">
        <f>IF(N250="snížená",J250,0)</f>
        <v>0</v>
      </c>
      <c r="BG250" s="237">
        <f>IF(N250="zákl. přenesená",J250,0)</f>
        <v>0</v>
      </c>
      <c r="BH250" s="237">
        <f>IF(N250="sníž. přenesená",J250,0)</f>
        <v>0</v>
      </c>
      <c r="BI250" s="237">
        <f>IF(N250="nulová",J250,0)</f>
        <v>0</v>
      </c>
      <c r="BJ250" s="16" t="s">
        <v>84</v>
      </c>
      <c r="BK250" s="237">
        <f>ROUND(I250*H250,2)</f>
        <v>0</v>
      </c>
      <c r="BL250" s="16" t="s">
        <v>151</v>
      </c>
      <c r="BM250" s="236" t="s">
        <v>357</v>
      </c>
    </row>
    <row r="251" spans="1:47" s="2" customFormat="1" ht="12">
      <c r="A251" s="37"/>
      <c r="B251" s="38"/>
      <c r="C251" s="39"/>
      <c r="D251" s="238" t="s">
        <v>153</v>
      </c>
      <c r="E251" s="39"/>
      <c r="F251" s="239" t="s">
        <v>358</v>
      </c>
      <c r="G251" s="39"/>
      <c r="H251" s="39"/>
      <c r="I251" s="240"/>
      <c r="J251" s="39"/>
      <c r="K251" s="39"/>
      <c r="L251" s="43"/>
      <c r="M251" s="241"/>
      <c r="N251" s="242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153</v>
      </c>
      <c r="AU251" s="16" t="s">
        <v>86</v>
      </c>
    </row>
    <row r="252" spans="1:51" s="13" customFormat="1" ht="12">
      <c r="A252" s="13"/>
      <c r="B252" s="243"/>
      <c r="C252" s="244"/>
      <c r="D252" s="245" t="s">
        <v>155</v>
      </c>
      <c r="E252" s="246" t="s">
        <v>1</v>
      </c>
      <c r="F252" s="247" t="s">
        <v>851</v>
      </c>
      <c r="G252" s="244"/>
      <c r="H252" s="248">
        <v>11.144</v>
      </c>
      <c r="I252" s="249"/>
      <c r="J252" s="244"/>
      <c r="K252" s="244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155</v>
      </c>
      <c r="AU252" s="254" t="s">
        <v>86</v>
      </c>
      <c r="AV252" s="13" t="s">
        <v>86</v>
      </c>
      <c r="AW252" s="13" t="s">
        <v>34</v>
      </c>
      <c r="AX252" s="13" t="s">
        <v>84</v>
      </c>
      <c r="AY252" s="254" t="s">
        <v>142</v>
      </c>
    </row>
    <row r="253" spans="1:65" s="2" customFormat="1" ht="44.25" customHeight="1">
      <c r="A253" s="37"/>
      <c r="B253" s="38"/>
      <c r="C253" s="225" t="s">
        <v>360</v>
      </c>
      <c r="D253" s="225" t="s">
        <v>146</v>
      </c>
      <c r="E253" s="226" t="s">
        <v>361</v>
      </c>
      <c r="F253" s="227" t="s">
        <v>362</v>
      </c>
      <c r="G253" s="228" t="s">
        <v>333</v>
      </c>
      <c r="H253" s="229">
        <v>0.02</v>
      </c>
      <c r="I253" s="230"/>
      <c r="J253" s="231">
        <f>ROUND(I253*H253,2)</f>
        <v>0</v>
      </c>
      <c r="K253" s="227" t="s">
        <v>150</v>
      </c>
      <c r="L253" s="43"/>
      <c r="M253" s="232" t="s">
        <v>1</v>
      </c>
      <c r="N253" s="233" t="s">
        <v>42</v>
      </c>
      <c r="O253" s="90"/>
      <c r="P253" s="234">
        <f>O253*H253</f>
        <v>0</v>
      </c>
      <c r="Q253" s="234">
        <v>0</v>
      </c>
      <c r="R253" s="234">
        <f>Q253*H253</f>
        <v>0</v>
      </c>
      <c r="S253" s="234">
        <v>0</v>
      </c>
      <c r="T253" s="23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6" t="s">
        <v>151</v>
      </c>
      <c r="AT253" s="236" t="s">
        <v>146</v>
      </c>
      <c r="AU253" s="236" t="s">
        <v>86</v>
      </c>
      <c r="AY253" s="16" t="s">
        <v>142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6" t="s">
        <v>84</v>
      </c>
      <c r="BK253" s="237">
        <f>ROUND(I253*H253,2)</f>
        <v>0</v>
      </c>
      <c r="BL253" s="16" t="s">
        <v>151</v>
      </c>
      <c r="BM253" s="236" t="s">
        <v>363</v>
      </c>
    </row>
    <row r="254" spans="1:47" s="2" customFormat="1" ht="12">
      <c r="A254" s="37"/>
      <c r="B254" s="38"/>
      <c r="C254" s="39"/>
      <c r="D254" s="238" t="s">
        <v>153</v>
      </c>
      <c r="E254" s="39"/>
      <c r="F254" s="239" t="s">
        <v>364</v>
      </c>
      <c r="G254" s="39"/>
      <c r="H254" s="39"/>
      <c r="I254" s="240"/>
      <c r="J254" s="39"/>
      <c r="K254" s="39"/>
      <c r="L254" s="43"/>
      <c r="M254" s="241"/>
      <c r="N254" s="242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153</v>
      </c>
      <c r="AU254" s="16" t="s">
        <v>86</v>
      </c>
    </row>
    <row r="255" spans="1:51" s="13" customFormat="1" ht="12">
      <c r="A255" s="13"/>
      <c r="B255" s="243"/>
      <c r="C255" s="244"/>
      <c r="D255" s="245" t="s">
        <v>155</v>
      </c>
      <c r="E255" s="246" t="s">
        <v>1</v>
      </c>
      <c r="F255" s="247" t="s">
        <v>852</v>
      </c>
      <c r="G255" s="244"/>
      <c r="H255" s="248">
        <v>0.01999999999999602</v>
      </c>
      <c r="I255" s="249"/>
      <c r="J255" s="244"/>
      <c r="K255" s="244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155</v>
      </c>
      <c r="AU255" s="254" t="s">
        <v>86</v>
      </c>
      <c r="AV255" s="13" t="s">
        <v>86</v>
      </c>
      <c r="AW255" s="13" t="s">
        <v>34</v>
      </c>
      <c r="AX255" s="13" t="s">
        <v>77</v>
      </c>
      <c r="AY255" s="254" t="s">
        <v>142</v>
      </c>
    </row>
    <row r="256" spans="1:63" s="12" customFormat="1" ht="22.8" customHeight="1">
      <c r="A256" s="12"/>
      <c r="B256" s="209"/>
      <c r="C256" s="210"/>
      <c r="D256" s="211" t="s">
        <v>76</v>
      </c>
      <c r="E256" s="223" t="s">
        <v>366</v>
      </c>
      <c r="F256" s="223" t="s">
        <v>367</v>
      </c>
      <c r="G256" s="210"/>
      <c r="H256" s="210"/>
      <c r="I256" s="213"/>
      <c r="J256" s="224">
        <f>BK256</f>
        <v>0</v>
      </c>
      <c r="K256" s="210"/>
      <c r="L256" s="215"/>
      <c r="M256" s="216"/>
      <c r="N256" s="217"/>
      <c r="O256" s="217"/>
      <c r="P256" s="218">
        <f>SUM(P257:P264)</f>
        <v>0</v>
      </c>
      <c r="Q256" s="217"/>
      <c r="R256" s="218">
        <f>SUM(R257:R264)</f>
        <v>0</v>
      </c>
      <c r="S256" s="217"/>
      <c r="T256" s="219">
        <f>SUM(T257:T264)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0" t="s">
        <v>84</v>
      </c>
      <c r="AT256" s="221" t="s">
        <v>76</v>
      </c>
      <c r="AU256" s="221" t="s">
        <v>84</v>
      </c>
      <c r="AY256" s="220" t="s">
        <v>142</v>
      </c>
      <c r="BK256" s="222">
        <f>SUM(BK257:BK264)</f>
        <v>0</v>
      </c>
    </row>
    <row r="257" spans="1:65" s="2" customFormat="1" ht="24.15" customHeight="1">
      <c r="A257" s="37"/>
      <c r="B257" s="38"/>
      <c r="C257" s="225" t="s">
        <v>368</v>
      </c>
      <c r="D257" s="225" t="s">
        <v>146</v>
      </c>
      <c r="E257" s="226" t="s">
        <v>369</v>
      </c>
      <c r="F257" s="227" t="s">
        <v>370</v>
      </c>
      <c r="G257" s="228" t="s">
        <v>333</v>
      </c>
      <c r="H257" s="229">
        <v>18.567</v>
      </c>
      <c r="I257" s="230"/>
      <c r="J257" s="231">
        <f>ROUND(I257*H257,2)</f>
        <v>0</v>
      </c>
      <c r="K257" s="227" t="s">
        <v>150</v>
      </c>
      <c r="L257" s="43"/>
      <c r="M257" s="232" t="s">
        <v>1</v>
      </c>
      <c r="N257" s="233" t="s">
        <v>42</v>
      </c>
      <c r="O257" s="90"/>
      <c r="P257" s="234">
        <f>O257*H257</f>
        <v>0</v>
      </c>
      <c r="Q257" s="234">
        <v>0</v>
      </c>
      <c r="R257" s="234">
        <f>Q257*H257</f>
        <v>0</v>
      </c>
      <c r="S257" s="234">
        <v>0</v>
      </c>
      <c r="T257" s="23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6" t="s">
        <v>151</v>
      </c>
      <c r="AT257" s="236" t="s">
        <v>146</v>
      </c>
      <c r="AU257" s="236" t="s">
        <v>86</v>
      </c>
      <c r="AY257" s="16" t="s">
        <v>142</v>
      </c>
      <c r="BE257" s="237">
        <f>IF(N257="základní",J257,0)</f>
        <v>0</v>
      </c>
      <c r="BF257" s="237">
        <f>IF(N257="snížená",J257,0)</f>
        <v>0</v>
      </c>
      <c r="BG257" s="237">
        <f>IF(N257="zákl. přenesená",J257,0)</f>
        <v>0</v>
      </c>
      <c r="BH257" s="237">
        <f>IF(N257="sníž. přenesená",J257,0)</f>
        <v>0</v>
      </c>
      <c r="BI257" s="237">
        <f>IF(N257="nulová",J257,0)</f>
        <v>0</v>
      </c>
      <c r="BJ257" s="16" t="s">
        <v>84</v>
      </c>
      <c r="BK257" s="237">
        <f>ROUND(I257*H257,2)</f>
        <v>0</v>
      </c>
      <c r="BL257" s="16" t="s">
        <v>151</v>
      </c>
      <c r="BM257" s="236" t="s">
        <v>371</v>
      </c>
    </row>
    <row r="258" spans="1:47" s="2" customFormat="1" ht="12">
      <c r="A258" s="37"/>
      <c r="B258" s="38"/>
      <c r="C258" s="39"/>
      <c r="D258" s="238" t="s">
        <v>153</v>
      </c>
      <c r="E258" s="39"/>
      <c r="F258" s="239" t="s">
        <v>372</v>
      </c>
      <c r="G258" s="39"/>
      <c r="H258" s="39"/>
      <c r="I258" s="240"/>
      <c r="J258" s="39"/>
      <c r="K258" s="39"/>
      <c r="L258" s="43"/>
      <c r="M258" s="241"/>
      <c r="N258" s="242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153</v>
      </c>
      <c r="AU258" s="16" t="s">
        <v>86</v>
      </c>
    </row>
    <row r="259" spans="1:47" s="2" customFormat="1" ht="12">
      <c r="A259" s="37"/>
      <c r="B259" s="38"/>
      <c r="C259" s="39"/>
      <c r="D259" s="245" t="s">
        <v>202</v>
      </c>
      <c r="E259" s="39"/>
      <c r="F259" s="255" t="s">
        <v>853</v>
      </c>
      <c r="G259" s="39"/>
      <c r="H259" s="39"/>
      <c r="I259" s="240"/>
      <c r="J259" s="39"/>
      <c r="K259" s="39"/>
      <c r="L259" s="43"/>
      <c r="M259" s="241"/>
      <c r="N259" s="242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202</v>
      </c>
      <c r="AU259" s="16" t="s">
        <v>86</v>
      </c>
    </row>
    <row r="260" spans="1:51" s="13" customFormat="1" ht="12">
      <c r="A260" s="13"/>
      <c r="B260" s="243"/>
      <c r="C260" s="244"/>
      <c r="D260" s="245" t="s">
        <v>155</v>
      </c>
      <c r="E260" s="246" t="s">
        <v>1</v>
      </c>
      <c r="F260" s="247" t="s">
        <v>854</v>
      </c>
      <c r="G260" s="244"/>
      <c r="H260" s="248">
        <v>12.525</v>
      </c>
      <c r="I260" s="249"/>
      <c r="J260" s="244"/>
      <c r="K260" s="244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155</v>
      </c>
      <c r="AU260" s="254" t="s">
        <v>86</v>
      </c>
      <c r="AV260" s="13" t="s">
        <v>86</v>
      </c>
      <c r="AW260" s="13" t="s">
        <v>34</v>
      </c>
      <c r="AX260" s="13" t="s">
        <v>77</v>
      </c>
      <c r="AY260" s="254" t="s">
        <v>142</v>
      </c>
    </row>
    <row r="261" spans="1:51" s="13" customFormat="1" ht="12">
      <c r="A261" s="13"/>
      <c r="B261" s="243"/>
      <c r="C261" s="244"/>
      <c r="D261" s="245" t="s">
        <v>155</v>
      </c>
      <c r="E261" s="246" t="s">
        <v>1</v>
      </c>
      <c r="F261" s="247" t="s">
        <v>855</v>
      </c>
      <c r="G261" s="244"/>
      <c r="H261" s="248">
        <v>6.042</v>
      </c>
      <c r="I261" s="249"/>
      <c r="J261" s="244"/>
      <c r="K261" s="244"/>
      <c r="L261" s="250"/>
      <c r="M261" s="251"/>
      <c r="N261" s="252"/>
      <c r="O261" s="252"/>
      <c r="P261" s="252"/>
      <c r="Q261" s="252"/>
      <c r="R261" s="252"/>
      <c r="S261" s="252"/>
      <c r="T261" s="25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4" t="s">
        <v>155</v>
      </c>
      <c r="AU261" s="254" t="s">
        <v>86</v>
      </c>
      <c r="AV261" s="13" t="s">
        <v>86</v>
      </c>
      <c r="AW261" s="13" t="s">
        <v>34</v>
      </c>
      <c r="AX261" s="13" t="s">
        <v>77</v>
      </c>
      <c r="AY261" s="254" t="s">
        <v>142</v>
      </c>
    </row>
    <row r="262" spans="1:65" s="2" customFormat="1" ht="24.15" customHeight="1">
      <c r="A262" s="37"/>
      <c r="B262" s="38"/>
      <c r="C262" s="225" t="s">
        <v>375</v>
      </c>
      <c r="D262" s="225" t="s">
        <v>146</v>
      </c>
      <c r="E262" s="226" t="s">
        <v>376</v>
      </c>
      <c r="F262" s="227" t="s">
        <v>377</v>
      </c>
      <c r="G262" s="228" t="s">
        <v>333</v>
      </c>
      <c r="H262" s="229">
        <v>12.525</v>
      </c>
      <c r="I262" s="230"/>
      <c r="J262" s="231">
        <f>ROUND(I262*H262,2)</f>
        <v>0</v>
      </c>
      <c r="K262" s="227" t="s">
        <v>150</v>
      </c>
      <c r="L262" s="43"/>
      <c r="M262" s="232" t="s">
        <v>1</v>
      </c>
      <c r="N262" s="233" t="s">
        <v>42</v>
      </c>
      <c r="O262" s="90"/>
      <c r="P262" s="234">
        <f>O262*H262</f>
        <v>0</v>
      </c>
      <c r="Q262" s="234">
        <v>0</v>
      </c>
      <c r="R262" s="234">
        <f>Q262*H262</f>
        <v>0</v>
      </c>
      <c r="S262" s="234">
        <v>0</v>
      </c>
      <c r="T262" s="23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6" t="s">
        <v>151</v>
      </c>
      <c r="AT262" s="236" t="s">
        <v>146</v>
      </c>
      <c r="AU262" s="236" t="s">
        <v>86</v>
      </c>
      <c r="AY262" s="16" t="s">
        <v>142</v>
      </c>
      <c r="BE262" s="237">
        <f>IF(N262="základní",J262,0)</f>
        <v>0</v>
      </c>
      <c r="BF262" s="237">
        <f>IF(N262="snížená",J262,0)</f>
        <v>0</v>
      </c>
      <c r="BG262" s="237">
        <f>IF(N262="zákl. přenesená",J262,0)</f>
        <v>0</v>
      </c>
      <c r="BH262" s="237">
        <f>IF(N262="sníž. přenesená",J262,0)</f>
        <v>0</v>
      </c>
      <c r="BI262" s="237">
        <f>IF(N262="nulová",J262,0)</f>
        <v>0</v>
      </c>
      <c r="BJ262" s="16" t="s">
        <v>84</v>
      </c>
      <c r="BK262" s="237">
        <f>ROUND(I262*H262,2)</f>
        <v>0</v>
      </c>
      <c r="BL262" s="16" t="s">
        <v>151</v>
      </c>
      <c r="BM262" s="236" t="s">
        <v>378</v>
      </c>
    </row>
    <row r="263" spans="1:47" s="2" customFormat="1" ht="12">
      <c r="A263" s="37"/>
      <c r="B263" s="38"/>
      <c r="C263" s="39"/>
      <c r="D263" s="238" t="s">
        <v>153</v>
      </c>
      <c r="E263" s="39"/>
      <c r="F263" s="239" t="s">
        <v>379</v>
      </c>
      <c r="G263" s="39"/>
      <c r="H263" s="39"/>
      <c r="I263" s="240"/>
      <c r="J263" s="39"/>
      <c r="K263" s="39"/>
      <c r="L263" s="43"/>
      <c r="M263" s="241"/>
      <c r="N263" s="242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153</v>
      </c>
      <c r="AU263" s="16" t="s">
        <v>86</v>
      </c>
    </row>
    <row r="264" spans="1:51" s="13" customFormat="1" ht="12">
      <c r="A264" s="13"/>
      <c r="B264" s="243"/>
      <c r="C264" s="244"/>
      <c r="D264" s="245" t="s">
        <v>155</v>
      </c>
      <c r="E264" s="246" t="s">
        <v>1</v>
      </c>
      <c r="F264" s="247" t="s">
        <v>856</v>
      </c>
      <c r="G264" s="244"/>
      <c r="H264" s="248">
        <v>12.525</v>
      </c>
      <c r="I264" s="249"/>
      <c r="J264" s="244"/>
      <c r="K264" s="244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155</v>
      </c>
      <c r="AU264" s="254" t="s">
        <v>86</v>
      </c>
      <c r="AV264" s="13" t="s">
        <v>86</v>
      </c>
      <c r="AW264" s="13" t="s">
        <v>34</v>
      </c>
      <c r="AX264" s="13" t="s">
        <v>77</v>
      </c>
      <c r="AY264" s="254" t="s">
        <v>142</v>
      </c>
    </row>
    <row r="265" spans="1:63" s="12" customFormat="1" ht="25.9" customHeight="1">
      <c r="A265" s="12"/>
      <c r="B265" s="209"/>
      <c r="C265" s="210"/>
      <c r="D265" s="211" t="s">
        <v>76</v>
      </c>
      <c r="E265" s="212" t="s">
        <v>381</v>
      </c>
      <c r="F265" s="212" t="s">
        <v>381</v>
      </c>
      <c r="G265" s="210"/>
      <c r="H265" s="210"/>
      <c r="I265" s="213"/>
      <c r="J265" s="214">
        <f>BK265</f>
        <v>0</v>
      </c>
      <c r="K265" s="210"/>
      <c r="L265" s="215"/>
      <c r="M265" s="216"/>
      <c r="N265" s="217"/>
      <c r="O265" s="217"/>
      <c r="P265" s="218">
        <f>P266+P274+P278</f>
        <v>0</v>
      </c>
      <c r="Q265" s="217"/>
      <c r="R265" s="218">
        <f>R266+R274+R278</f>
        <v>0.9581952959999999</v>
      </c>
      <c r="S265" s="217"/>
      <c r="T265" s="219">
        <f>T266+T274+T278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0" t="s">
        <v>86</v>
      </c>
      <c r="AT265" s="221" t="s">
        <v>76</v>
      </c>
      <c r="AU265" s="221" t="s">
        <v>77</v>
      </c>
      <c r="AY265" s="220" t="s">
        <v>142</v>
      </c>
      <c r="BK265" s="222">
        <f>BK266+BK274+BK278</f>
        <v>0</v>
      </c>
    </row>
    <row r="266" spans="1:63" s="12" customFormat="1" ht="22.8" customHeight="1">
      <c r="A266" s="12"/>
      <c r="B266" s="209"/>
      <c r="C266" s="210"/>
      <c r="D266" s="211" t="s">
        <v>76</v>
      </c>
      <c r="E266" s="223" t="s">
        <v>748</v>
      </c>
      <c r="F266" s="223" t="s">
        <v>749</v>
      </c>
      <c r="G266" s="210"/>
      <c r="H266" s="210"/>
      <c r="I266" s="213"/>
      <c r="J266" s="224">
        <f>BK266</f>
        <v>0</v>
      </c>
      <c r="K266" s="210"/>
      <c r="L266" s="215"/>
      <c r="M266" s="216"/>
      <c r="N266" s="217"/>
      <c r="O266" s="217"/>
      <c r="P266" s="218">
        <f>SUM(P267:P273)</f>
        <v>0</v>
      </c>
      <c r="Q266" s="217"/>
      <c r="R266" s="218">
        <f>SUM(R267:R273)</f>
        <v>0.01584</v>
      </c>
      <c r="S266" s="217"/>
      <c r="T266" s="219">
        <f>SUM(T267:T273)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0" t="s">
        <v>86</v>
      </c>
      <c r="AT266" s="221" t="s">
        <v>76</v>
      </c>
      <c r="AU266" s="221" t="s">
        <v>84</v>
      </c>
      <c r="AY266" s="220" t="s">
        <v>142</v>
      </c>
      <c r="BK266" s="222">
        <f>SUM(BK267:BK273)</f>
        <v>0</v>
      </c>
    </row>
    <row r="267" spans="1:65" s="2" customFormat="1" ht="24.15" customHeight="1">
      <c r="A267" s="37"/>
      <c r="B267" s="38"/>
      <c r="C267" s="225" t="s">
        <v>750</v>
      </c>
      <c r="D267" s="225" t="s">
        <v>146</v>
      </c>
      <c r="E267" s="226" t="s">
        <v>751</v>
      </c>
      <c r="F267" s="227" t="s">
        <v>752</v>
      </c>
      <c r="G267" s="228" t="s">
        <v>178</v>
      </c>
      <c r="H267" s="229">
        <v>0.6</v>
      </c>
      <c r="I267" s="230"/>
      <c r="J267" s="231">
        <f>ROUND(I267*H267,2)</f>
        <v>0</v>
      </c>
      <c r="K267" s="227" t="s">
        <v>150</v>
      </c>
      <c r="L267" s="43"/>
      <c r="M267" s="232" t="s">
        <v>1</v>
      </c>
      <c r="N267" s="233" t="s">
        <v>42</v>
      </c>
      <c r="O267" s="90"/>
      <c r="P267" s="234">
        <f>O267*H267</f>
        <v>0</v>
      </c>
      <c r="Q267" s="234">
        <v>0.0264</v>
      </c>
      <c r="R267" s="234">
        <f>Q267*H267</f>
        <v>0.01584</v>
      </c>
      <c r="S267" s="234">
        <v>0</v>
      </c>
      <c r="T267" s="23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6" t="s">
        <v>157</v>
      </c>
      <c r="AT267" s="236" t="s">
        <v>146</v>
      </c>
      <c r="AU267" s="236" t="s">
        <v>86</v>
      </c>
      <c r="AY267" s="16" t="s">
        <v>142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6" t="s">
        <v>84</v>
      </c>
      <c r="BK267" s="237">
        <f>ROUND(I267*H267,2)</f>
        <v>0</v>
      </c>
      <c r="BL267" s="16" t="s">
        <v>157</v>
      </c>
      <c r="BM267" s="236" t="s">
        <v>753</v>
      </c>
    </row>
    <row r="268" spans="1:47" s="2" customFormat="1" ht="12">
      <c r="A268" s="37"/>
      <c r="B268" s="38"/>
      <c r="C268" s="39"/>
      <c r="D268" s="238" t="s">
        <v>153</v>
      </c>
      <c r="E268" s="39"/>
      <c r="F268" s="239" t="s">
        <v>754</v>
      </c>
      <c r="G268" s="39"/>
      <c r="H268" s="39"/>
      <c r="I268" s="240"/>
      <c r="J268" s="39"/>
      <c r="K268" s="39"/>
      <c r="L268" s="43"/>
      <c r="M268" s="241"/>
      <c r="N268" s="242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153</v>
      </c>
      <c r="AU268" s="16" t="s">
        <v>86</v>
      </c>
    </row>
    <row r="269" spans="1:51" s="13" customFormat="1" ht="12">
      <c r="A269" s="13"/>
      <c r="B269" s="243"/>
      <c r="C269" s="244"/>
      <c r="D269" s="245" t="s">
        <v>155</v>
      </c>
      <c r="E269" s="246" t="s">
        <v>1</v>
      </c>
      <c r="F269" s="247" t="s">
        <v>827</v>
      </c>
      <c r="G269" s="244"/>
      <c r="H269" s="248">
        <v>0.6</v>
      </c>
      <c r="I269" s="249"/>
      <c r="J269" s="244"/>
      <c r="K269" s="244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155</v>
      </c>
      <c r="AU269" s="254" t="s">
        <v>86</v>
      </c>
      <c r="AV269" s="13" t="s">
        <v>86</v>
      </c>
      <c r="AW269" s="13" t="s">
        <v>34</v>
      </c>
      <c r="AX269" s="13" t="s">
        <v>77</v>
      </c>
      <c r="AY269" s="254" t="s">
        <v>142</v>
      </c>
    </row>
    <row r="270" spans="1:65" s="2" customFormat="1" ht="24.15" customHeight="1">
      <c r="A270" s="37"/>
      <c r="B270" s="38"/>
      <c r="C270" s="225" t="s">
        <v>756</v>
      </c>
      <c r="D270" s="225" t="s">
        <v>146</v>
      </c>
      <c r="E270" s="226" t="s">
        <v>757</v>
      </c>
      <c r="F270" s="227" t="s">
        <v>758</v>
      </c>
      <c r="G270" s="228" t="s">
        <v>333</v>
      </c>
      <c r="H270" s="229">
        <v>0.016</v>
      </c>
      <c r="I270" s="230"/>
      <c r="J270" s="231">
        <f>ROUND(I270*H270,2)</f>
        <v>0</v>
      </c>
      <c r="K270" s="227" t="s">
        <v>150</v>
      </c>
      <c r="L270" s="43"/>
      <c r="M270" s="232" t="s">
        <v>1</v>
      </c>
      <c r="N270" s="233" t="s">
        <v>42</v>
      </c>
      <c r="O270" s="90"/>
      <c r="P270" s="234">
        <f>O270*H270</f>
        <v>0</v>
      </c>
      <c r="Q270" s="234">
        <v>0</v>
      </c>
      <c r="R270" s="234">
        <f>Q270*H270</f>
        <v>0</v>
      </c>
      <c r="S270" s="234">
        <v>0</v>
      </c>
      <c r="T270" s="23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6" t="s">
        <v>157</v>
      </c>
      <c r="AT270" s="236" t="s">
        <v>146</v>
      </c>
      <c r="AU270" s="236" t="s">
        <v>86</v>
      </c>
      <c r="AY270" s="16" t="s">
        <v>142</v>
      </c>
      <c r="BE270" s="237">
        <f>IF(N270="základní",J270,0)</f>
        <v>0</v>
      </c>
      <c r="BF270" s="237">
        <f>IF(N270="snížená",J270,0)</f>
        <v>0</v>
      </c>
      <c r="BG270" s="237">
        <f>IF(N270="zákl. přenesená",J270,0)</f>
        <v>0</v>
      </c>
      <c r="BH270" s="237">
        <f>IF(N270="sníž. přenesená",J270,0)</f>
        <v>0</v>
      </c>
      <c r="BI270" s="237">
        <f>IF(N270="nulová",J270,0)</f>
        <v>0</v>
      </c>
      <c r="BJ270" s="16" t="s">
        <v>84</v>
      </c>
      <c r="BK270" s="237">
        <f>ROUND(I270*H270,2)</f>
        <v>0</v>
      </c>
      <c r="BL270" s="16" t="s">
        <v>157</v>
      </c>
      <c r="BM270" s="236" t="s">
        <v>759</v>
      </c>
    </row>
    <row r="271" spans="1:47" s="2" customFormat="1" ht="12">
      <c r="A271" s="37"/>
      <c r="B271" s="38"/>
      <c r="C271" s="39"/>
      <c r="D271" s="238" t="s">
        <v>153</v>
      </c>
      <c r="E271" s="39"/>
      <c r="F271" s="239" t="s">
        <v>760</v>
      </c>
      <c r="G271" s="39"/>
      <c r="H271" s="39"/>
      <c r="I271" s="240"/>
      <c r="J271" s="39"/>
      <c r="K271" s="39"/>
      <c r="L271" s="43"/>
      <c r="M271" s="241"/>
      <c r="N271" s="242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153</v>
      </c>
      <c r="AU271" s="16" t="s">
        <v>86</v>
      </c>
    </row>
    <row r="272" spans="1:65" s="2" customFormat="1" ht="24.15" customHeight="1">
      <c r="A272" s="37"/>
      <c r="B272" s="38"/>
      <c r="C272" s="225" t="s">
        <v>761</v>
      </c>
      <c r="D272" s="225" t="s">
        <v>146</v>
      </c>
      <c r="E272" s="226" t="s">
        <v>762</v>
      </c>
      <c r="F272" s="227" t="s">
        <v>763</v>
      </c>
      <c r="G272" s="228" t="s">
        <v>333</v>
      </c>
      <c r="H272" s="229">
        <v>0.016</v>
      </c>
      <c r="I272" s="230"/>
      <c r="J272" s="231">
        <f>ROUND(I272*H272,2)</f>
        <v>0</v>
      </c>
      <c r="K272" s="227" t="s">
        <v>150</v>
      </c>
      <c r="L272" s="43"/>
      <c r="M272" s="232" t="s">
        <v>1</v>
      </c>
      <c r="N272" s="233" t="s">
        <v>42</v>
      </c>
      <c r="O272" s="90"/>
      <c r="P272" s="234">
        <f>O272*H272</f>
        <v>0</v>
      </c>
      <c r="Q272" s="234">
        <v>0</v>
      </c>
      <c r="R272" s="234">
        <f>Q272*H272</f>
        <v>0</v>
      </c>
      <c r="S272" s="234">
        <v>0</v>
      </c>
      <c r="T272" s="235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6" t="s">
        <v>157</v>
      </c>
      <c r="AT272" s="236" t="s">
        <v>146</v>
      </c>
      <c r="AU272" s="236" t="s">
        <v>86</v>
      </c>
      <c r="AY272" s="16" t="s">
        <v>142</v>
      </c>
      <c r="BE272" s="237">
        <f>IF(N272="základní",J272,0)</f>
        <v>0</v>
      </c>
      <c r="BF272" s="237">
        <f>IF(N272="snížená",J272,0)</f>
        <v>0</v>
      </c>
      <c r="BG272" s="237">
        <f>IF(N272="zákl. přenesená",J272,0)</f>
        <v>0</v>
      </c>
      <c r="BH272" s="237">
        <f>IF(N272="sníž. přenesená",J272,0)</f>
        <v>0</v>
      </c>
      <c r="BI272" s="237">
        <f>IF(N272="nulová",J272,0)</f>
        <v>0</v>
      </c>
      <c r="BJ272" s="16" t="s">
        <v>84</v>
      </c>
      <c r="BK272" s="237">
        <f>ROUND(I272*H272,2)</f>
        <v>0</v>
      </c>
      <c r="BL272" s="16" t="s">
        <v>157</v>
      </c>
      <c r="BM272" s="236" t="s">
        <v>764</v>
      </c>
    </row>
    <row r="273" spans="1:47" s="2" customFormat="1" ht="12">
      <c r="A273" s="37"/>
      <c r="B273" s="38"/>
      <c r="C273" s="39"/>
      <c r="D273" s="238" t="s">
        <v>153</v>
      </c>
      <c r="E273" s="39"/>
      <c r="F273" s="239" t="s">
        <v>765</v>
      </c>
      <c r="G273" s="39"/>
      <c r="H273" s="39"/>
      <c r="I273" s="240"/>
      <c r="J273" s="39"/>
      <c r="K273" s="39"/>
      <c r="L273" s="43"/>
      <c r="M273" s="241"/>
      <c r="N273" s="242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153</v>
      </c>
      <c r="AU273" s="16" t="s">
        <v>86</v>
      </c>
    </row>
    <row r="274" spans="1:63" s="12" customFormat="1" ht="22.8" customHeight="1">
      <c r="A274" s="12"/>
      <c r="B274" s="209"/>
      <c r="C274" s="210"/>
      <c r="D274" s="211" t="s">
        <v>76</v>
      </c>
      <c r="E274" s="223" t="s">
        <v>421</v>
      </c>
      <c r="F274" s="223" t="s">
        <v>422</v>
      </c>
      <c r="G274" s="210"/>
      <c r="H274" s="210"/>
      <c r="I274" s="213"/>
      <c r="J274" s="224">
        <f>BK274</f>
        <v>0</v>
      </c>
      <c r="K274" s="210"/>
      <c r="L274" s="215"/>
      <c r="M274" s="216"/>
      <c r="N274" s="217"/>
      <c r="O274" s="217"/>
      <c r="P274" s="218">
        <f>SUM(P275:P277)</f>
        <v>0</v>
      </c>
      <c r="Q274" s="217"/>
      <c r="R274" s="218">
        <f>SUM(R275:R277)</f>
        <v>0.000588</v>
      </c>
      <c r="S274" s="217"/>
      <c r="T274" s="219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0" t="s">
        <v>86</v>
      </c>
      <c r="AT274" s="221" t="s">
        <v>76</v>
      </c>
      <c r="AU274" s="221" t="s">
        <v>84</v>
      </c>
      <c r="AY274" s="220" t="s">
        <v>142</v>
      </c>
      <c r="BK274" s="222">
        <f>SUM(BK275:BK277)</f>
        <v>0</v>
      </c>
    </row>
    <row r="275" spans="1:65" s="2" customFormat="1" ht="21.75" customHeight="1">
      <c r="A275" s="37"/>
      <c r="B275" s="38"/>
      <c r="C275" s="225" t="s">
        <v>423</v>
      </c>
      <c r="D275" s="225" t="s">
        <v>146</v>
      </c>
      <c r="E275" s="226" t="s">
        <v>424</v>
      </c>
      <c r="F275" s="227" t="s">
        <v>425</v>
      </c>
      <c r="G275" s="228" t="s">
        <v>178</v>
      </c>
      <c r="H275" s="229">
        <v>2.8</v>
      </c>
      <c r="I275" s="230"/>
      <c r="J275" s="231">
        <f>ROUND(I275*H275,2)</f>
        <v>0</v>
      </c>
      <c r="K275" s="227" t="s">
        <v>1</v>
      </c>
      <c r="L275" s="43"/>
      <c r="M275" s="232" t="s">
        <v>1</v>
      </c>
      <c r="N275" s="233" t="s">
        <v>42</v>
      </c>
      <c r="O275" s="90"/>
      <c r="P275" s="234">
        <f>O275*H275</f>
        <v>0</v>
      </c>
      <c r="Q275" s="234">
        <v>0.00021</v>
      </c>
      <c r="R275" s="234">
        <f>Q275*H275</f>
        <v>0.000588</v>
      </c>
      <c r="S275" s="234">
        <v>0</v>
      </c>
      <c r="T275" s="235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6" t="s">
        <v>157</v>
      </c>
      <c r="AT275" s="236" t="s">
        <v>146</v>
      </c>
      <c r="AU275" s="236" t="s">
        <v>86</v>
      </c>
      <c r="AY275" s="16" t="s">
        <v>142</v>
      </c>
      <c r="BE275" s="237">
        <f>IF(N275="základní",J275,0)</f>
        <v>0</v>
      </c>
      <c r="BF275" s="237">
        <f>IF(N275="snížená",J275,0)</f>
        <v>0</v>
      </c>
      <c r="BG275" s="237">
        <f>IF(N275="zákl. přenesená",J275,0)</f>
        <v>0</v>
      </c>
      <c r="BH275" s="237">
        <f>IF(N275="sníž. přenesená",J275,0)</f>
        <v>0</v>
      </c>
      <c r="BI275" s="237">
        <f>IF(N275="nulová",J275,0)</f>
        <v>0</v>
      </c>
      <c r="BJ275" s="16" t="s">
        <v>84</v>
      </c>
      <c r="BK275" s="237">
        <f>ROUND(I275*H275,2)</f>
        <v>0</v>
      </c>
      <c r="BL275" s="16" t="s">
        <v>157</v>
      </c>
      <c r="BM275" s="236" t="s">
        <v>426</v>
      </c>
    </row>
    <row r="276" spans="1:51" s="13" customFormat="1" ht="12">
      <c r="A276" s="13"/>
      <c r="B276" s="243"/>
      <c r="C276" s="244"/>
      <c r="D276" s="245" t="s">
        <v>155</v>
      </c>
      <c r="E276" s="246" t="s">
        <v>1</v>
      </c>
      <c r="F276" s="247" t="s">
        <v>827</v>
      </c>
      <c r="G276" s="244"/>
      <c r="H276" s="248">
        <v>0.6</v>
      </c>
      <c r="I276" s="249"/>
      <c r="J276" s="244"/>
      <c r="K276" s="244"/>
      <c r="L276" s="250"/>
      <c r="M276" s="251"/>
      <c r="N276" s="252"/>
      <c r="O276" s="252"/>
      <c r="P276" s="252"/>
      <c r="Q276" s="252"/>
      <c r="R276" s="252"/>
      <c r="S276" s="252"/>
      <c r="T276" s="25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4" t="s">
        <v>155</v>
      </c>
      <c r="AU276" s="254" t="s">
        <v>86</v>
      </c>
      <c r="AV276" s="13" t="s">
        <v>86</v>
      </c>
      <c r="AW276" s="13" t="s">
        <v>34</v>
      </c>
      <c r="AX276" s="13" t="s">
        <v>77</v>
      </c>
      <c r="AY276" s="254" t="s">
        <v>142</v>
      </c>
    </row>
    <row r="277" spans="1:51" s="13" customFormat="1" ht="12">
      <c r="A277" s="13"/>
      <c r="B277" s="243"/>
      <c r="C277" s="244"/>
      <c r="D277" s="245" t="s">
        <v>155</v>
      </c>
      <c r="E277" s="246" t="s">
        <v>1</v>
      </c>
      <c r="F277" s="247" t="s">
        <v>857</v>
      </c>
      <c r="G277" s="244"/>
      <c r="H277" s="248">
        <v>2.2</v>
      </c>
      <c r="I277" s="249"/>
      <c r="J277" s="244"/>
      <c r="K277" s="244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155</v>
      </c>
      <c r="AU277" s="254" t="s">
        <v>86</v>
      </c>
      <c r="AV277" s="13" t="s">
        <v>86</v>
      </c>
      <c r="AW277" s="13" t="s">
        <v>34</v>
      </c>
      <c r="AX277" s="13" t="s">
        <v>77</v>
      </c>
      <c r="AY277" s="254" t="s">
        <v>142</v>
      </c>
    </row>
    <row r="278" spans="1:63" s="12" customFormat="1" ht="22.8" customHeight="1">
      <c r="A278" s="12"/>
      <c r="B278" s="209"/>
      <c r="C278" s="210"/>
      <c r="D278" s="211" t="s">
        <v>76</v>
      </c>
      <c r="E278" s="223" t="s">
        <v>428</v>
      </c>
      <c r="F278" s="223" t="s">
        <v>429</v>
      </c>
      <c r="G278" s="210"/>
      <c r="H278" s="210"/>
      <c r="I278" s="213"/>
      <c r="J278" s="224">
        <f>BK278</f>
        <v>0</v>
      </c>
      <c r="K278" s="210"/>
      <c r="L278" s="215"/>
      <c r="M278" s="216"/>
      <c r="N278" s="217"/>
      <c r="O278" s="217"/>
      <c r="P278" s="218">
        <f>SUM(P279:P294)</f>
        <v>0</v>
      </c>
      <c r="Q278" s="217"/>
      <c r="R278" s="218">
        <f>SUM(R279:R294)</f>
        <v>0.9417672959999999</v>
      </c>
      <c r="S278" s="217"/>
      <c r="T278" s="219">
        <f>SUM(T279:T294)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0" t="s">
        <v>86</v>
      </c>
      <c r="AT278" s="221" t="s">
        <v>76</v>
      </c>
      <c r="AU278" s="221" t="s">
        <v>84</v>
      </c>
      <c r="AY278" s="220" t="s">
        <v>142</v>
      </c>
      <c r="BK278" s="222">
        <f>SUM(BK279:BK294)</f>
        <v>0</v>
      </c>
    </row>
    <row r="279" spans="1:65" s="2" customFormat="1" ht="21.75" customHeight="1">
      <c r="A279" s="37"/>
      <c r="B279" s="38"/>
      <c r="C279" s="225" t="s">
        <v>430</v>
      </c>
      <c r="D279" s="225" t="s">
        <v>146</v>
      </c>
      <c r="E279" s="226" t="s">
        <v>431</v>
      </c>
      <c r="F279" s="227" t="s">
        <v>432</v>
      </c>
      <c r="G279" s="228" t="s">
        <v>178</v>
      </c>
      <c r="H279" s="229">
        <v>1.4</v>
      </c>
      <c r="I279" s="230"/>
      <c r="J279" s="231">
        <f>ROUND(I279*H279,2)</f>
        <v>0</v>
      </c>
      <c r="K279" s="227" t="s">
        <v>150</v>
      </c>
      <c r="L279" s="43"/>
      <c r="M279" s="232" t="s">
        <v>1</v>
      </c>
      <c r="N279" s="233" t="s">
        <v>42</v>
      </c>
      <c r="O279" s="90"/>
      <c r="P279" s="234">
        <f>O279*H279</f>
        <v>0</v>
      </c>
      <c r="Q279" s="234">
        <v>0.04884</v>
      </c>
      <c r="R279" s="234">
        <f>Q279*H279</f>
        <v>0.06837599999999999</v>
      </c>
      <c r="S279" s="234">
        <v>0</v>
      </c>
      <c r="T279" s="235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6" t="s">
        <v>433</v>
      </c>
      <c r="AT279" s="236" t="s">
        <v>146</v>
      </c>
      <c r="AU279" s="236" t="s">
        <v>86</v>
      </c>
      <c r="AY279" s="16" t="s">
        <v>142</v>
      </c>
      <c r="BE279" s="237">
        <f>IF(N279="základní",J279,0)</f>
        <v>0</v>
      </c>
      <c r="BF279" s="237">
        <f>IF(N279="snížená",J279,0)</f>
        <v>0</v>
      </c>
      <c r="BG279" s="237">
        <f>IF(N279="zákl. přenesená",J279,0)</f>
        <v>0</v>
      </c>
      <c r="BH279" s="237">
        <f>IF(N279="sníž. přenesená",J279,0)</f>
        <v>0</v>
      </c>
      <c r="BI279" s="237">
        <f>IF(N279="nulová",J279,0)</f>
        <v>0</v>
      </c>
      <c r="BJ279" s="16" t="s">
        <v>84</v>
      </c>
      <c r="BK279" s="237">
        <f>ROUND(I279*H279,2)</f>
        <v>0</v>
      </c>
      <c r="BL279" s="16" t="s">
        <v>433</v>
      </c>
      <c r="BM279" s="236" t="s">
        <v>434</v>
      </c>
    </row>
    <row r="280" spans="1:47" s="2" customFormat="1" ht="12">
      <c r="A280" s="37"/>
      <c r="B280" s="38"/>
      <c r="C280" s="39"/>
      <c r="D280" s="238" t="s">
        <v>153</v>
      </c>
      <c r="E280" s="39"/>
      <c r="F280" s="239" t="s">
        <v>435</v>
      </c>
      <c r="G280" s="39"/>
      <c r="H280" s="39"/>
      <c r="I280" s="240"/>
      <c r="J280" s="39"/>
      <c r="K280" s="39"/>
      <c r="L280" s="43"/>
      <c r="M280" s="241"/>
      <c r="N280" s="242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153</v>
      </c>
      <c r="AU280" s="16" t="s">
        <v>86</v>
      </c>
    </row>
    <row r="281" spans="1:51" s="13" customFormat="1" ht="12">
      <c r="A281" s="13"/>
      <c r="B281" s="243"/>
      <c r="C281" s="244"/>
      <c r="D281" s="245" t="s">
        <v>155</v>
      </c>
      <c r="E281" s="246" t="s">
        <v>1</v>
      </c>
      <c r="F281" s="247" t="s">
        <v>858</v>
      </c>
      <c r="G281" s="244"/>
      <c r="H281" s="248">
        <v>1.4</v>
      </c>
      <c r="I281" s="249"/>
      <c r="J281" s="244"/>
      <c r="K281" s="244"/>
      <c r="L281" s="250"/>
      <c r="M281" s="251"/>
      <c r="N281" s="252"/>
      <c r="O281" s="252"/>
      <c r="P281" s="252"/>
      <c r="Q281" s="252"/>
      <c r="R281" s="252"/>
      <c r="S281" s="252"/>
      <c r="T281" s="25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4" t="s">
        <v>155</v>
      </c>
      <c r="AU281" s="254" t="s">
        <v>86</v>
      </c>
      <c r="AV281" s="13" t="s">
        <v>86</v>
      </c>
      <c r="AW281" s="13" t="s">
        <v>34</v>
      </c>
      <c r="AX281" s="13" t="s">
        <v>77</v>
      </c>
      <c r="AY281" s="254" t="s">
        <v>142</v>
      </c>
    </row>
    <row r="282" spans="1:65" s="2" customFormat="1" ht="24.15" customHeight="1">
      <c r="A282" s="37"/>
      <c r="B282" s="38"/>
      <c r="C282" s="256" t="s">
        <v>437</v>
      </c>
      <c r="D282" s="256" t="s">
        <v>206</v>
      </c>
      <c r="E282" s="257" t="s">
        <v>438</v>
      </c>
      <c r="F282" s="258" t="s">
        <v>439</v>
      </c>
      <c r="G282" s="259" t="s">
        <v>209</v>
      </c>
      <c r="H282" s="260">
        <v>12</v>
      </c>
      <c r="I282" s="261"/>
      <c r="J282" s="262">
        <f>ROUND(I282*H282,2)</f>
        <v>0</v>
      </c>
      <c r="K282" s="258" t="s">
        <v>1</v>
      </c>
      <c r="L282" s="263"/>
      <c r="M282" s="264" t="s">
        <v>1</v>
      </c>
      <c r="N282" s="265" t="s">
        <v>42</v>
      </c>
      <c r="O282" s="90"/>
      <c r="P282" s="234">
        <f>O282*H282</f>
        <v>0</v>
      </c>
      <c r="Q282" s="234">
        <v>0.072</v>
      </c>
      <c r="R282" s="234">
        <f>Q282*H282</f>
        <v>0.8639999999999999</v>
      </c>
      <c r="S282" s="234">
        <v>0</v>
      </c>
      <c r="T282" s="23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6" t="s">
        <v>210</v>
      </c>
      <c r="AT282" s="236" t="s">
        <v>206</v>
      </c>
      <c r="AU282" s="236" t="s">
        <v>86</v>
      </c>
      <c r="AY282" s="16" t="s">
        <v>142</v>
      </c>
      <c r="BE282" s="237">
        <f>IF(N282="základní",J282,0)</f>
        <v>0</v>
      </c>
      <c r="BF282" s="237">
        <f>IF(N282="snížená",J282,0)</f>
        <v>0</v>
      </c>
      <c r="BG282" s="237">
        <f>IF(N282="zákl. přenesená",J282,0)</f>
        <v>0</v>
      </c>
      <c r="BH282" s="237">
        <f>IF(N282="sníž. přenesená",J282,0)</f>
        <v>0</v>
      </c>
      <c r="BI282" s="237">
        <f>IF(N282="nulová",J282,0)</f>
        <v>0</v>
      </c>
      <c r="BJ282" s="16" t="s">
        <v>84</v>
      </c>
      <c r="BK282" s="237">
        <f>ROUND(I282*H282,2)</f>
        <v>0</v>
      </c>
      <c r="BL282" s="16" t="s">
        <v>151</v>
      </c>
      <c r="BM282" s="236" t="s">
        <v>440</v>
      </c>
    </row>
    <row r="283" spans="1:51" s="13" customFormat="1" ht="12">
      <c r="A283" s="13"/>
      <c r="B283" s="243"/>
      <c r="C283" s="244"/>
      <c r="D283" s="245" t="s">
        <v>155</v>
      </c>
      <c r="E283" s="246" t="s">
        <v>1</v>
      </c>
      <c r="F283" s="247" t="s">
        <v>859</v>
      </c>
      <c r="G283" s="244"/>
      <c r="H283" s="248">
        <v>12</v>
      </c>
      <c r="I283" s="249"/>
      <c r="J283" s="244"/>
      <c r="K283" s="244"/>
      <c r="L283" s="250"/>
      <c r="M283" s="251"/>
      <c r="N283" s="252"/>
      <c r="O283" s="252"/>
      <c r="P283" s="252"/>
      <c r="Q283" s="252"/>
      <c r="R283" s="252"/>
      <c r="S283" s="252"/>
      <c r="T283" s="25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4" t="s">
        <v>155</v>
      </c>
      <c r="AU283" s="254" t="s">
        <v>86</v>
      </c>
      <c r="AV283" s="13" t="s">
        <v>86</v>
      </c>
      <c r="AW283" s="13" t="s">
        <v>34</v>
      </c>
      <c r="AX283" s="13" t="s">
        <v>77</v>
      </c>
      <c r="AY283" s="254" t="s">
        <v>142</v>
      </c>
    </row>
    <row r="284" spans="1:65" s="2" customFormat="1" ht="33" customHeight="1">
      <c r="A284" s="37"/>
      <c r="B284" s="38"/>
      <c r="C284" s="225" t="s">
        <v>442</v>
      </c>
      <c r="D284" s="225" t="s">
        <v>146</v>
      </c>
      <c r="E284" s="226" t="s">
        <v>443</v>
      </c>
      <c r="F284" s="227" t="s">
        <v>444</v>
      </c>
      <c r="G284" s="228" t="s">
        <v>209</v>
      </c>
      <c r="H284" s="229">
        <v>96</v>
      </c>
      <c r="I284" s="230"/>
      <c r="J284" s="231">
        <f>ROUND(I284*H284,2)</f>
        <v>0</v>
      </c>
      <c r="K284" s="227" t="s">
        <v>150</v>
      </c>
      <c r="L284" s="43"/>
      <c r="M284" s="232" t="s">
        <v>1</v>
      </c>
      <c r="N284" s="233" t="s">
        <v>42</v>
      </c>
      <c r="O284" s="90"/>
      <c r="P284" s="234">
        <f>O284*H284</f>
        <v>0</v>
      </c>
      <c r="Q284" s="234">
        <v>1.026E-06</v>
      </c>
      <c r="R284" s="234">
        <f>Q284*H284</f>
        <v>9.8496E-05</v>
      </c>
      <c r="S284" s="234">
        <v>0</v>
      </c>
      <c r="T284" s="235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6" t="s">
        <v>151</v>
      </c>
      <c r="AT284" s="236" t="s">
        <v>146</v>
      </c>
      <c r="AU284" s="236" t="s">
        <v>86</v>
      </c>
      <c r="AY284" s="16" t="s">
        <v>142</v>
      </c>
      <c r="BE284" s="237">
        <f>IF(N284="základní",J284,0)</f>
        <v>0</v>
      </c>
      <c r="BF284" s="237">
        <f>IF(N284="snížená",J284,0)</f>
        <v>0</v>
      </c>
      <c r="BG284" s="237">
        <f>IF(N284="zákl. přenesená",J284,0)</f>
        <v>0</v>
      </c>
      <c r="BH284" s="237">
        <f>IF(N284="sníž. přenesená",J284,0)</f>
        <v>0</v>
      </c>
      <c r="BI284" s="237">
        <f>IF(N284="nulová",J284,0)</f>
        <v>0</v>
      </c>
      <c r="BJ284" s="16" t="s">
        <v>84</v>
      </c>
      <c r="BK284" s="237">
        <f>ROUND(I284*H284,2)</f>
        <v>0</v>
      </c>
      <c r="BL284" s="16" t="s">
        <v>151</v>
      </c>
      <c r="BM284" s="236" t="s">
        <v>445</v>
      </c>
    </row>
    <row r="285" spans="1:47" s="2" customFormat="1" ht="12">
      <c r="A285" s="37"/>
      <c r="B285" s="38"/>
      <c r="C285" s="39"/>
      <c r="D285" s="238" t="s">
        <v>153</v>
      </c>
      <c r="E285" s="39"/>
      <c r="F285" s="239" t="s">
        <v>446</v>
      </c>
      <c r="G285" s="39"/>
      <c r="H285" s="39"/>
      <c r="I285" s="240"/>
      <c r="J285" s="39"/>
      <c r="K285" s="39"/>
      <c r="L285" s="43"/>
      <c r="M285" s="241"/>
      <c r="N285" s="242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153</v>
      </c>
      <c r="AU285" s="16" t="s">
        <v>86</v>
      </c>
    </row>
    <row r="286" spans="1:47" s="2" customFormat="1" ht="12">
      <c r="A286" s="37"/>
      <c r="B286" s="38"/>
      <c r="C286" s="39"/>
      <c r="D286" s="245" t="s">
        <v>202</v>
      </c>
      <c r="E286" s="39"/>
      <c r="F286" s="255" t="s">
        <v>860</v>
      </c>
      <c r="G286" s="39"/>
      <c r="H286" s="39"/>
      <c r="I286" s="240"/>
      <c r="J286" s="39"/>
      <c r="K286" s="39"/>
      <c r="L286" s="43"/>
      <c r="M286" s="241"/>
      <c r="N286" s="242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202</v>
      </c>
      <c r="AU286" s="16" t="s">
        <v>86</v>
      </c>
    </row>
    <row r="287" spans="1:51" s="13" customFormat="1" ht="12">
      <c r="A287" s="13"/>
      <c r="B287" s="243"/>
      <c r="C287" s="244"/>
      <c r="D287" s="245" t="s">
        <v>155</v>
      </c>
      <c r="E287" s="246" t="s">
        <v>1</v>
      </c>
      <c r="F287" s="247" t="s">
        <v>861</v>
      </c>
      <c r="G287" s="244"/>
      <c r="H287" s="248">
        <v>96</v>
      </c>
      <c r="I287" s="249"/>
      <c r="J287" s="244"/>
      <c r="K287" s="244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155</v>
      </c>
      <c r="AU287" s="254" t="s">
        <v>86</v>
      </c>
      <c r="AV287" s="13" t="s">
        <v>86</v>
      </c>
      <c r="AW287" s="13" t="s">
        <v>34</v>
      </c>
      <c r="AX287" s="13" t="s">
        <v>77</v>
      </c>
      <c r="AY287" s="254" t="s">
        <v>142</v>
      </c>
    </row>
    <row r="288" spans="1:65" s="2" customFormat="1" ht="16.5" customHeight="1">
      <c r="A288" s="37"/>
      <c r="B288" s="38"/>
      <c r="C288" s="256" t="s">
        <v>449</v>
      </c>
      <c r="D288" s="256" t="s">
        <v>206</v>
      </c>
      <c r="E288" s="257" t="s">
        <v>450</v>
      </c>
      <c r="F288" s="258" t="s">
        <v>451</v>
      </c>
      <c r="G288" s="259" t="s">
        <v>387</v>
      </c>
      <c r="H288" s="260">
        <v>10.56</v>
      </c>
      <c r="I288" s="261"/>
      <c r="J288" s="262">
        <f>ROUND(I288*H288,2)</f>
        <v>0</v>
      </c>
      <c r="K288" s="258" t="s">
        <v>1</v>
      </c>
      <c r="L288" s="263"/>
      <c r="M288" s="264" t="s">
        <v>1</v>
      </c>
      <c r="N288" s="265" t="s">
        <v>42</v>
      </c>
      <c r="O288" s="90"/>
      <c r="P288" s="234">
        <f>O288*H288</f>
        <v>0</v>
      </c>
      <c r="Q288" s="234">
        <v>0.00088</v>
      </c>
      <c r="R288" s="234">
        <f>Q288*H288</f>
        <v>0.0092928</v>
      </c>
      <c r="S288" s="234">
        <v>0</v>
      </c>
      <c r="T288" s="235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6" t="s">
        <v>210</v>
      </c>
      <c r="AT288" s="236" t="s">
        <v>206</v>
      </c>
      <c r="AU288" s="236" t="s">
        <v>86</v>
      </c>
      <c r="AY288" s="16" t="s">
        <v>142</v>
      </c>
      <c r="BE288" s="237">
        <f>IF(N288="základní",J288,0)</f>
        <v>0</v>
      </c>
      <c r="BF288" s="237">
        <f>IF(N288="snížená",J288,0)</f>
        <v>0</v>
      </c>
      <c r="BG288" s="237">
        <f>IF(N288="zákl. přenesená",J288,0)</f>
        <v>0</v>
      </c>
      <c r="BH288" s="237">
        <f>IF(N288="sníž. přenesená",J288,0)</f>
        <v>0</v>
      </c>
      <c r="BI288" s="237">
        <f>IF(N288="nulová",J288,0)</f>
        <v>0</v>
      </c>
      <c r="BJ288" s="16" t="s">
        <v>84</v>
      </c>
      <c r="BK288" s="237">
        <f>ROUND(I288*H288,2)</f>
        <v>0</v>
      </c>
      <c r="BL288" s="16" t="s">
        <v>151</v>
      </c>
      <c r="BM288" s="236" t="s">
        <v>452</v>
      </c>
    </row>
    <row r="289" spans="1:51" s="13" customFormat="1" ht="12">
      <c r="A289" s="13"/>
      <c r="B289" s="243"/>
      <c r="C289" s="244"/>
      <c r="D289" s="245" t="s">
        <v>155</v>
      </c>
      <c r="E289" s="246" t="s">
        <v>1</v>
      </c>
      <c r="F289" s="247" t="s">
        <v>862</v>
      </c>
      <c r="G289" s="244"/>
      <c r="H289" s="248">
        <v>9.600000000000001</v>
      </c>
      <c r="I289" s="249"/>
      <c r="J289" s="244"/>
      <c r="K289" s="244"/>
      <c r="L289" s="250"/>
      <c r="M289" s="251"/>
      <c r="N289" s="252"/>
      <c r="O289" s="252"/>
      <c r="P289" s="252"/>
      <c r="Q289" s="252"/>
      <c r="R289" s="252"/>
      <c r="S289" s="252"/>
      <c r="T289" s="25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4" t="s">
        <v>155</v>
      </c>
      <c r="AU289" s="254" t="s">
        <v>86</v>
      </c>
      <c r="AV289" s="13" t="s">
        <v>86</v>
      </c>
      <c r="AW289" s="13" t="s">
        <v>34</v>
      </c>
      <c r="AX289" s="13" t="s">
        <v>77</v>
      </c>
      <c r="AY289" s="254" t="s">
        <v>142</v>
      </c>
    </row>
    <row r="290" spans="1:51" s="13" customFormat="1" ht="12">
      <c r="A290" s="13"/>
      <c r="B290" s="243"/>
      <c r="C290" s="244"/>
      <c r="D290" s="245" t="s">
        <v>155</v>
      </c>
      <c r="E290" s="244"/>
      <c r="F290" s="247" t="s">
        <v>454</v>
      </c>
      <c r="G290" s="244"/>
      <c r="H290" s="248">
        <v>10.56</v>
      </c>
      <c r="I290" s="249"/>
      <c r="J290" s="244"/>
      <c r="K290" s="244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155</v>
      </c>
      <c r="AU290" s="254" t="s">
        <v>86</v>
      </c>
      <c r="AV290" s="13" t="s">
        <v>86</v>
      </c>
      <c r="AW290" s="13" t="s">
        <v>4</v>
      </c>
      <c r="AX290" s="13" t="s">
        <v>84</v>
      </c>
      <c r="AY290" s="254" t="s">
        <v>142</v>
      </c>
    </row>
    <row r="291" spans="1:65" s="2" customFormat="1" ht="24.15" customHeight="1">
      <c r="A291" s="37"/>
      <c r="B291" s="38"/>
      <c r="C291" s="225" t="s">
        <v>455</v>
      </c>
      <c r="D291" s="225" t="s">
        <v>146</v>
      </c>
      <c r="E291" s="226" t="s">
        <v>456</v>
      </c>
      <c r="F291" s="227" t="s">
        <v>457</v>
      </c>
      <c r="G291" s="228" t="s">
        <v>333</v>
      </c>
      <c r="H291" s="229">
        <v>0.942</v>
      </c>
      <c r="I291" s="230"/>
      <c r="J291" s="231">
        <f>ROUND(I291*H291,2)</f>
        <v>0</v>
      </c>
      <c r="K291" s="227" t="s">
        <v>150</v>
      </c>
      <c r="L291" s="43"/>
      <c r="M291" s="232" t="s">
        <v>1</v>
      </c>
      <c r="N291" s="233" t="s">
        <v>42</v>
      </c>
      <c r="O291" s="90"/>
      <c r="P291" s="234">
        <f>O291*H291</f>
        <v>0</v>
      </c>
      <c r="Q291" s="234">
        <v>0</v>
      </c>
      <c r="R291" s="234">
        <f>Q291*H291</f>
        <v>0</v>
      </c>
      <c r="S291" s="234">
        <v>0</v>
      </c>
      <c r="T291" s="235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6" t="s">
        <v>157</v>
      </c>
      <c r="AT291" s="236" t="s">
        <v>146</v>
      </c>
      <c r="AU291" s="236" t="s">
        <v>86</v>
      </c>
      <c r="AY291" s="16" t="s">
        <v>142</v>
      </c>
      <c r="BE291" s="237">
        <f>IF(N291="základní",J291,0)</f>
        <v>0</v>
      </c>
      <c r="BF291" s="237">
        <f>IF(N291="snížená",J291,0)</f>
        <v>0</v>
      </c>
      <c r="BG291" s="237">
        <f>IF(N291="zákl. přenesená",J291,0)</f>
        <v>0</v>
      </c>
      <c r="BH291" s="237">
        <f>IF(N291="sníž. přenesená",J291,0)</f>
        <v>0</v>
      </c>
      <c r="BI291" s="237">
        <f>IF(N291="nulová",J291,0)</f>
        <v>0</v>
      </c>
      <c r="BJ291" s="16" t="s">
        <v>84</v>
      </c>
      <c r="BK291" s="237">
        <f>ROUND(I291*H291,2)</f>
        <v>0</v>
      </c>
      <c r="BL291" s="16" t="s">
        <v>157</v>
      </c>
      <c r="BM291" s="236" t="s">
        <v>458</v>
      </c>
    </row>
    <row r="292" spans="1:47" s="2" customFormat="1" ht="12">
      <c r="A292" s="37"/>
      <c r="B292" s="38"/>
      <c r="C292" s="39"/>
      <c r="D292" s="238" t="s">
        <v>153</v>
      </c>
      <c r="E292" s="39"/>
      <c r="F292" s="239" t="s">
        <v>459</v>
      </c>
      <c r="G292" s="39"/>
      <c r="H292" s="39"/>
      <c r="I292" s="240"/>
      <c r="J292" s="39"/>
      <c r="K292" s="39"/>
      <c r="L292" s="43"/>
      <c r="M292" s="241"/>
      <c r="N292" s="242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153</v>
      </c>
      <c r="AU292" s="16" t="s">
        <v>86</v>
      </c>
    </row>
    <row r="293" spans="1:65" s="2" customFormat="1" ht="24.15" customHeight="1">
      <c r="A293" s="37"/>
      <c r="B293" s="38"/>
      <c r="C293" s="225" t="s">
        <v>460</v>
      </c>
      <c r="D293" s="225" t="s">
        <v>146</v>
      </c>
      <c r="E293" s="226" t="s">
        <v>461</v>
      </c>
      <c r="F293" s="227" t="s">
        <v>462</v>
      </c>
      <c r="G293" s="228" t="s">
        <v>333</v>
      </c>
      <c r="H293" s="229">
        <v>0.942</v>
      </c>
      <c r="I293" s="230"/>
      <c r="J293" s="231">
        <f>ROUND(I293*H293,2)</f>
        <v>0</v>
      </c>
      <c r="K293" s="227" t="s">
        <v>150</v>
      </c>
      <c r="L293" s="43"/>
      <c r="M293" s="232" t="s">
        <v>1</v>
      </c>
      <c r="N293" s="233" t="s">
        <v>42</v>
      </c>
      <c r="O293" s="90"/>
      <c r="P293" s="234">
        <f>O293*H293</f>
        <v>0</v>
      </c>
      <c r="Q293" s="234">
        <v>0</v>
      </c>
      <c r="R293" s="234">
        <f>Q293*H293</f>
        <v>0</v>
      </c>
      <c r="S293" s="234">
        <v>0</v>
      </c>
      <c r="T293" s="23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6" t="s">
        <v>157</v>
      </c>
      <c r="AT293" s="236" t="s">
        <v>146</v>
      </c>
      <c r="AU293" s="236" t="s">
        <v>86</v>
      </c>
      <c r="AY293" s="16" t="s">
        <v>142</v>
      </c>
      <c r="BE293" s="237">
        <f>IF(N293="základní",J293,0)</f>
        <v>0</v>
      </c>
      <c r="BF293" s="237">
        <f>IF(N293="snížená",J293,0)</f>
        <v>0</v>
      </c>
      <c r="BG293" s="237">
        <f>IF(N293="zákl. přenesená",J293,0)</f>
        <v>0</v>
      </c>
      <c r="BH293" s="237">
        <f>IF(N293="sníž. přenesená",J293,0)</f>
        <v>0</v>
      </c>
      <c r="BI293" s="237">
        <f>IF(N293="nulová",J293,0)</f>
        <v>0</v>
      </c>
      <c r="BJ293" s="16" t="s">
        <v>84</v>
      </c>
      <c r="BK293" s="237">
        <f>ROUND(I293*H293,2)</f>
        <v>0</v>
      </c>
      <c r="BL293" s="16" t="s">
        <v>157</v>
      </c>
      <c r="BM293" s="236" t="s">
        <v>463</v>
      </c>
    </row>
    <row r="294" spans="1:47" s="2" customFormat="1" ht="12">
      <c r="A294" s="37"/>
      <c r="B294" s="38"/>
      <c r="C294" s="39"/>
      <c r="D294" s="238" t="s">
        <v>153</v>
      </c>
      <c r="E294" s="39"/>
      <c r="F294" s="239" t="s">
        <v>464</v>
      </c>
      <c r="G294" s="39"/>
      <c r="H294" s="39"/>
      <c r="I294" s="240"/>
      <c r="J294" s="39"/>
      <c r="K294" s="39"/>
      <c r="L294" s="43"/>
      <c r="M294" s="276"/>
      <c r="N294" s="277"/>
      <c r="O294" s="278"/>
      <c r="P294" s="278"/>
      <c r="Q294" s="278"/>
      <c r="R294" s="278"/>
      <c r="S294" s="278"/>
      <c r="T294" s="279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153</v>
      </c>
      <c r="AU294" s="16" t="s">
        <v>86</v>
      </c>
    </row>
    <row r="295" spans="1:31" s="2" customFormat="1" ht="6.95" customHeight="1">
      <c r="A295" s="37"/>
      <c r="B295" s="65"/>
      <c r="C295" s="66"/>
      <c r="D295" s="66"/>
      <c r="E295" s="66"/>
      <c r="F295" s="66"/>
      <c r="G295" s="66"/>
      <c r="H295" s="66"/>
      <c r="I295" s="66"/>
      <c r="J295" s="66"/>
      <c r="K295" s="66"/>
      <c r="L295" s="43"/>
      <c r="M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</sheetData>
  <sheetProtection password="CC35" sheet="1" objects="1" scenarios="1" formatColumns="0" formatRows="0" autoFilter="0"/>
  <autoFilter ref="C133:K29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hyperlinks>
    <hyperlink ref="F138" r:id="rId1" display="https://podminky.urs.cz/item/CS_URS_2023_02/122211101"/>
    <hyperlink ref="F141" r:id="rId2" display="https://podminky.urs.cz/item/CS_URS_2023_02/162211311"/>
    <hyperlink ref="F144" r:id="rId3" display="https://podminky.urs.cz/item/CS_URS_2023_02/162211319"/>
    <hyperlink ref="F147" r:id="rId4" display="https://podminky.urs.cz/item/CS_URS_2022_02/167111101"/>
    <hyperlink ref="F150" r:id="rId5" display="https://podminky.urs.cz/item/CS_URS_2023_02/174111101"/>
    <hyperlink ref="F153" r:id="rId6" display="https://podminky.urs.cz/item/CS_URS_2023_02/181111121"/>
    <hyperlink ref="F157" r:id="rId7" display="https://podminky.urs.cz/item/CS_URS_2023_02/184813511"/>
    <hyperlink ref="F161" r:id="rId8" display="https://podminky.urs.cz/item/CS_URS_2022_02/311231157"/>
    <hyperlink ref="F172" r:id="rId9" display="https://podminky.urs.cz/item/CS_URS_2023_02/622631001"/>
    <hyperlink ref="F177" r:id="rId10" display="https://podminky.urs.cz/item/CS_URS_2023_02/628635411"/>
    <hyperlink ref="F180" r:id="rId11" display="https://podminky.urs.cz/item/CS_URS_2023_02/629991011"/>
    <hyperlink ref="F183" r:id="rId12" display="https://podminky.urs.cz/item/CS_URS_2023_02/629995101"/>
    <hyperlink ref="F187" r:id="rId13" display="https://podminky.urs.cz/item/CS_URS_2023_02/943121111"/>
    <hyperlink ref="F190" r:id="rId14" display="https://podminky.urs.cz/item/CS_URS_2023_02/943121211"/>
    <hyperlink ref="F193" r:id="rId15" display="https://podminky.urs.cz/item/CS_URS_2023_02/943121811"/>
    <hyperlink ref="F195" r:id="rId16" display="https://podminky.urs.cz/item/CS_URS_2023_02/944511111"/>
    <hyperlink ref="F198" r:id="rId17" display="https://podminky.urs.cz/item/CS_URS_2023_02/944511211"/>
    <hyperlink ref="F201" r:id="rId18" display="https://podminky.urs.cz/item/CS_URS_2023_02/944511811"/>
    <hyperlink ref="F203" r:id="rId19" display="https://podminky.urs.cz/item/CS_URS_2023_02/949211112"/>
    <hyperlink ref="F206" r:id="rId20" display="https://podminky.urs.cz/item/CS_URS_2023_02/949211211"/>
    <hyperlink ref="F209" r:id="rId21" display="https://podminky.urs.cz/item/CS_URS_2023_02/949211812"/>
    <hyperlink ref="F212" r:id="rId22" display="https://podminky.urs.cz/item/CS_URS_2023_02/962032231"/>
    <hyperlink ref="F215" r:id="rId23" display="https://podminky.urs.cz/item/CS_URS_2023_02/962042321"/>
    <hyperlink ref="F218" r:id="rId24" display="https://podminky.urs.cz/item/CS_URS_2023_02/963051113"/>
    <hyperlink ref="F233" r:id="rId25" display="https://podminky.urs.cz/item/CS_URS_2023_02/985233131"/>
    <hyperlink ref="F239" r:id="rId26" display="https://podminky.urs.cz/item/CS_URS_2023_02/997013111"/>
    <hyperlink ref="F242" r:id="rId27" display="https://podminky.urs.cz/item/CS_URS_2023_02/997013501"/>
    <hyperlink ref="F245" r:id="rId28" display="https://podminky.urs.cz/item/CS_URS_2023_02/997013509"/>
    <hyperlink ref="F248" r:id="rId29" display="https://podminky.urs.cz/item/CS_URS_2023_02/997013861"/>
    <hyperlink ref="F251" r:id="rId30" display="https://podminky.urs.cz/item/CS_URS_2023_02/997013863"/>
    <hyperlink ref="F254" r:id="rId31" display="https://podminky.urs.cz/item/CS_URS_2023_02/997013871"/>
    <hyperlink ref="F258" r:id="rId32" display="https://podminky.urs.cz/item/CS_URS_2023_02/998011014"/>
    <hyperlink ref="F263" r:id="rId33" display="https://podminky.urs.cz/item/CS_URS_2023_02/998017003"/>
    <hyperlink ref="F268" r:id="rId34" display="https://podminky.urs.cz/item/CS_URS_2023_02/782994914"/>
    <hyperlink ref="F271" r:id="rId35" display="https://podminky.urs.cz/item/CS_URS_2023_02/998782103"/>
    <hyperlink ref="F273" r:id="rId36" display="https://podminky.urs.cz/item/CS_URS_2023_02/998782193"/>
    <hyperlink ref="F280" r:id="rId37" display="https://podminky.urs.cz/item/CS_URS_2023_02/316911111"/>
    <hyperlink ref="F285" r:id="rId38" display="https://podminky.urs.cz/item/CS_URS_2023_02/953945131-1"/>
    <hyperlink ref="F292" r:id="rId39" display="https://podminky.urs.cz/item/CS_URS_2023_02/998772103"/>
    <hyperlink ref="F294" r:id="rId40" display="https://podminky.urs.cz/item/CS_URS_2023_02/99877219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86</v>
      </c>
    </row>
    <row r="4" spans="2:46" s="1" customFormat="1" ht="24.95" customHeight="1">
      <c r="B4" s="19"/>
      <c r="D4" s="147" t="s">
        <v>102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Obnova městského opevnění Krajinka</v>
      </c>
      <c r="F7" s="149"/>
      <c r="G7" s="149"/>
      <c r="H7" s="149"/>
      <c r="L7" s="19"/>
    </row>
    <row r="8" spans="2:12" s="1" customFormat="1" ht="12" customHeight="1">
      <c r="B8" s="19"/>
      <c r="D8" s="149" t="s">
        <v>103</v>
      </c>
      <c r="L8" s="19"/>
    </row>
    <row r="9" spans="1:31" s="2" customFormat="1" ht="16.5" customHeight="1">
      <c r="A9" s="37"/>
      <c r="B9" s="43"/>
      <c r="C9" s="37"/>
      <c r="D9" s="37"/>
      <c r="E9" s="150" t="s">
        <v>104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105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863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1. 11. 2023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31</v>
      </c>
      <c r="F23" s="37"/>
      <c r="G23" s="37"/>
      <c r="H23" s="37"/>
      <c r="I23" s="149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32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33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37</v>
      </c>
      <c r="E32" s="37"/>
      <c r="F32" s="37"/>
      <c r="G32" s="37"/>
      <c r="H32" s="37"/>
      <c r="I32" s="37"/>
      <c r="J32" s="159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39</v>
      </c>
      <c r="G34" s="37"/>
      <c r="H34" s="37"/>
      <c r="I34" s="160" t="s">
        <v>38</v>
      </c>
      <c r="J34" s="160" t="s">
        <v>40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41</v>
      </c>
      <c r="E35" s="149" t="s">
        <v>42</v>
      </c>
      <c r="F35" s="162">
        <f>ROUND((SUM(BE125:BE144)),2)</f>
        <v>0</v>
      </c>
      <c r="G35" s="37"/>
      <c r="H35" s="37"/>
      <c r="I35" s="163">
        <v>0.21</v>
      </c>
      <c r="J35" s="162">
        <f>ROUND(((SUM(BE125:BE144))*I35),2)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43</v>
      </c>
      <c r="F36" s="162">
        <f>ROUND((SUM(BF125:BF144)),2)</f>
        <v>0</v>
      </c>
      <c r="G36" s="37"/>
      <c r="H36" s="37"/>
      <c r="I36" s="163">
        <v>0.15</v>
      </c>
      <c r="J36" s="162">
        <f>ROUND(((SUM(BF125:BF144))*I36),2)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44</v>
      </c>
      <c r="F37" s="162">
        <f>ROUND((SUM(BG125:BG144)),2)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45</v>
      </c>
      <c r="F38" s="162">
        <f>ROUND((SUM(BH125:BH144)),2)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46</v>
      </c>
      <c r="F39" s="162">
        <f>ROUND((SUM(BI125:BI144)),2)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47</v>
      </c>
      <c r="E41" s="166"/>
      <c r="F41" s="166"/>
      <c r="G41" s="167" t="s">
        <v>48</v>
      </c>
      <c r="H41" s="168" t="s">
        <v>49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50</v>
      </c>
      <c r="E50" s="172"/>
      <c r="F50" s="172"/>
      <c r="G50" s="171" t="s">
        <v>51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52</v>
      </c>
      <c r="E61" s="174"/>
      <c r="F61" s="175" t="s">
        <v>53</v>
      </c>
      <c r="G61" s="173" t="s">
        <v>52</v>
      </c>
      <c r="H61" s="174"/>
      <c r="I61" s="174"/>
      <c r="J61" s="176" t="s">
        <v>53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54</v>
      </c>
      <c r="E65" s="177"/>
      <c r="F65" s="177"/>
      <c r="G65" s="171" t="s">
        <v>55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52</v>
      </c>
      <c r="E76" s="174"/>
      <c r="F76" s="175" t="s">
        <v>53</v>
      </c>
      <c r="G76" s="173" t="s">
        <v>52</v>
      </c>
      <c r="H76" s="174"/>
      <c r="I76" s="174"/>
      <c r="J76" s="176" t="s">
        <v>53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Obnova městského opevnění Krajinka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104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105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22 - VRN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Cheb</v>
      </c>
      <c r="G91" s="39"/>
      <c r="H91" s="39"/>
      <c r="I91" s="31" t="s">
        <v>22</v>
      </c>
      <c r="J91" s="78" t="str">
        <f>IF(J14="","",J14)</f>
        <v>1. 11. 2023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24</v>
      </c>
      <c r="D93" s="39"/>
      <c r="E93" s="39"/>
      <c r="F93" s="26" t="str">
        <f>E17</f>
        <v>město Cheb</v>
      </c>
      <c r="G93" s="39"/>
      <c r="H93" s="39"/>
      <c r="I93" s="31" t="s">
        <v>30</v>
      </c>
      <c r="J93" s="35" t="str">
        <f>E23</f>
        <v>Ing. arch. Tomáš Šantavý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32</v>
      </c>
      <c r="J94" s="35" t="str">
        <f>E26</f>
        <v>Zdeněk Pospíšil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108</v>
      </c>
      <c r="D96" s="184"/>
      <c r="E96" s="184"/>
      <c r="F96" s="184"/>
      <c r="G96" s="184"/>
      <c r="H96" s="184"/>
      <c r="I96" s="184"/>
      <c r="J96" s="185" t="s">
        <v>109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110</v>
      </c>
      <c r="D98" s="39"/>
      <c r="E98" s="39"/>
      <c r="F98" s="39"/>
      <c r="G98" s="39"/>
      <c r="H98" s="39"/>
      <c r="I98" s="39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111</v>
      </c>
    </row>
    <row r="99" spans="1:31" s="9" customFormat="1" ht="24.95" customHeight="1">
      <c r="A99" s="9"/>
      <c r="B99" s="187"/>
      <c r="C99" s="188"/>
      <c r="D99" s="189" t="s">
        <v>864</v>
      </c>
      <c r="E99" s="190"/>
      <c r="F99" s="190"/>
      <c r="G99" s="190"/>
      <c r="H99" s="190"/>
      <c r="I99" s="190"/>
      <c r="J99" s="191">
        <f>J126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865</v>
      </c>
      <c r="E100" s="195"/>
      <c r="F100" s="195"/>
      <c r="G100" s="195"/>
      <c r="H100" s="195"/>
      <c r="I100" s="195"/>
      <c r="J100" s="196">
        <f>J127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866</v>
      </c>
      <c r="E101" s="195"/>
      <c r="F101" s="195"/>
      <c r="G101" s="195"/>
      <c r="H101" s="195"/>
      <c r="I101" s="195"/>
      <c r="J101" s="196">
        <f>J138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867</v>
      </c>
      <c r="E102" s="195"/>
      <c r="F102" s="195"/>
      <c r="G102" s="195"/>
      <c r="H102" s="195"/>
      <c r="I102" s="195"/>
      <c r="J102" s="196">
        <f>J140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868</v>
      </c>
      <c r="E103" s="195"/>
      <c r="F103" s="195"/>
      <c r="G103" s="195"/>
      <c r="H103" s="195"/>
      <c r="I103" s="195"/>
      <c r="J103" s="196">
        <f>J142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82" t="str">
        <f>E7</f>
        <v>Obnova městského opevnění Krajinka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103</v>
      </c>
      <c r="D114" s="21"/>
      <c r="E114" s="21"/>
      <c r="F114" s="21"/>
      <c r="G114" s="21"/>
      <c r="H114" s="21"/>
      <c r="I114" s="21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82" t="s">
        <v>104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22 - VRN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>Cheb</v>
      </c>
      <c r="G119" s="39"/>
      <c r="H119" s="39"/>
      <c r="I119" s="31" t="s">
        <v>22</v>
      </c>
      <c r="J119" s="78" t="str">
        <f>IF(J14="","",J14)</f>
        <v>1. 11. 2023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1" t="s">
        <v>24</v>
      </c>
      <c r="D121" s="39"/>
      <c r="E121" s="39"/>
      <c r="F121" s="26" t="str">
        <f>E17</f>
        <v>město Cheb</v>
      </c>
      <c r="G121" s="39"/>
      <c r="H121" s="39"/>
      <c r="I121" s="31" t="s">
        <v>30</v>
      </c>
      <c r="J121" s="35" t="str">
        <f>E23</f>
        <v>Ing. arch. Tomáš Šantavý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28</v>
      </c>
      <c r="D122" s="39"/>
      <c r="E122" s="39"/>
      <c r="F122" s="26" t="str">
        <f>IF(E20="","",E20)</f>
        <v>Vyplň údaj</v>
      </c>
      <c r="G122" s="39"/>
      <c r="H122" s="39"/>
      <c r="I122" s="31" t="s">
        <v>32</v>
      </c>
      <c r="J122" s="35" t="str">
        <f>E26</f>
        <v>Zdeněk Pospíšil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8"/>
      <c r="B124" s="199"/>
      <c r="C124" s="200" t="s">
        <v>128</v>
      </c>
      <c r="D124" s="201" t="s">
        <v>62</v>
      </c>
      <c r="E124" s="201" t="s">
        <v>58</v>
      </c>
      <c r="F124" s="201" t="s">
        <v>59</v>
      </c>
      <c r="G124" s="201" t="s">
        <v>129</v>
      </c>
      <c r="H124" s="201" t="s">
        <v>130</v>
      </c>
      <c r="I124" s="201" t="s">
        <v>131</v>
      </c>
      <c r="J124" s="201" t="s">
        <v>109</v>
      </c>
      <c r="K124" s="202" t="s">
        <v>132</v>
      </c>
      <c r="L124" s="203"/>
      <c r="M124" s="99" t="s">
        <v>1</v>
      </c>
      <c r="N124" s="100" t="s">
        <v>41</v>
      </c>
      <c r="O124" s="100" t="s">
        <v>133</v>
      </c>
      <c r="P124" s="100" t="s">
        <v>134</v>
      </c>
      <c r="Q124" s="100" t="s">
        <v>135</v>
      </c>
      <c r="R124" s="100" t="s">
        <v>136</v>
      </c>
      <c r="S124" s="100" t="s">
        <v>137</v>
      </c>
      <c r="T124" s="101" t="s">
        <v>138</v>
      </c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</row>
    <row r="125" spans="1:63" s="2" customFormat="1" ht="22.8" customHeight="1">
      <c r="A125" s="37"/>
      <c r="B125" s="38"/>
      <c r="C125" s="106" t="s">
        <v>139</v>
      </c>
      <c r="D125" s="39"/>
      <c r="E125" s="39"/>
      <c r="F125" s="39"/>
      <c r="G125" s="39"/>
      <c r="H125" s="39"/>
      <c r="I125" s="39"/>
      <c r="J125" s="204">
        <f>BK125</f>
        <v>0</v>
      </c>
      <c r="K125" s="39"/>
      <c r="L125" s="43"/>
      <c r="M125" s="102"/>
      <c r="N125" s="205"/>
      <c r="O125" s="103"/>
      <c r="P125" s="206">
        <f>P126</f>
        <v>0</v>
      </c>
      <c r="Q125" s="103"/>
      <c r="R125" s="206">
        <f>R126</f>
        <v>0</v>
      </c>
      <c r="S125" s="103"/>
      <c r="T125" s="207">
        <f>T126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76</v>
      </c>
      <c r="AU125" s="16" t="s">
        <v>111</v>
      </c>
      <c r="BK125" s="208">
        <f>BK126</f>
        <v>0</v>
      </c>
    </row>
    <row r="126" spans="1:63" s="12" customFormat="1" ht="25.9" customHeight="1">
      <c r="A126" s="12"/>
      <c r="B126" s="209"/>
      <c r="C126" s="210"/>
      <c r="D126" s="211" t="s">
        <v>76</v>
      </c>
      <c r="E126" s="212" t="s">
        <v>100</v>
      </c>
      <c r="F126" s="212" t="s">
        <v>869</v>
      </c>
      <c r="G126" s="210"/>
      <c r="H126" s="210"/>
      <c r="I126" s="213"/>
      <c r="J126" s="214">
        <f>BK126</f>
        <v>0</v>
      </c>
      <c r="K126" s="210"/>
      <c r="L126" s="215"/>
      <c r="M126" s="216"/>
      <c r="N126" s="217"/>
      <c r="O126" s="217"/>
      <c r="P126" s="218">
        <f>P127+P138+P140+P142</f>
        <v>0</v>
      </c>
      <c r="Q126" s="217"/>
      <c r="R126" s="218">
        <f>R127+R138+R140+R142</f>
        <v>0</v>
      </c>
      <c r="S126" s="217"/>
      <c r="T126" s="219">
        <f>T127+T138+T140+T142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0" t="s">
        <v>214</v>
      </c>
      <c r="AT126" s="221" t="s">
        <v>76</v>
      </c>
      <c r="AU126" s="221" t="s">
        <v>77</v>
      </c>
      <c r="AY126" s="220" t="s">
        <v>142</v>
      </c>
      <c r="BK126" s="222">
        <f>BK127+BK138+BK140+BK142</f>
        <v>0</v>
      </c>
    </row>
    <row r="127" spans="1:63" s="12" customFormat="1" ht="22.8" customHeight="1">
      <c r="A127" s="12"/>
      <c r="B127" s="209"/>
      <c r="C127" s="210"/>
      <c r="D127" s="211" t="s">
        <v>76</v>
      </c>
      <c r="E127" s="223" t="s">
        <v>870</v>
      </c>
      <c r="F127" s="223" t="s">
        <v>871</v>
      </c>
      <c r="G127" s="210"/>
      <c r="H127" s="210"/>
      <c r="I127" s="213"/>
      <c r="J127" s="224">
        <f>BK127</f>
        <v>0</v>
      </c>
      <c r="K127" s="210"/>
      <c r="L127" s="215"/>
      <c r="M127" s="216"/>
      <c r="N127" s="217"/>
      <c r="O127" s="217"/>
      <c r="P127" s="218">
        <f>SUM(P128:P137)</f>
        <v>0</v>
      </c>
      <c r="Q127" s="217"/>
      <c r="R127" s="218">
        <f>SUM(R128:R137)</f>
        <v>0</v>
      </c>
      <c r="S127" s="217"/>
      <c r="T127" s="219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214</v>
      </c>
      <c r="AT127" s="221" t="s">
        <v>76</v>
      </c>
      <c r="AU127" s="221" t="s">
        <v>84</v>
      </c>
      <c r="AY127" s="220" t="s">
        <v>142</v>
      </c>
      <c r="BK127" s="222">
        <f>SUM(BK128:BK137)</f>
        <v>0</v>
      </c>
    </row>
    <row r="128" spans="1:65" s="2" customFormat="1" ht="16.5" customHeight="1">
      <c r="A128" s="37"/>
      <c r="B128" s="38"/>
      <c r="C128" s="225" t="s">
        <v>84</v>
      </c>
      <c r="D128" s="225" t="s">
        <v>146</v>
      </c>
      <c r="E128" s="226" t="s">
        <v>872</v>
      </c>
      <c r="F128" s="227" t="s">
        <v>873</v>
      </c>
      <c r="G128" s="228" t="s">
        <v>209</v>
      </c>
      <c r="H128" s="229">
        <v>1</v>
      </c>
      <c r="I128" s="230"/>
      <c r="J128" s="231">
        <f>ROUND(I128*H128,2)</f>
        <v>0</v>
      </c>
      <c r="K128" s="227" t="s">
        <v>1</v>
      </c>
      <c r="L128" s="43"/>
      <c r="M128" s="232" t="s">
        <v>1</v>
      </c>
      <c r="N128" s="233" t="s">
        <v>42</v>
      </c>
      <c r="O128" s="90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6" t="s">
        <v>874</v>
      </c>
      <c r="AT128" s="236" t="s">
        <v>146</v>
      </c>
      <c r="AU128" s="236" t="s">
        <v>86</v>
      </c>
      <c r="AY128" s="16" t="s">
        <v>142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6" t="s">
        <v>84</v>
      </c>
      <c r="BK128" s="237">
        <f>ROUND(I128*H128,2)</f>
        <v>0</v>
      </c>
      <c r="BL128" s="16" t="s">
        <v>874</v>
      </c>
      <c r="BM128" s="236" t="s">
        <v>875</v>
      </c>
    </row>
    <row r="129" spans="1:65" s="2" customFormat="1" ht="16.5" customHeight="1">
      <c r="A129" s="37"/>
      <c r="B129" s="38"/>
      <c r="C129" s="225" t="s">
        <v>86</v>
      </c>
      <c r="D129" s="225" t="s">
        <v>146</v>
      </c>
      <c r="E129" s="226" t="s">
        <v>876</v>
      </c>
      <c r="F129" s="227" t="s">
        <v>877</v>
      </c>
      <c r="G129" s="228" t="s">
        <v>209</v>
      </c>
      <c r="H129" s="229">
        <v>1</v>
      </c>
      <c r="I129" s="230"/>
      <c r="J129" s="231">
        <f>ROUND(I129*H129,2)</f>
        <v>0</v>
      </c>
      <c r="K129" s="227" t="s">
        <v>1</v>
      </c>
      <c r="L129" s="43"/>
      <c r="M129" s="232" t="s">
        <v>1</v>
      </c>
      <c r="N129" s="233" t="s">
        <v>42</v>
      </c>
      <c r="O129" s="90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6" t="s">
        <v>874</v>
      </c>
      <c r="AT129" s="236" t="s">
        <v>146</v>
      </c>
      <c r="AU129" s="236" t="s">
        <v>86</v>
      </c>
      <c r="AY129" s="16" t="s">
        <v>142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6" t="s">
        <v>84</v>
      </c>
      <c r="BK129" s="237">
        <f>ROUND(I129*H129,2)</f>
        <v>0</v>
      </c>
      <c r="BL129" s="16" t="s">
        <v>874</v>
      </c>
      <c r="BM129" s="236" t="s">
        <v>878</v>
      </c>
    </row>
    <row r="130" spans="1:65" s="2" customFormat="1" ht="16.5" customHeight="1">
      <c r="A130" s="37"/>
      <c r="B130" s="38"/>
      <c r="C130" s="225" t="s">
        <v>189</v>
      </c>
      <c r="D130" s="225" t="s">
        <v>146</v>
      </c>
      <c r="E130" s="226" t="s">
        <v>879</v>
      </c>
      <c r="F130" s="227" t="s">
        <v>880</v>
      </c>
      <c r="G130" s="228" t="s">
        <v>209</v>
      </c>
      <c r="H130" s="229">
        <v>1</v>
      </c>
      <c r="I130" s="230"/>
      <c r="J130" s="231">
        <f>ROUND(I130*H130,2)</f>
        <v>0</v>
      </c>
      <c r="K130" s="227" t="s">
        <v>1</v>
      </c>
      <c r="L130" s="43"/>
      <c r="M130" s="232" t="s">
        <v>1</v>
      </c>
      <c r="N130" s="233" t="s">
        <v>42</v>
      </c>
      <c r="O130" s="90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874</v>
      </c>
      <c r="AT130" s="236" t="s">
        <v>146</v>
      </c>
      <c r="AU130" s="236" t="s">
        <v>86</v>
      </c>
      <c r="AY130" s="16" t="s">
        <v>142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84</v>
      </c>
      <c r="BK130" s="237">
        <f>ROUND(I130*H130,2)</f>
        <v>0</v>
      </c>
      <c r="BL130" s="16" t="s">
        <v>874</v>
      </c>
      <c r="BM130" s="236" t="s">
        <v>881</v>
      </c>
    </row>
    <row r="131" spans="1:65" s="2" customFormat="1" ht="16.5" customHeight="1">
      <c r="A131" s="37"/>
      <c r="B131" s="38"/>
      <c r="C131" s="225" t="s">
        <v>151</v>
      </c>
      <c r="D131" s="225" t="s">
        <v>146</v>
      </c>
      <c r="E131" s="226" t="s">
        <v>882</v>
      </c>
      <c r="F131" s="227" t="s">
        <v>883</v>
      </c>
      <c r="G131" s="228" t="s">
        <v>552</v>
      </c>
      <c r="H131" s="229">
        <v>1</v>
      </c>
      <c r="I131" s="230"/>
      <c r="J131" s="231">
        <f>ROUND(I131*H131,2)</f>
        <v>0</v>
      </c>
      <c r="K131" s="227" t="s">
        <v>1</v>
      </c>
      <c r="L131" s="43"/>
      <c r="M131" s="232" t="s">
        <v>1</v>
      </c>
      <c r="N131" s="233" t="s">
        <v>42</v>
      </c>
      <c r="O131" s="90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6" t="s">
        <v>874</v>
      </c>
      <c r="AT131" s="236" t="s">
        <v>146</v>
      </c>
      <c r="AU131" s="236" t="s">
        <v>86</v>
      </c>
      <c r="AY131" s="16" t="s">
        <v>142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6" t="s">
        <v>84</v>
      </c>
      <c r="BK131" s="237">
        <f>ROUND(I131*H131,2)</f>
        <v>0</v>
      </c>
      <c r="BL131" s="16" t="s">
        <v>874</v>
      </c>
      <c r="BM131" s="236" t="s">
        <v>884</v>
      </c>
    </row>
    <row r="132" spans="1:65" s="2" customFormat="1" ht="16.5" customHeight="1">
      <c r="A132" s="37"/>
      <c r="B132" s="38"/>
      <c r="C132" s="225" t="s">
        <v>214</v>
      </c>
      <c r="D132" s="225" t="s">
        <v>146</v>
      </c>
      <c r="E132" s="226" t="s">
        <v>885</v>
      </c>
      <c r="F132" s="227" t="s">
        <v>886</v>
      </c>
      <c r="G132" s="228" t="s">
        <v>387</v>
      </c>
      <c r="H132" s="229">
        <v>160</v>
      </c>
      <c r="I132" s="230"/>
      <c r="J132" s="231">
        <f>ROUND(I132*H132,2)</f>
        <v>0</v>
      </c>
      <c r="K132" s="227" t="s">
        <v>1</v>
      </c>
      <c r="L132" s="43"/>
      <c r="M132" s="232" t="s">
        <v>1</v>
      </c>
      <c r="N132" s="233" t="s">
        <v>42</v>
      </c>
      <c r="O132" s="90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874</v>
      </c>
      <c r="AT132" s="236" t="s">
        <v>146</v>
      </c>
      <c r="AU132" s="236" t="s">
        <v>86</v>
      </c>
      <c r="AY132" s="16" t="s">
        <v>142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84</v>
      </c>
      <c r="BK132" s="237">
        <f>ROUND(I132*H132,2)</f>
        <v>0</v>
      </c>
      <c r="BL132" s="16" t="s">
        <v>874</v>
      </c>
      <c r="BM132" s="236" t="s">
        <v>887</v>
      </c>
    </row>
    <row r="133" spans="1:65" s="2" customFormat="1" ht="16.5" customHeight="1">
      <c r="A133" s="37"/>
      <c r="B133" s="38"/>
      <c r="C133" s="225" t="s">
        <v>888</v>
      </c>
      <c r="D133" s="225" t="s">
        <v>146</v>
      </c>
      <c r="E133" s="226" t="s">
        <v>889</v>
      </c>
      <c r="F133" s="227" t="s">
        <v>890</v>
      </c>
      <c r="G133" s="228" t="s">
        <v>552</v>
      </c>
      <c r="H133" s="229">
        <v>1</v>
      </c>
      <c r="I133" s="230"/>
      <c r="J133" s="231">
        <f>ROUND(I133*H133,2)</f>
        <v>0</v>
      </c>
      <c r="K133" s="227" t="s">
        <v>1</v>
      </c>
      <c r="L133" s="43"/>
      <c r="M133" s="232" t="s">
        <v>1</v>
      </c>
      <c r="N133" s="233" t="s">
        <v>42</v>
      </c>
      <c r="O133" s="90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6" t="s">
        <v>874</v>
      </c>
      <c r="AT133" s="236" t="s">
        <v>146</v>
      </c>
      <c r="AU133" s="236" t="s">
        <v>86</v>
      </c>
      <c r="AY133" s="16" t="s">
        <v>142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6" t="s">
        <v>84</v>
      </c>
      <c r="BK133" s="237">
        <f>ROUND(I133*H133,2)</f>
        <v>0</v>
      </c>
      <c r="BL133" s="16" t="s">
        <v>874</v>
      </c>
      <c r="BM133" s="236" t="s">
        <v>891</v>
      </c>
    </row>
    <row r="134" spans="1:65" s="2" customFormat="1" ht="16.5" customHeight="1">
      <c r="A134" s="37"/>
      <c r="B134" s="38"/>
      <c r="C134" s="225" t="s">
        <v>210</v>
      </c>
      <c r="D134" s="225" t="s">
        <v>146</v>
      </c>
      <c r="E134" s="226" t="s">
        <v>892</v>
      </c>
      <c r="F134" s="227" t="s">
        <v>893</v>
      </c>
      <c r="G134" s="228" t="s">
        <v>552</v>
      </c>
      <c r="H134" s="229">
        <v>1</v>
      </c>
      <c r="I134" s="230"/>
      <c r="J134" s="231">
        <f>ROUND(I134*H134,2)</f>
        <v>0</v>
      </c>
      <c r="K134" s="227" t="s">
        <v>1</v>
      </c>
      <c r="L134" s="43"/>
      <c r="M134" s="232" t="s">
        <v>1</v>
      </c>
      <c r="N134" s="233" t="s">
        <v>42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874</v>
      </c>
      <c r="AT134" s="236" t="s">
        <v>146</v>
      </c>
      <c r="AU134" s="236" t="s">
        <v>86</v>
      </c>
      <c r="AY134" s="16" t="s">
        <v>142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84</v>
      </c>
      <c r="BK134" s="237">
        <f>ROUND(I134*H134,2)</f>
        <v>0</v>
      </c>
      <c r="BL134" s="16" t="s">
        <v>874</v>
      </c>
      <c r="BM134" s="236" t="s">
        <v>894</v>
      </c>
    </row>
    <row r="135" spans="1:65" s="2" customFormat="1" ht="16.5" customHeight="1">
      <c r="A135" s="37"/>
      <c r="B135" s="38"/>
      <c r="C135" s="225" t="s">
        <v>140</v>
      </c>
      <c r="D135" s="225" t="s">
        <v>146</v>
      </c>
      <c r="E135" s="226" t="s">
        <v>895</v>
      </c>
      <c r="F135" s="227" t="s">
        <v>896</v>
      </c>
      <c r="G135" s="228" t="s">
        <v>897</v>
      </c>
      <c r="H135" s="229">
        <v>6</v>
      </c>
      <c r="I135" s="230"/>
      <c r="J135" s="231">
        <f>ROUND(I135*H135,2)</f>
        <v>0</v>
      </c>
      <c r="K135" s="227" t="s">
        <v>1</v>
      </c>
      <c r="L135" s="43"/>
      <c r="M135" s="232" t="s">
        <v>1</v>
      </c>
      <c r="N135" s="233" t="s">
        <v>42</v>
      </c>
      <c r="O135" s="90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6" t="s">
        <v>874</v>
      </c>
      <c r="AT135" s="236" t="s">
        <v>146</v>
      </c>
      <c r="AU135" s="236" t="s">
        <v>86</v>
      </c>
      <c r="AY135" s="16" t="s">
        <v>142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6" t="s">
        <v>84</v>
      </c>
      <c r="BK135" s="237">
        <f>ROUND(I135*H135,2)</f>
        <v>0</v>
      </c>
      <c r="BL135" s="16" t="s">
        <v>874</v>
      </c>
      <c r="BM135" s="236" t="s">
        <v>898</v>
      </c>
    </row>
    <row r="136" spans="1:51" s="13" customFormat="1" ht="12">
      <c r="A136" s="13"/>
      <c r="B136" s="243"/>
      <c r="C136" s="244"/>
      <c r="D136" s="245" t="s">
        <v>155</v>
      </c>
      <c r="E136" s="246" t="s">
        <v>1</v>
      </c>
      <c r="F136" s="247" t="s">
        <v>899</v>
      </c>
      <c r="G136" s="244"/>
      <c r="H136" s="248">
        <v>6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155</v>
      </c>
      <c r="AU136" s="254" t="s">
        <v>86</v>
      </c>
      <c r="AV136" s="13" t="s">
        <v>86</v>
      </c>
      <c r="AW136" s="13" t="s">
        <v>34</v>
      </c>
      <c r="AX136" s="13" t="s">
        <v>77</v>
      </c>
      <c r="AY136" s="254" t="s">
        <v>142</v>
      </c>
    </row>
    <row r="137" spans="1:65" s="2" customFormat="1" ht="16.5" customHeight="1">
      <c r="A137" s="37"/>
      <c r="B137" s="38"/>
      <c r="C137" s="225" t="s">
        <v>900</v>
      </c>
      <c r="D137" s="225" t="s">
        <v>146</v>
      </c>
      <c r="E137" s="226" t="s">
        <v>901</v>
      </c>
      <c r="F137" s="227" t="s">
        <v>902</v>
      </c>
      <c r="G137" s="228" t="s">
        <v>552</v>
      </c>
      <c r="H137" s="229">
        <v>1</v>
      </c>
      <c r="I137" s="230"/>
      <c r="J137" s="231">
        <f>ROUND(I137*H137,2)</f>
        <v>0</v>
      </c>
      <c r="K137" s="227" t="s">
        <v>1</v>
      </c>
      <c r="L137" s="43"/>
      <c r="M137" s="232" t="s">
        <v>1</v>
      </c>
      <c r="N137" s="233" t="s">
        <v>42</v>
      </c>
      <c r="O137" s="90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874</v>
      </c>
      <c r="AT137" s="236" t="s">
        <v>146</v>
      </c>
      <c r="AU137" s="236" t="s">
        <v>86</v>
      </c>
      <c r="AY137" s="16" t="s">
        <v>142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84</v>
      </c>
      <c r="BK137" s="237">
        <f>ROUND(I137*H137,2)</f>
        <v>0</v>
      </c>
      <c r="BL137" s="16" t="s">
        <v>874</v>
      </c>
      <c r="BM137" s="236" t="s">
        <v>903</v>
      </c>
    </row>
    <row r="138" spans="1:63" s="12" customFormat="1" ht="22.8" customHeight="1">
      <c r="A138" s="12"/>
      <c r="B138" s="209"/>
      <c r="C138" s="210"/>
      <c r="D138" s="211" t="s">
        <v>76</v>
      </c>
      <c r="E138" s="223" t="s">
        <v>904</v>
      </c>
      <c r="F138" s="223" t="s">
        <v>905</v>
      </c>
      <c r="G138" s="210"/>
      <c r="H138" s="210"/>
      <c r="I138" s="213"/>
      <c r="J138" s="224">
        <f>BK138</f>
        <v>0</v>
      </c>
      <c r="K138" s="210"/>
      <c r="L138" s="215"/>
      <c r="M138" s="216"/>
      <c r="N138" s="217"/>
      <c r="O138" s="217"/>
      <c r="P138" s="218">
        <f>P139</f>
        <v>0</v>
      </c>
      <c r="Q138" s="217"/>
      <c r="R138" s="218">
        <f>R139</f>
        <v>0</v>
      </c>
      <c r="S138" s="217"/>
      <c r="T138" s="21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0" t="s">
        <v>214</v>
      </c>
      <c r="AT138" s="221" t="s">
        <v>76</v>
      </c>
      <c r="AU138" s="221" t="s">
        <v>84</v>
      </c>
      <c r="AY138" s="220" t="s">
        <v>142</v>
      </c>
      <c r="BK138" s="222">
        <f>BK139</f>
        <v>0</v>
      </c>
    </row>
    <row r="139" spans="1:65" s="2" customFormat="1" ht="16.5" customHeight="1">
      <c r="A139" s="37"/>
      <c r="B139" s="38"/>
      <c r="C139" s="225" t="s">
        <v>482</v>
      </c>
      <c r="D139" s="225" t="s">
        <v>146</v>
      </c>
      <c r="E139" s="226" t="s">
        <v>906</v>
      </c>
      <c r="F139" s="227" t="s">
        <v>907</v>
      </c>
      <c r="G139" s="228" t="s">
        <v>552</v>
      </c>
      <c r="H139" s="229">
        <v>1</v>
      </c>
      <c r="I139" s="230"/>
      <c r="J139" s="231">
        <f>ROUND(I139*H139,2)</f>
        <v>0</v>
      </c>
      <c r="K139" s="227" t="s">
        <v>1</v>
      </c>
      <c r="L139" s="43"/>
      <c r="M139" s="232" t="s">
        <v>1</v>
      </c>
      <c r="N139" s="233" t="s">
        <v>42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874</v>
      </c>
      <c r="AT139" s="236" t="s">
        <v>146</v>
      </c>
      <c r="AU139" s="236" t="s">
        <v>86</v>
      </c>
      <c r="AY139" s="16" t="s">
        <v>142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84</v>
      </c>
      <c r="BK139" s="237">
        <f>ROUND(I139*H139,2)</f>
        <v>0</v>
      </c>
      <c r="BL139" s="16" t="s">
        <v>874</v>
      </c>
      <c r="BM139" s="236" t="s">
        <v>908</v>
      </c>
    </row>
    <row r="140" spans="1:63" s="12" customFormat="1" ht="22.8" customHeight="1">
      <c r="A140" s="12"/>
      <c r="B140" s="209"/>
      <c r="C140" s="210"/>
      <c r="D140" s="211" t="s">
        <v>76</v>
      </c>
      <c r="E140" s="223" t="s">
        <v>909</v>
      </c>
      <c r="F140" s="223" t="s">
        <v>910</v>
      </c>
      <c r="G140" s="210"/>
      <c r="H140" s="210"/>
      <c r="I140" s="213"/>
      <c r="J140" s="224">
        <f>BK140</f>
        <v>0</v>
      </c>
      <c r="K140" s="210"/>
      <c r="L140" s="215"/>
      <c r="M140" s="216"/>
      <c r="N140" s="217"/>
      <c r="O140" s="217"/>
      <c r="P140" s="218">
        <f>P141</f>
        <v>0</v>
      </c>
      <c r="Q140" s="217"/>
      <c r="R140" s="218">
        <f>R141</f>
        <v>0</v>
      </c>
      <c r="S140" s="217"/>
      <c r="T140" s="21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0" t="s">
        <v>214</v>
      </c>
      <c r="AT140" s="221" t="s">
        <v>76</v>
      </c>
      <c r="AU140" s="221" t="s">
        <v>84</v>
      </c>
      <c r="AY140" s="220" t="s">
        <v>142</v>
      </c>
      <c r="BK140" s="222">
        <f>BK141</f>
        <v>0</v>
      </c>
    </row>
    <row r="141" spans="1:65" s="2" customFormat="1" ht="16.5" customHeight="1">
      <c r="A141" s="37"/>
      <c r="B141" s="38"/>
      <c r="C141" s="225" t="s">
        <v>911</v>
      </c>
      <c r="D141" s="225" t="s">
        <v>146</v>
      </c>
      <c r="E141" s="226" t="s">
        <v>912</v>
      </c>
      <c r="F141" s="227" t="s">
        <v>913</v>
      </c>
      <c r="G141" s="228" t="s">
        <v>552</v>
      </c>
      <c r="H141" s="229">
        <v>1</v>
      </c>
      <c r="I141" s="230"/>
      <c r="J141" s="231">
        <f>ROUND(I141*H141,2)</f>
        <v>0</v>
      </c>
      <c r="K141" s="227" t="s">
        <v>1</v>
      </c>
      <c r="L141" s="43"/>
      <c r="M141" s="232" t="s">
        <v>1</v>
      </c>
      <c r="N141" s="233" t="s">
        <v>42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874</v>
      </c>
      <c r="AT141" s="236" t="s">
        <v>146</v>
      </c>
      <c r="AU141" s="236" t="s">
        <v>86</v>
      </c>
      <c r="AY141" s="16" t="s">
        <v>142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84</v>
      </c>
      <c r="BK141" s="237">
        <f>ROUND(I141*H141,2)</f>
        <v>0</v>
      </c>
      <c r="BL141" s="16" t="s">
        <v>874</v>
      </c>
      <c r="BM141" s="236" t="s">
        <v>914</v>
      </c>
    </row>
    <row r="142" spans="1:63" s="12" customFormat="1" ht="22.8" customHeight="1">
      <c r="A142" s="12"/>
      <c r="B142" s="209"/>
      <c r="C142" s="210"/>
      <c r="D142" s="211" t="s">
        <v>76</v>
      </c>
      <c r="E142" s="223" t="s">
        <v>915</v>
      </c>
      <c r="F142" s="223" t="s">
        <v>916</v>
      </c>
      <c r="G142" s="210"/>
      <c r="H142" s="210"/>
      <c r="I142" s="213"/>
      <c r="J142" s="224">
        <f>BK142</f>
        <v>0</v>
      </c>
      <c r="K142" s="210"/>
      <c r="L142" s="215"/>
      <c r="M142" s="216"/>
      <c r="N142" s="217"/>
      <c r="O142" s="217"/>
      <c r="P142" s="218">
        <f>SUM(P143:P144)</f>
        <v>0</v>
      </c>
      <c r="Q142" s="217"/>
      <c r="R142" s="218">
        <f>SUM(R143:R144)</f>
        <v>0</v>
      </c>
      <c r="S142" s="217"/>
      <c r="T142" s="219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0" t="s">
        <v>214</v>
      </c>
      <c r="AT142" s="221" t="s">
        <v>76</v>
      </c>
      <c r="AU142" s="221" t="s">
        <v>84</v>
      </c>
      <c r="AY142" s="220" t="s">
        <v>142</v>
      </c>
      <c r="BK142" s="222">
        <f>SUM(BK143:BK144)</f>
        <v>0</v>
      </c>
    </row>
    <row r="143" spans="1:65" s="2" customFormat="1" ht="16.5" customHeight="1">
      <c r="A143" s="37"/>
      <c r="B143" s="38"/>
      <c r="C143" s="225" t="s">
        <v>917</v>
      </c>
      <c r="D143" s="225" t="s">
        <v>146</v>
      </c>
      <c r="E143" s="226" t="s">
        <v>918</v>
      </c>
      <c r="F143" s="227" t="s">
        <v>919</v>
      </c>
      <c r="G143" s="228" t="s">
        <v>552</v>
      </c>
      <c r="H143" s="229">
        <v>1</v>
      </c>
      <c r="I143" s="230"/>
      <c r="J143" s="231">
        <f>ROUND(I143*H143,2)</f>
        <v>0</v>
      </c>
      <c r="K143" s="227" t="s">
        <v>1</v>
      </c>
      <c r="L143" s="43"/>
      <c r="M143" s="232" t="s">
        <v>1</v>
      </c>
      <c r="N143" s="233" t="s">
        <v>42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874</v>
      </c>
      <c r="AT143" s="236" t="s">
        <v>146</v>
      </c>
      <c r="AU143" s="236" t="s">
        <v>86</v>
      </c>
      <c r="AY143" s="16" t="s">
        <v>142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84</v>
      </c>
      <c r="BK143" s="237">
        <f>ROUND(I143*H143,2)</f>
        <v>0</v>
      </c>
      <c r="BL143" s="16" t="s">
        <v>874</v>
      </c>
      <c r="BM143" s="236" t="s">
        <v>920</v>
      </c>
    </row>
    <row r="144" spans="1:65" s="2" customFormat="1" ht="16.5" customHeight="1">
      <c r="A144" s="37"/>
      <c r="B144" s="38"/>
      <c r="C144" s="225" t="s">
        <v>921</v>
      </c>
      <c r="D144" s="225" t="s">
        <v>146</v>
      </c>
      <c r="E144" s="226" t="s">
        <v>922</v>
      </c>
      <c r="F144" s="227" t="s">
        <v>923</v>
      </c>
      <c r="G144" s="228" t="s">
        <v>552</v>
      </c>
      <c r="H144" s="229">
        <v>1</v>
      </c>
      <c r="I144" s="230"/>
      <c r="J144" s="231">
        <f>ROUND(I144*H144,2)</f>
        <v>0</v>
      </c>
      <c r="K144" s="227" t="s">
        <v>1</v>
      </c>
      <c r="L144" s="43"/>
      <c r="M144" s="281" t="s">
        <v>1</v>
      </c>
      <c r="N144" s="282" t="s">
        <v>42</v>
      </c>
      <c r="O144" s="278"/>
      <c r="P144" s="283">
        <f>O144*H144</f>
        <v>0</v>
      </c>
      <c r="Q144" s="283">
        <v>0</v>
      </c>
      <c r="R144" s="283">
        <f>Q144*H144</f>
        <v>0</v>
      </c>
      <c r="S144" s="283">
        <v>0</v>
      </c>
      <c r="T144" s="28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874</v>
      </c>
      <c r="AT144" s="236" t="s">
        <v>146</v>
      </c>
      <c r="AU144" s="236" t="s">
        <v>86</v>
      </c>
      <c r="AY144" s="16" t="s">
        <v>142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84</v>
      </c>
      <c r="BK144" s="237">
        <f>ROUND(I144*H144,2)</f>
        <v>0</v>
      </c>
      <c r="BL144" s="16" t="s">
        <v>874</v>
      </c>
      <c r="BM144" s="236" t="s">
        <v>924</v>
      </c>
    </row>
    <row r="145" spans="1:31" s="2" customFormat="1" ht="6.95" customHeight="1">
      <c r="A145" s="37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43"/>
      <c r="M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</sheetData>
  <sheetProtection password="CC35" sheet="1" objects="1" scenarios="1" formatColumns="0" formatRows="0" autoFilter="0"/>
  <autoFilter ref="C124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5"/>
      <c r="C3" s="146"/>
      <c r="D3" s="146"/>
      <c r="E3" s="146"/>
      <c r="F3" s="146"/>
      <c r="G3" s="146"/>
      <c r="H3" s="19"/>
    </row>
    <row r="4" spans="2:8" s="1" customFormat="1" ht="24.95" customHeight="1">
      <c r="B4" s="19"/>
      <c r="C4" s="147" t="s">
        <v>925</v>
      </c>
      <c r="H4" s="19"/>
    </row>
    <row r="5" spans="2:8" s="1" customFormat="1" ht="12" customHeight="1">
      <c r="B5" s="19"/>
      <c r="C5" s="285" t="s">
        <v>13</v>
      </c>
      <c r="D5" s="155" t="s">
        <v>14</v>
      </c>
      <c r="E5" s="1"/>
      <c r="F5" s="1"/>
      <c r="H5" s="19"/>
    </row>
    <row r="6" spans="2:8" s="1" customFormat="1" ht="36.95" customHeight="1">
      <c r="B6" s="19"/>
      <c r="C6" s="286" t="s">
        <v>16</v>
      </c>
      <c r="D6" s="287" t="s">
        <v>17</v>
      </c>
      <c r="E6" s="1"/>
      <c r="F6" s="1"/>
      <c r="H6" s="19"/>
    </row>
    <row r="7" spans="2:8" s="1" customFormat="1" ht="16.5" customHeight="1">
      <c r="B7" s="19"/>
      <c r="C7" s="149" t="s">
        <v>22</v>
      </c>
      <c r="D7" s="152" t="str">
        <f>'Rekapitulace stavby'!AN8</f>
        <v>1. 11. 2023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8"/>
      <c r="B9" s="288"/>
      <c r="C9" s="289" t="s">
        <v>58</v>
      </c>
      <c r="D9" s="290" t="s">
        <v>59</v>
      </c>
      <c r="E9" s="290" t="s">
        <v>129</v>
      </c>
      <c r="F9" s="291" t="s">
        <v>926</v>
      </c>
      <c r="G9" s="198"/>
      <c r="H9" s="288"/>
    </row>
    <row r="10" spans="1:8" s="2" customFormat="1" ht="26.4" customHeight="1">
      <c r="A10" s="37"/>
      <c r="B10" s="43"/>
      <c r="C10" s="292" t="s">
        <v>927</v>
      </c>
      <c r="D10" s="292" t="s">
        <v>89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93" t="s">
        <v>928</v>
      </c>
      <c r="D11" s="294" t="s">
        <v>929</v>
      </c>
      <c r="E11" s="295" t="s">
        <v>178</v>
      </c>
      <c r="F11" s="296">
        <v>274.25525</v>
      </c>
      <c r="G11" s="37"/>
      <c r="H11" s="43"/>
    </row>
    <row r="12" spans="1:8" s="2" customFormat="1" ht="16.8" customHeight="1">
      <c r="A12" s="37"/>
      <c r="B12" s="43"/>
      <c r="C12" s="297" t="s">
        <v>1</v>
      </c>
      <c r="D12" s="297" t="s">
        <v>930</v>
      </c>
      <c r="E12" s="16" t="s">
        <v>1</v>
      </c>
      <c r="F12" s="298">
        <v>318.5355</v>
      </c>
      <c r="G12" s="37"/>
      <c r="H12" s="43"/>
    </row>
    <row r="13" spans="1:8" s="2" customFormat="1" ht="16.8" customHeight="1">
      <c r="A13" s="37"/>
      <c r="B13" s="43"/>
      <c r="C13" s="297" t="s">
        <v>1</v>
      </c>
      <c r="D13" s="297" t="s">
        <v>931</v>
      </c>
      <c r="E13" s="16" t="s">
        <v>1</v>
      </c>
      <c r="F13" s="298">
        <v>-4.862</v>
      </c>
      <c r="G13" s="37"/>
      <c r="H13" s="43"/>
    </row>
    <row r="14" spans="1:8" s="2" customFormat="1" ht="12">
      <c r="A14" s="37"/>
      <c r="B14" s="43"/>
      <c r="C14" s="297" t="s">
        <v>1</v>
      </c>
      <c r="D14" s="297" t="s">
        <v>932</v>
      </c>
      <c r="E14" s="16" t="s">
        <v>1</v>
      </c>
      <c r="F14" s="298">
        <v>-12.9289999999999</v>
      </c>
      <c r="G14" s="37"/>
      <c r="H14" s="43"/>
    </row>
    <row r="15" spans="1:8" s="2" customFormat="1" ht="16.8" customHeight="1">
      <c r="A15" s="37"/>
      <c r="B15" s="43"/>
      <c r="C15" s="297" t="s">
        <v>1</v>
      </c>
      <c r="D15" s="297" t="s">
        <v>933</v>
      </c>
      <c r="E15" s="16" t="s">
        <v>1</v>
      </c>
      <c r="F15" s="298">
        <v>-20.59425</v>
      </c>
      <c r="G15" s="37"/>
      <c r="H15" s="43"/>
    </row>
    <row r="16" spans="1:8" s="2" customFormat="1" ht="16.8" customHeight="1">
      <c r="A16" s="37"/>
      <c r="B16" s="43"/>
      <c r="C16" s="297" t="s">
        <v>1</v>
      </c>
      <c r="D16" s="297" t="s">
        <v>934</v>
      </c>
      <c r="E16" s="16" t="s">
        <v>1</v>
      </c>
      <c r="F16" s="298">
        <v>-2.61</v>
      </c>
      <c r="G16" s="37"/>
      <c r="H16" s="43"/>
    </row>
    <row r="17" spans="1:8" s="2" customFormat="1" ht="16.8" customHeight="1">
      <c r="A17" s="37"/>
      <c r="B17" s="43"/>
      <c r="C17" s="297" t="s">
        <v>1</v>
      </c>
      <c r="D17" s="297" t="s">
        <v>935</v>
      </c>
      <c r="E17" s="16" t="s">
        <v>1</v>
      </c>
      <c r="F17" s="298">
        <v>-3.285</v>
      </c>
      <c r="G17" s="37"/>
      <c r="H17" s="43"/>
    </row>
    <row r="18" spans="1:8" s="2" customFormat="1" ht="16.8" customHeight="1">
      <c r="A18" s="37"/>
      <c r="B18" s="43"/>
      <c r="C18" s="297" t="s">
        <v>1</v>
      </c>
      <c r="D18" s="297" t="s">
        <v>936</v>
      </c>
      <c r="E18" s="16" t="s">
        <v>1</v>
      </c>
      <c r="F18" s="298">
        <v>274.25525</v>
      </c>
      <c r="G18" s="37"/>
      <c r="H18" s="43"/>
    </row>
    <row r="19" spans="1:8" s="2" customFormat="1" ht="16.8" customHeight="1">
      <c r="A19" s="37"/>
      <c r="B19" s="43"/>
      <c r="C19" s="293" t="s">
        <v>937</v>
      </c>
      <c r="D19" s="294" t="s">
        <v>938</v>
      </c>
      <c r="E19" s="295" t="s">
        <v>178</v>
      </c>
      <c r="F19" s="296">
        <v>470.792750000001</v>
      </c>
      <c r="G19" s="37"/>
      <c r="H19" s="43"/>
    </row>
    <row r="20" spans="1:8" s="2" customFormat="1" ht="16.8" customHeight="1">
      <c r="A20" s="37"/>
      <c r="B20" s="43"/>
      <c r="C20" s="297" t="s">
        <v>1</v>
      </c>
      <c r="D20" s="297" t="s">
        <v>939</v>
      </c>
      <c r="E20" s="16" t="s">
        <v>1</v>
      </c>
      <c r="F20" s="298">
        <v>478.202750000001</v>
      </c>
      <c r="G20" s="37"/>
      <c r="H20" s="43"/>
    </row>
    <row r="21" spans="1:8" s="2" customFormat="1" ht="16.8" customHeight="1">
      <c r="A21" s="37"/>
      <c r="B21" s="43"/>
      <c r="C21" s="297" t="s">
        <v>1</v>
      </c>
      <c r="D21" s="297" t="s">
        <v>940</v>
      </c>
      <c r="E21" s="16" t="s">
        <v>1</v>
      </c>
      <c r="F21" s="298">
        <v>-1.68</v>
      </c>
      <c r="G21" s="37"/>
      <c r="H21" s="43"/>
    </row>
    <row r="22" spans="1:8" s="2" customFormat="1" ht="16.8" customHeight="1">
      <c r="A22" s="37"/>
      <c r="B22" s="43"/>
      <c r="C22" s="297" t="s">
        <v>1</v>
      </c>
      <c r="D22" s="297" t="s">
        <v>941</v>
      </c>
      <c r="E22" s="16" t="s">
        <v>1</v>
      </c>
      <c r="F22" s="298">
        <v>-5.73</v>
      </c>
      <c r="G22" s="37"/>
      <c r="H22" s="43"/>
    </row>
    <row r="23" spans="1:8" s="2" customFormat="1" ht="16.8" customHeight="1">
      <c r="A23" s="37"/>
      <c r="B23" s="43"/>
      <c r="C23" s="297" t="s">
        <v>1</v>
      </c>
      <c r="D23" s="297" t="s">
        <v>936</v>
      </c>
      <c r="E23" s="16" t="s">
        <v>1</v>
      </c>
      <c r="F23" s="298">
        <v>470.792750000001</v>
      </c>
      <c r="G23" s="37"/>
      <c r="H23" s="43"/>
    </row>
    <row r="24" spans="1:8" s="2" customFormat="1" ht="16.8" customHeight="1">
      <c r="A24" s="37"/>
      <c r="B24" s="43"/>
      <c r="C24" s="293" t="s">
        <v>465</v>
      </c>
      <c r="D24" s="294" t="s">
        <v>466</v>
      </c>
      <c r="E24" s="295" t="s">
        <v>178</v>
      </c>
      <c r="F24" s="296">
        <v>465.006250000001</v>
      </c>
      <c r="G24" s="37"/>
      <c r="H24" s="43"/>
    </row>
    <row r="25" spans="1:8" s="2" customFormat="1" ht="16.8" customHeight="1">
      <c r="A25" s="37"/>
      <c r="B25" s="43"/>
      <c r="C25" s="297" t="s">
        <v>1</v>
      </c>
      <c r="D25" s="297" t="s">
        <v>942</v>
      </c>
      <c r="E25" s="16" t="s">
        <v>1</v>
      </c>
      <c r="F25" s="298">
        <v>472.138750000001</v>
      </c>
      <c r="G25" s="37"/>
      <c r="H25" s="43"/>
    </row>
    <row r="26" spans="1:8" s="2" customFormat="1" ht="16.8" customHeight="1">
      <c r="A26" s="37"/>
      <c r="B26" s="43"/>
      <c r="C26" s="297" t="s">
        <v>1</v>
      </c>
      <c r="D26" s="297" t="s">
        <v>943</v>
      </c>
      <c r="E26" s="16" t="s">
        <v>1</v>
      </c>
      <c r="F26" s="298">
        <v>-6.2325</v>
      </c>
      <c r="G26" s="37"/>
      <c r="H26" s="43"/>
    </row>
    <row r="27" spans="1:8" s="2" customFormat="1" ht="16.8" customHeight="1">
      <c r="A27" s="37"/>
      <c r="B27" s="43"/>
      <c r="C27" s="297" t="s">
        <v>1</v>
      </c>
      <c r="D27" s="297" t="s">
        <v>944</v>
      </c>
      <c r="E27" s="16" t="s">
        <v>1</v>
      </c>
      <c r="F27" s="298">
        <v>-0.9</v>
      </c>
      <c r="G27" s="37"/>
      <c r="H27" s="43"/>
    </row>
    <row r="28" spans="1:8" s="2" customFormat="1" ht="16.8" customHeight="1">
      <c r="A28" s="37"/>
      <c r="B28" s="43"/>
      <c r="C28" s="297" t="s">
        <v>1</v>
      </c>
      <c r="D28" s="297" t="s">
        <v>936</v>
      </c>
      <c r="E28" s="16" t="s">
        <v>1</v>
      </c>
      <c r="F28" s="298">
        <v>465.006250000001</v>
      </c>
      <c r="G28" s="37"/>
      <c r="H28" s="43"/>
    </row>
    <row r="29" spans="1:8" s="2" customFormat="1" ht="16.8" customHeight="1">
      <c r="A29" s="37"/>
      <c r="B29" s="43"/>
      <c r="C29" s="293" t="s">
        <v>945</v>
      </c>
      <c r="D29" s="294" t="s">
        <v>946</v>
      </c>
      <c r="E29" s="295" t="s">
        <v>178</v>
      </c>
      <c r="F29" s="296">
        <v>519.949</v>
      </c>
      <c r="G29" s="37"/>
      <c r="H29" s="43"/>
    </row>
    <row r="30" spans="1:8" s="2" customFormat="1" ht="12">
      <c r="A30" s="37"/>
      <c r="B30" s="43"/>
      <c r="C30" s="297" t="s">
        <v>1</v>
      </c>
      <c r="D30" s="297" t="s">
        <v>947</v>
      </c>
      <c r="E30" s="16" t="s">
        <v>1</v>
      </c>
      <c r="F30" s="298">
        <v>526.399</v>
      </c>
      <c r="G30" s="37"/>
      <c r="H30" s="43"/>
    </row>
    <row r="31" spans="1:8" s="2" customFormat="1" ht="16.8" customHeight="1">
      <c r="A31" s="37"/>
      <c r="B31" s="43"/>
      <c r="C31" s="297" t="s">
        <v>1</v>
      </c>
      <c r="D31" s="297" t="s">
        <v>948</v>
      </c>
      <c r="E31" s="16" t="s">
        <v>1</v>
      </c>
      <c r="F31" s="298">
        <v>-6.45</v>
      </c>
      <c r="G31" s="37"/>
      <c r="H31" s="43"/>
    </row>
    <row r="32" spans="1:8" s="2" customFormat="1" ht="16.8" customHeight="1">
      <c r="A32" s="37"/>
      <c r="B32" s="43"/>
      <c r="C32" s="297" t="s">
        <v>1</v>
      </c>
      <c r="D32" s="297" t="s">
        <v>936</v>
      </c>
      <c r="E32" s="16" t="s">
        <v>1</v>
      </c>
      <c r="F32" s="298">
        <v>519.949</v>
      </c>
      <c r="G32" s="37"/>
      <c r="H32" s="43"/>
    </row>
    <row r="33" spans="1:8" s="2" customFormat="1" ht="16.8" customHeight="1">
      <c r="A33" s="37"/>
      <c r="B33" s="43"/>
      <c r="C33" s="293" t="s">
        <v>949</v>
      </c>
      <c r="D33" s="294" t="s">
        <v>950</v>
      </c>
      <c r="E33" s="295" t="s">
        <v>178</v>
      </c>
      <c r="F33" s="296">
        <v>301.005625000001</v>
      </c>
      <c r="G33" s="37"/>
      <c r="H33" s="43"/>
    </row>
    <row r="34" spans="1:8" s="2" customFormat="1" ht="16.8" customHeight="1">
      <c r="A34" s="37"/>
      <c r="B34" s="43"/>
      <c r="C34" s="297" t="s">
        <v>1</v>
      </c>
      <c r="D34" s="297" t="s">
        <v>951</v>
      </c>
      <c r="E34" s="16" t="s">
        <v>1</v>
      </c>
      <c r="F34" s="298">
        <v>304.155625000001</v>
      </c>
      <c r="G34" s="37"/>
      <c r="H34" s="43"/>
    </row>
    <row r="35" spans="1:8" s="2" customFormat="1" ht="16.8" customHeight="1">
      <c r="A35" s="37"/>
      <c r="B35" s="43"/>
      <c r="C35" s="297" t="s">
        <v>1</v>
      </c>
      <c r="D35" s="297" t="s">
        <v>952</v>
      </c>
      <c r="E35" s="16" t="s">
        <v>1</v>
      </c>
      <c r="F35" s="298">
        <v>-3.15</v>
      </c>
      <c r="G35" s="37"/>
      <c r="H35" s="43"/>
    </row>
    <row r="36" spans="1:8" s="2" customFormat="1" ht="16.8" customHeight="1">
      <c r="A36" s="37"/>
      <c r="B36" s="43"/>
      <c r="C36" s="297" t="s">
        <v>1</v>
      </c>
      <c r="D36" s="297" t="s">
        <v>936</v>
      </c>
      <c r="E36" s="16" t="s">
        <v>1</v>
      </c>
      <c r="F36" s="298">
        <v>301.005625000001</v>
      </c>
      <c r="G36" s="37"/>
      <c r="H36" s="43"/>
    </row>
    <row r="37" spans="1:8" s="2" customFormat="1" ht="16.8" customHeight="1">
      <c r="A37" s="37"/>
      <c r="B37" s="43"/>
      <c r="C37" s="293" t="s">
        <v>953</v>
      </c>
      <c r="D37" s="294" t="s">
        <v>954</v>
      </c>
      <c r="E37" s="295" t="s">
        <v>178</v>
      </c>
      <c r="F37" s="296">
        <v>707.558875000002</v>
      </c>
      <c r="G37" s="37"/>
      <c r="H37" s="43"/>
    </row>
    <row r="38" spans="1:8" s="2" customFormat="1" ht="16.8" customHeight="1">
      <c r="A38" s="37"/>
      <c r="B38" s="43"/>
      <c r="C38" s="297" t="s">
        <v>1</v>
      </c>
      <c r="D38" s="297" t="s">
        <v>955</v>
      </c>
      <c r="E38" s="16" t="s">
        <v>1</v>
      </c>
      <c r="F38" s="298">
        <v>716.671375000001</v>
      </c>
      <c r="G38" s="37"/>
      <c r="H38" s="43"/>
    </row>
    <row r="39" spans="1:8" s="2" customFormat="1" ht="16.8" customHeight="1">
      <c r="A39" s="37"/>
      <c r="B39" s="43"/>
      <c r="C39" s="297" t="s">
        <v>1</v>
      </c>
      <c r="D39" s="297" t="s">
        <v>956</v>
      </c>
      <c r="E39" s="16" t="s">
        <v>1</v>
      </c>
      <c r="F39" s="298">
        <v>-9.1125</v>
      </c>
      <c r="G39" s="37"/>
      <c r="H39" s="43"/>
    </row>
    <row r="40" spans="1:8" s="2" customFormat="1" ht="16.8" customHeight="1">
      <c r="A40" s="37"/>
      <c r="B40" s="43"/>
      <c r="C40" s="297" t="s">
        <v>1</v>
      </c>
      <c r="D40" s="297" t="s">
        <v>936</v>
      </c>
      <c r="E40" s="16" t="s">
        <v>1</v>
      </c>
      <c r="F40" s="298">
        <v>707.558875000002</v>
      </c>
      <c r="G40" s="37"/>
      <c r="H40" s="43"/>
    </row>
    <row r="41" spans="1:8" s="2" customFormat="1" ht="16.8" customHeight="1">
      <c r="A41" s="37"/>
      <c r="B41" s="43"/>
      <c r="C41" s="293" t="s">
        <v>957</v>
      </c>
      <c r="D41" s="294" t="s">
        <v>958</v>
      </c>
      <c r="E41" s="295" t="s">
        <v>178</v>
      </c>
      <c r="F41" s="296">
        <v>33.675</v>
      </c>
      <c r="G41" s="37"/>
      <c r="H41" s="43"/>
    </row>
    <row r="42" spans="1:8" s="2" customFormat="1" ht="16.8" customHeight="1">
      <c r="A42" s="37"/>
      <c r="B42" s="43"/>
      <c r="C42" s="297" t="s">
        <v>1</v>
      </c>
      <c r="D42" s="297" t="s">
        <v>959</v>
      </c>
      <c r="E42" s="16" t="s">
        <v>1</v>
      </c>
      <c r="F42" s="298">
        <v>34.3875000000001</v>
      </c>
      <c r="G42" s="37"/>
      <c r="H42" s="43"/>
    </row>
    <row r="43" spans="1:8" s="2" customFormat="1" ht="16.8" customHeight="1">
      <c r="A43" s="37"/>
      <c r="B43" s="43"/>
      <c r="C43" s="297" t="s">
        <v>1</v>
      </c>
      <c r="D43" s="297" t="s">
        <v>960</v>
      </c>
      <c r="E43" s="16" t="s">
        <v>1</v>
      </c>
      <c r="F43" s="298">
        <v>-0.7125</v>
      </c>
      <c r="G43" s="37"/>
      <c r="H43" s="43"/>
    </row>
    <row r="44" spans="1:8" s="2" customFormat="1" ht="16.8" customHeight="1">
      <c r="A44" s="37"/>
      <c r="B44" s="43"/>
      <c r="C44" s="297" t="s">
        <v>1</v>
      </c>
      <c r="D44" s="297" t="s">
        <v>936</v>
      </c>
      <c r="E44" s="16" t="s">
        <v>1</v>
      </c>
      <c r="F44" s="298">
        <v>33.6750000000001</v>
      </c>
      <c r="G44" s="37"/>
      <c r="H44" s="43"/>
    </row>
    <row r="45" spans="1:8" s="2" customFormat="1" ht="16.8" customHeight="1">
      <c r="A45" s="37"/>
      <c r="B45" s="43"/>
      <c r="C45" s="293" t="s">
        <v>961</v>
      </c>
      <c r="D45" s="294" t="s">
        <v>962</v>
      </c>
      <c r="E45" s="295" t="s">
        <v>178</v>
      </c>
      <c r="F45" s="296">
        <v>139.649375</v>
      </c>
      <c r="G45" s="37"/>
      <c r="H45" s="43"/>
    </row>
    <row r="46" spans="1:8" s="2" customFormat="1" ht="16.8" customHeight="1">
      <c r="A46" s="37"/>
      <c r="B46" s="43"/>
      <c r="C46" s="297" t="s">
        <v>1</v>
      </c>
      <c r="D46" s="297" t="s">
        <v>963</v>
      </c>
      <c r="E46" s="16" t="s">
        <v>1</v>
      </c>
      <c r="F46" s="298">
        <v>142.371875</v>
      </c>
      <c r="G46" s="37"/>
      <c r="H46" s="43"/>
    </row>
    <row r="47" spans="1:8" s="2" customFormat="1" ht="16.8" customHeight="1">
      <c r="A47" s="37"/>
      <c r="B47" s="43"/>
      <c r="C47" s="297" t="s">
        <v>1</v>
      </c>
      <c r="D47" s="297" t="s">
        <v>964</v>
      </c>
      <c r="E47" s="16" t="s">
        <v>1</v>
      </c>
      <c r="F47" s="298">
        <v>-2.7225</v>
      </c>
      <c r="G47" s="37"/>
      <c r="H47" s="43"/>
    </row>
    <row r="48" spans="1:8" s="2" customFormat="1" ht="16.8" customHeight="1">
      <c r="A48" s="37"/>
      <c r="B48" s="43"/>
      <c r="C48" s="297" t="s">
        <v>1</v>
      </c>
      <c r="D48" s="297" t="s">
        <v>936</v>
      </c>
      <c r="E48" s="16" t="s">
        <v>1</v>
      </c>
      <c r="F48" s="298">
        <v>139.649375</v>
      </c>
      <c r="G48" s="37"/>
      <c r="H48" s="43"/>
    </row>
    <row r="49" spans="1:8" s="2" customFormat="1" ht="26.4" customHeight="1">
      <c r="A49" s="37"/>
      <c r="B49" s="43"/>
      <c r="C49" s="292" t="s">
        <v>965</v>
      </c>
      <c r="D49" s="292" t="s">
        <v>93</v>
      </c>
      <c r="E49" s="37"/>
      <c r="F49" s="37"/>
      <c r="G49" s="37"/>
      <c r="H49" s="43"/>
    </row>
    <row r="50" spans="1:8" s="2" customFormat="1" ht="16.8" customHeight="1">
      <c r="A50" s="37"/>
      <c r="B50" s="43"/>
      <c r="C50" s="293" t="s">
        <v>928</v>
      </c>
      <c r="D50" s="294" t="s">
        <v>929</v>
      </c>
      <c r="E50" s="295" t="s">
        <v>178</v>
      </c>
      <c r="F50" s="296">
        <v>274.25525</v>
      </c>
      <c r="G50" s="37"/>
      <c r="H50" s="43"/>
    </row>
    <row r="51" spans="1:8" s="2" customFormat="1" ht="16.8" customHeight="1">
      <c r="A51" s="37"/>
      <c r="B51" s="43"/>
      <c r="C51" s="297" t="s">
        <v>1</v>
      </c>
      <c r="D51" s="297" t="s">
        <v>930</v>
      </c>
      <c r="E51" s="16" t="s">
        <v>1</v>
      </c>
      <c r="F51" s="298">
        <v>318.5355</v>
      </c>
      <c r="G51" s="37"/>
      <c r="H51" s="43"/>
    </row>
    <row r="52" spans="1:8" s="2" customFormat="1" ht="16.8" customHeight="1">
      <c r="A52" s="37"/>
      <c r="B52" s="43"/>
      <c r="C52" s="297" t="s">
        <v>1</v>
      </c>
      <c r="D52" s="297" t="s">
        <v>931</v>
      </c>
      <c r="E52" s="16" t="s">
        <v>1</v>
      </c>
      <c r="F52" s="298">
        <v>-4.862</v>
      </c>
      <c r="G52" s="37"/>
      <c r="H52" s="43"/>
    </row>
    <row r="53" spans="1:8" s="2" customFormat="1" ht="12">
      <c r="A53" s="37"/>
      <c r="B53" s="43"/>
      <c r="C53" s="297" t="s">
        <v>1</v>
      </c>
      <c r="D53" s="297" t="s">
        <v>932</v>
      </c>
      <c r="E53" s="16" t="s">
        <v>1</v>
      </c>
      <c r="F53" s="298">
        <v>-12.9289999999999</v>
      </c>
      <c r="G53" s="37"/>
      <c r="H53" s="43"/>
    </row>
    <row r="54" spans="1:8" s="2" customFormat="1" ht="16.8" customHeight="1">
      <c r="A54" s="37"/>
      <c r="B54" s="43"/>
      <c r="C54" s="297" t="s">
        <v>1</v>
      </c>
      <c r="D54" s="297" t="s">
        <v>933</v>
      </c>
      <c r="E54" s="16" t="s">
        <v>1</v>
      </c>
      <c r="F54" s="298">
        <v>-20.59425</v>
      </c>
      <c r="G54" s="37"/>
      <c r="H54" s="43"/>
    </row>
    <row r="55" spans="1:8" s="2" customFormat="1" ht="16.8" customHeight="1">
      <c r="A55" s="37"/>
      <c r="B55" s="43"/>
      <c r="C55" s="297" t="s">
        <v>1</v>
      </c>
      <c r="D55" s="297" t="s">
        <v>934</v>
      </c>
      <c r="E55" s="16" t="s">
        <v>1</v>
      </c>
      <c r="F55" s="298">
        <v>-2.61</v>
      </c>
      <c r="G55" s="37"/>
      <c r="H55" s="43"/>
    </row>
    <row r="56" spans="1:8" s="2" customFormat="1" ht="16.8" customHeight="1">
      <c r="A56" s="37"/>
      <c r="B56" s="43"/>
      <c r="C56" s="297" t="s">
        <v>1</v>
      </c>
      <c r="D56" s="297" t="s">
        <v>935</v>
      </c>
      <c r="E56" s="16" t="s">
        <v>1</v>
      </c>
      <c r="F56" s="298">
        <v>-3.285</v>
      </c>
      <c r="G56" s="37"/>
      <c r="H56" s="43"/>
    </row>
    <row r="57" spans="1:8" s="2" customFormat="1" ht="16.8" customHeight="1">
      <c r="A57" s="37"/>
      <c r="B57" s="43"/>
      <c r="C57" s="297" t="s">
        <v>1</v>
      </c>
      <c r="D57" s="297" t="s">
        <v>936</v>
      </c>
      <c r="E57" s="16" t="s">
        <v>1</v>
      </c>
      <c r="F57" s="298">
        <v>274.25525</v>
      </c>
      <c r="G57" s="37"/>
      <c r="H57" s="43"/>
    </row>
    <row r="58" spans="1:8" s="2" customFormat="1" ht="16.8" customHeight="1">
      <c r="A58" s="37"/>
      <c r="B58" s="43"/>
      <c r="C58" s="293" t="s">
        <v>937</v>
      </c>
      <c r="D58" s="294" t="s">
        <v>938</v>
      </c>
      <c r="E58" s="295" t="s">
        <v>178</v>
      </c>
      <c r="F58" s="296">
        <v>470.792750000001</v>
      </c>
      <c r="G58" s="37"/>
      <c r="H58" s="43"/>
    </row>
    <row r="59" spans="1:8" s="2" customFormat="1" ht="16.8" customHeight="1">
      <c r="A59" s="37"/>
      <c r="B59" s="43"/>
      <c r="C59" s="297" t="s">
        <v>1</v>
      </c>
      <c r="D59" s="297" t="s">
        <v>939</v>
      </c>
      <c r="E59" s="16" t="s">
        <v>1</v>
      </c>
      <c r="F59" s="298">
        <v>478.202750000001</v>
      </c>
      <c r="G59" s="37"/>
      <c r="H59" s="43"/>
    </row>
    <row r="60" spans="1:8" s="2" customFormat="1" ht="16.8" customHeight="1">
      <c r="A60" s="37"/>
      <c r="B60" s="43"/>
      <c r="C60" s="297" t="s">
        <v>1</v>
      </c>
      <c r="D60" s="297" t="s">
        <v>940</v>
      </c>
      <c r="E60" s="16" t="s">
        <v>1</v>
      </c>
      <c r="F60" s="298">
        <v>-1.68</v>
      </c>
      <c r="G60" s="37"/>
      <c r="H60" s="43"/>
    </row>
    <row r="61" spans="1:8" s="2" customFormat="1" ht="16.8" customHeight="1">
      <c r="A61" s="37"/>
      <c r="B61" s="43"/>
      <c r="C61" s="297" t="s">
        <v>1</v>
      </c>
      <c r="D61" s="297" t="s">
        <v>941</v>
      </c>
      <c r="E61" s="16" t="s">
        <v>1</v>
      </c>
      <c r="F61" s="298">
        <v>-5.73</v>
      </c>
      <c r="G61" s="37"/>
      <c r="H61" s="43"/>
    </row>
    <row r="62" spans="1:8" s="2" customFormat="1" ht="16.8" customHeight="1">
      <c r="A62" s="37"/>
      <c r="B62" s="43"/>
      <c r="C62" s="297" t="s">
        <v>1</v>
      </c>
      <c r="D62" s="297" t="s">
        <v>936</v>
      </c>
      <c r="E62" s="16" t="s">
        <v>1</v>
      </c>
      <c r="F62" s="298">
        <v>470.792750000001</v>
      </c>
      <c r="G62" s="37"/>
      <c r="H62" s="43"/>
    </row>
    <row r="63" spans="1:8" s="2" customFormat="1" ht="16.8" customHeight="1">
      <c r="A63" s="37"/>
      <c r="B63" s="43"/>
      <c r="C63" s="293" t="s">
        <v>465</v>
      </c>
      <c r="D63" s="294" t="s">
        <v>466</v>
      </c>
      <c r="E63" s="295" t="s">
        <v>178</v>
      </c>
      <c r="F63" s="296">
        <v>466.252750000001</v>
      </c>
      <c r="G63" s="37"/>
      <c r="H63" s="43"/>
    </row>
    <row r="64" spans="1:8" s="2" customFormat="1" ht="16.8" customHeight="1">
      <c r="A64" s="37"/>
      <c r="B64" s="43"/>
      <c r="C64" s="297" t="s">
        <v>1</v>
      </c>
      <c r="D64" s="297" t="s">
        <v>942</v>
      </c>
      <c r="E64" s="16" t="s">
        <v>1</v>
      </c>
      <c r="F64" s="298">
        <v>472.138750000001</v>
      </c>
      <c r="G64" s="37"/>
      <c r="H64" s="43"/>
    </row>
    <row r="65" spans="1:8" s="2" customFormat="1" ht="16.8" customHeight="1">
      <c r="A65" s="37"/>
      <c r="B65" s="43"/>
      <c r="C65" s="297" t="s">
        <v>1</v>
      </c>
      <c r="D65" s="297" t="s">
        <v>966</v>
      </c>
      <c r="E65" s="16" t="s">
        <v>1</v>
      </c>
      <c r="F65" s="298">
        <v>-4.986</v>
      </c>
      <c r="G65" s="37"/>
      <c r="H65" s="43"/>
    </row>
    <row r="66" spans="1:8" s="2" customFormat="1" ht="16.8" customHeight="1">
      <c r="A66" s="37"/>
      <c r="B66" s="43"/>
      <c r="C66" s="297" t="s">
        <v>1</v>
      </c>
      <c r="D66" s="297" t="s">
        <v>944</v>
      </c>
      <c r="E66" s="16" t="s">
        <v>1</v>
      </c>
      <c r="F66" s="298">
        <v>-0.9</v>
      </c>
      <c r="G66" s="37"/>
      <c r="H66" s="43"/>
    </row>
    <row r="67" spans="1:8" s="2" customFormat="1" ht="16.8" customHeight="1">
      <c r="A67" s="37"/>
      <c r="B67" s="43"/>
      <c r="C67" s="297" t="s">
        <v>1</v>
      </c>
      <c r="D67" s="297" t="s">
        <v>936</v>
      </c>
      <c r="E67" s="16" t="s">
        <v>1</v>
      </c>
      <c r="F67" s="298">
        <v>466.252750000001</v>
      </c>
      <c r="G67" s="37"/>
      <c r="H67" s="43"/>
    </row>
    <row r="68" spans="1:8" s="2" customFormat="1" ht="16.8" customHeight="1">
      <c r="A68" s="37"/>
      <c r="B68" s="43"/>
      <c r="C68" s="299" t="s">
        <v>967</v>
      </c>
      <c r="D68" s="37"/>
      <c r="E68" s="37"/>
      <c r="F68" s="37"/>
      <c r="G68" s="37"/>
      <c r="H68" s="43"/>
    </row>
    <row r="69" spans="1:8" s="2" customFormat="1" ht="16.8" customHeight="1">
      <c r="A69" s="37"/>
      <c r="B69" s="43"/>
      <c r="C69" s="297" t="s">
        <v>223</v>
      </c>
      <c r="D69" s="297" t="s">
        <v>224</v>
      </c>
      <c r="E69" s="16" t="s">
        <v>178</v>
      </c>
      <c r="F69" s="298">
        <v>457.448</v>
      </c>
      <c r="G69" s="37"/>
      <c r="H69" s="43"/>
    </row>
    <row r="70" spans="1:8" s="2" customFormat="1" ht="12">
      <c r="A70" s="37"/>
      <c r="B70" s="43"/>
      <c r="C70" s="297" t="s">
        <v>243</v>
      </c>
      <c r="D70" s="297" t="s">
        <v>244</v>
      </c>
      <c r="E70" s="16" t="s">
        <v>149</v>
      </c>
      <c r="F70" s="298">
        <v>998.986</v>
      </c>
      <c r="G70" s="37"/>
      <c r="H70" s="43"/>
    </row>
    <row r="71" spans="1:8" s="2" customFormat="1" ht="16.8" customHeight="1">
      <c r="A71" s="37"/>
      <c r="B71" s="43"/>
      <c r="C71" s="297" t="s">
        <v>262</v>
      </c>
      <c r="D71" s="297" t="s">
        <v>263</v>
      </c>
      <c r="E71" s="16" t="s">
        <v>178</v>
      </c>
      <c r="F71" s="298">
        <v>499.493</v>
      </c>
      <c r="G71" s="37"/>
      <c r="H71" s="43"/>
    </row>
    <row r="72" spans="1:8" s="2" customFormat="1" ht="16.8" customHeight="1">
      <c r="A72" s="37"/>
      <c r="B72" s="43"/>
      <c r="C72" s="297" t="s">
        <v>312</v>
      </c>
      <c r="D72" s="297" t="s">
        <v>313</v>
      </c>
      <c r="E72" s="16" t="s">
        <v>149</v>
      </c>
      <c r="F72" s="298">
        <v>149.335</v>
      </c>
      <c r="G72" s="37"/>
      <c r="H72" s="43"/>
    </row>
    <row r="73" spans="1:8" s="2" customFormat="1" ht="16.8" customHeight="1">
      <c r="A73" s="37"/>
      <c r="B73" s="43"/>
      <c r="C73" s="297" t="s">
        <v>323</v>
      </c>
      <c r="D73" s="297" t="s">
        <v>324</v>
      </c>
      <c r="E73" s="16" t="s">
        <v>178</v>
      </c>
      <c r="F73" s="298">
        <v>458.963</v>
      </c>
      <c r="G73" s="37"/>
      <c r="H73" s="43"/>
    </row>
    <row r="74" spans="1:8" s="2" customFormat="1" ht="16.8" customHeight="1">
      <c r="A74" s="37"/>
      <c r="B74" s="43"/>
      <c r="C74" s="293" t="s">
        <v>945</v>
      </c>
      <c r="D74" s="294" t="s">
        <v>946</v>
      </c>
      <c r="E74" s="295" t="s">
        <v>178</v>
      </c>
      <c r="F74" s="296">
        <v>519.949</v>
      </c>
      <c r="G74" s="37"/>
      <c r="H74" s="43"/>
    </row>
    <row r="75" spans="1:8" s="2" customFormat="1" ht="12">
      <c r="A75" s="37"/>
      <c r="B75" s="43"/>
      <c r="C75" s="297" t="s">
        <v>1</v>
      </c>
      <c r="D75" s="297" t="s">
        <v>947</v>
      </c>
      <c r="E75" s="16" t="s">
        <v>1</v>
      </c>
      <c r="F75" s="298">
        <v>526.399</v>
      </c>
      <c r="G75" s="37"/>
      <c r="H75" s="43"/>
    </row>
    <row r="76" spans="1:8" s="2" customFormat="1" ht="16.8" customHeight="1">
      <c r="A76" s="37"/>
      <c r="B76" s="43"/>
      <c r="C76" s="297" t="s">
        <v>1</v>
      </c>
      <c r="D76" s="297" t="s">
        <v>948</v>
      </c>
      <c r="E76" s="16" t="s">
        <v>1</v>
      </c>
      <c r="F76" s="298">
        <v>-6.45</v>
      </c>
      <c r="G76" s="37"/>
      <c r="H76" s="43"/>
    </row>
    <row r="77" spans="1:8" s="2" customFormat="1" ht="16.8" customHeight="1">
      <c r="A77" s="37"/>
      <c r="B77" s="43"/>
      <c r="C77" s="297" t="s">
        <v>1</v>
      </c>
      <c r="D77" s="297" t="s">
        <v>936</v>
      </c>
      <c r="E77" s="16" t="s">
        <v>1</v>
      </c>
      <c r="F77" s="298">
        <v>519.949</v>
      </c>
      <c r="G77" s="37"/>
      <c r="H77" s="43"/>
    </row>
    <row r="78" spans="1:8" s="2" customFormat="1" ht="16.8" customHeight="1">
      <c r="A78" s="37"/>
      <c r="B78" s="43"/>
      <c r="C78" s="293" t="s">
        <v>949</v>
      </c>
      <c r="D78" s="294" t="s">
        <v>950</v>
      </c>
      <c r="E78" s="295" t="s">
        <v>178</v>
      </c>
      <c r="F78" s="296">
        <v>301.005625000001</v>
      </c>
      <c r="G78" s="37"/>
      <c r="H78" s="43"/>
    </row>
    <row r="79" spans="1:8" s="2" customFormat="1" ht="16.8" customHeight="1">
      <c r="A79" s="37"/>
      <c r="B79" s="43"/>
      <c r="C79" s="297" t="s">
        <v>1</v>
      </c>
      <c r="D79" s="297" t="s">
        <v>951</v>
      </c>
      <c r="E79" s="16" t="s">
        <v>1</v>
      </c>
      <c r="F79" s="298">
        <v>304.155625000001</v>
      </c>
      <c r="G79" s="37"/>
      <c r="H79" s="43"/>
    </row>
    <row r="80" spans="1:8" s="2" customFormat="1" ht="16.8" customHeight="1">
      <c r="A80" s="37"/>
      <c r="B80" s="43"/>
      <c r="C80" s="297" t="s">
        <v>1</v>
      </c>
      <c r="D80" s="297" t="s">
        <v>952</v>
      </c>
      <c r="E80" s="16" t="s">
        <v>1</v>
      </c>
      <c r="F80" s="298">
        <v>-3.15</v>
      </c>
      <c r="G80" s="37"/>
      <c r="H80" s="43"/>
    </row>
    <row r="81" spans="1:8" s="2" customFormat="1" ht="16.8" customHeight="1">
      <c r="A81" s="37"/>
      <c r="B81" s="43"/>
      <c r="C81" s="297" t="s">
        <v>1</v>
      </c>
      <c r="D81" s="297" t="s">
        <v>936</v>
      </c>
      <c r="E81" s="16" t="s">
        <v>1</v>
      </c>
      <c r="F81" s="298">
        <v>301.005625000001</v>
      </c>
      <c r="G81" s="37"/>
      <c r="H81" s="43"/>
    </row>
    <row r="82" spans="1:8" s="2" customFormat="1" ht="16.8" customHeight="1">
      <c r="A82" s="37"/>
      <c r="B82" s="43"/>
      <c r="C82" s="293" t="s">
        <v>953</v>
      </c>
      <c r="D82" s="294" t="s">
        <v>954</v>
      </c>
      <c r="E82" s="295" t="s">
        <v>178</v>
      </c>
      <c r="F82" s="296">
        <v>707.558875000002</v>
      </c>
      <c r="G82" s="37"/>
      <c r="H82" s="43"/>
    </row>
    <row r="83" spans="1:8" s="2" customFormat="1" ht="16.8" customHeight="1">
      <c r="A83" s="37"/>
      <c r="B83" s="43"/>
      <c r="C83" s="297" t="s">
        <v>1</v>
      </c>
      <c r="D83" s="297" t="s">
        <v>955</v>
      </c>
      <c r="E83" s="16" t="s">
        <v>1</v>
      </c>
      <c r="F83" s="298">
        <v>716.671375000001</v>
      </c>
      <c r="G83" s="37"/>
      <c r="H83" s="43"/>
    </row>
    <row r="84" spans="1:8" s="2" customFormat="1" ht="16.8" customHeight="1">
      <c r="A84" s="37"/>
      <c r="B84" s="43"/>
      <c r="C84" s="297" t="s">
        <v>1</v>
      </c>
      <c r="D84" s="297" t="s">
        <v>956</v>
      </c>
      <c r="E84" s="16" t="s">
        <v>1</v>
      </c>
      <c r="F84" s="298">
        <v>-9.1125</v>
      </c>
      <c r="G84" s="37"/>
      <c r="H84" s="43"/>
    </row>
    <row r="85" spans="1:8" s="2" customFormat="1" ht="16.8" customHeight="1">
      <c r="A85" s="37"/>
      <c r="B85" s="43"/>
      <c r="C85" s="297" t="s">
        <v>1</v>
      </c>
      <c r="D85" s="297" t="s">
        <v>936</v>
      </c>
      <c r="E85" s="16" t="s">
        <v>1</v>
      </c>
      <c r="F85" s="298">
        <v>707.558875000002</v>
      </c>
      <c r="G85" s="37"/>
      <c r="H85" s="43"/>
    </row>
    <row r="86" spans="1:8" s="2" customFormat="1" ht="16.8" customHeight="1">
      <c r="A86" s="37"/>
      <c r="B86" s="43"/>
      <c r="C86" s="293" t="s">
        <v>957</v>
      </c>
      <c r="D86" s="294" t="s">
        <v>958</v>
      </c>
      <c r="E86" s="295" t="s">
        <v>178</v>
      </c>
      <c r="F86" s="296">
        <v>33.675</v>
      </c>
      <c r="G86" s="37"/>
      <c r="H86" s="43"/>
    </row>
    <row r="87" spans="1:8" s="2" customFormat="1" ht="16.8" customHeight="1">
      <c r="A87" s="37"/>
      <c r="B87" s="43"/>
      <c r="C87" s="297" t="s">
        <v>1</v>
      </c>
      <c r="D87" s="297" t="s">
        <v>959</v>
      </c>
      <c r="E87" s="16" t="s">
        <v>1</v>
      </c>
      <c r="F87" s="298">
        <v>34.3875000000001</v>
      </c>
      <c r="G87" s="37"/>
      <c r="H87" s="43"/>
    </row>
    <row r="88" spans="1:8" s="2" customFormat="1" ht="16.8" customHeight="1">
      <c r="A88" s="37"/>
      <c r="B88" s="43"/>
      <c r="C88" s="297" t="s">
        <v>1</v>
      </c>
      <c r="D88" s="297" t="s">
        <v>960</v>
      </c>
      <c r="E88" s="16" t="s">
        <v>1</v>
      </c>
      <c r="F88" s="298">
        <v>-0.7125</v>
      </c>
      <c r="G88" s="37"/>
      <c r="H88" s="43"/>
    </row>
    <row r="89" spans="1:8" s="2" customFormat="1" ht="16.8" customHeight="1">
      <c r="A89" s="37"/>
      <c r="B89" s="43"/>
      <c r="C89" s="297" t="s">
        <v>1</v>
      </c>
      <c r="D89" s="297" t="s">
        <v>936</v>
      </c>
      <c r="E89" s="16" t="s">
        <v>1</v>
      </c>
      <c r="F89" s="298">
        <v>33.6750000000001</v>
      </c>
      <c r="G89" s="37"/>
      <c r="H89" s="43"/>
    </row>
    <row r="90" spans="1:8" s="2" customFormat="1" ht="16.8" customHeight="1">
      <c r="A90" s="37"/>
      <c r="B90" s="43"/>
      <c r="C90" s="293" t="s">
        <v>961</v>
      </c>
      <c r="D90" s="294" t="s">
        <v>962</v>
      </c>
      <c r="E90" s="295" t="s">
        <v>178</v>
      </c>
      <c r="F90" s="296">
        <v>139.649375</v>
      </c>
      <c r="G90" s="37"/>
      <c r="H90" s="43"/>
    </row>
    <row r="91" spans="1:8" s="2" customFormat="1" ht="16.8" customHeight="1">
      <c r="A91" s="37"/>
      <c r="B91" s="43"/>
      <c r="C91" s="297" t="s">
        <v>1</v>
      </c>
      <c r="D91" s="297" t="s">
        <v>963</v>
      </c>
      <c r="E91" s="16" t="s">
        <v>1</v>
      </c>
      <c r="F91" s="298">
        <v>142.371875</v>
      </c>
      <c r="G91" s="37"/>
      <c r="H91" s="43"/>
    </row>
    <row r="92" spans="1:8" s="2" customFormat="1" ht="16.8" customHeight="1">
      <c r="A92" s="37"/>
      <c r="B92" s="43"/>
      <c r="C92" s="297" t="s">
        <v>1</v>
      </c>
      <c r="D92" s="297" t="s">
        <v>964</v>
      </c>
      <c r="E92" s="16" t="s">
        <v>1</v>
      </c>
      <c r="F92" s="298">
        <v>-2.7225</v>
      </c>
      <c r="G92" s="37"/>
      <c r="H92" s="43"/>
    </row>
    <row r="93" spans="1:8" s="2" customFormat="1" ht="16.8" customHeight="1">
      <c r="A93" s="37"/>
      <c r="B93" s="43"/>
      <c r="C93" s="297" t="s">
        <v>1</v>
      </c>
      <c r="D93" s="297" t="s">
        <v>936</v>
      </c>
      <c r="E93" s="16" t="s">
        <v>1</v>
      </c>
      <c r="F93" s="298">
        <v>139.649375</v>
      </c>
      <c r="G93" s="37"/>
      <c r="H93" s="43"/>
    </row>
    <row r="94" spans="1:8" s="2" customFormat="1" ht="26.4" customHeight="1">
      <c r="A94" s="37"/>
      <c r="B94" s="43"/>
      <c r="C94" s="292" t="s">
        <v>968</v>
      </c>
      <c r="D94" s="292" t="s">
        <v>96</v>
      </c>
      <c r="E94" s="37"/>
      <c r="F94" s="37"/>
      <c r="G94" s="37"/>
      <c r="H94" s="43"/>
    </row>
    <row r="95" spans="1:8" s="2" customFormat="1" ht="16.8" customHeight="1">
      <c r="A95" s="37"/>
      <c r="B95" s="43"/>
      <c r="C95" s="293" t="s">
        <v>928</v>
      </c>
      <c r="D95" s="294" t="s">
        <v>929</v>
      </c>
      <c r="E95" s="295" t="s">
        <v>178</v>
      </c>
      <c r="F95" s="296">
        <v>274.25525</v>
      </c>
      <c r="G95" s="37"/>
      <c r="H95" s="43"/>
    </row>
    <row r="96" spans="1:8" s="2" customFormat="1" ht="16.8" customHeight="1">
      <c r="A96" s="37"/>
      <c r="B96" s="43"/>
      <c r="C96" s="297" t="s">
        <v>1</v>
      </c>
      <c r="D96" s="297" t="s">
        <v>930</v>
      </c>
      <c r="E96" s="16" t="s">
        <v>1</v>
      </c>
      <c r="F96" s="298">
        <v>318.5355</v>
      </c>
      <c r="G96" s="37"/>
      <c r="H96" s="43"/>
    </row>
    <row r="97" spans="1:8" s="2" customFormat="1" ht="16.8" customHeight="1">
      <c r="A97" s="37"/>
      <c r="B97" s="43"/>
      <c r="C97" s="297" t="s">
        <v>1</v>
      </c>
      <c r="D97" s="297" t="s">
        <v>931</v>
      </c>
      <c r="E97" s="16" t="s">
        <v>1</v>
      </c>
      <c r="F97" s="298">
        <v>-4.862</v>
      </c>
      <c r="G97" s="37"/>
      <c r="H97" s="43"/>
    </row>
    <row r="98" spans="1:8" s="2" customFormat="1" ht="12">
      <c r="A98" s="37"/>
      <c r="B98" s="43"/>
      <c r="C98" s="297" t="s">
        <v>1</v>
      </c>
      <c r="D98" s="297" t="s">
        <v>932</v>
      </c>
      <c r="E98" s="16" t="s">
        <v>1</v>
      </c>
      <c r="F98" s="298">
        <v>-12.9289999999999</v>
      </c>
      <c r="G98" s="37"/>
      <c r="H98" s="43"/>
    </row>
    <row r="99" spans="1:8" s="2" customFormat="1" ht="16.8" customHeight="1">
      <c r="A99" s="37"/>
      <c r="B99" s="43"/>
      <c r="C99" s="297" t="s">
        <v>1</v>
      </c>
      <c r="D99" s="297" t="s">
        <v>933</v>
      </c>
      <c r="E99" s="16" t="s">
        <v>1</v>
      </c>
      <c r="F99" s="298">
        <v>-20.59425</v>
      </c>
      <c r="G99" s="37"/>
      <c r="H99" s="43"/>
    </row>
    <row r="100" spans="1:8" s="2" customFormat="1" ht="16.8" customHeight="1">
      <c r="A100" s="37"/>
      <c r="B100" s="43"/>
      <c r="C100" s="297" t="s">
        <v>1</v>
      </c>
      <c r="D100" s="297" t="s">
        <v>934</v>
      </c>
      <c r="E100" s="16" t="s">
        <v>1</v>
      </c>
      <c r="F100" s="298">
        <v>-2.61</v>
      </c>
      <c r="G100" s="37"/>
      <c r="H100" s="43"/>
    </row>
    <row r="101" spans="1:8" s="2" customFormat="1" ht="16.8" customHeight="1">
      <c r="A101" s="37"/>
      <c r="B101" s="43"/>
      <c r="C101" s="297" t="s">
        <v>1</v>
      </c>
      <c r="D101" s="297" t="s">
        <v>935</v>
      </c>
      <c r="E101" s="16" t="s">
        <v>1</v>
      </c>
      <c r="F101" s="298">
        <v>-3.285</v>
      </c>
      <c r="G101" s="37"/>
      <c r="H101" s="43"/>
    </row>
    <row r="102" spans="1:8" s="2" customFormat="1" ht="16.8" customHeight="1">
      <c r="A102" s="37"/>
      <c r="B102" s="43"/>
      <c r="C102" s="297" t="s">
        <v>1</v>
      </c>
      <c r="D102" s="297" t="s">
        <v>936</v>
      </c>
      <c r="E102" s="16" t="s">
        <v>1</v>
      </c>
      <c r="F102" s="298">
        <v>274.25525</v>
      </c>
      <c r="G102" s="37"/>
      <c r="H102" s="43"/>
    </row>
    <row r="103" spans="1:8" s="2" customFormat="1" ht="16.8" customHeight="1">
      <c r="A103" s="37"/>
      <c r="B103" s="43"/>
      <c r="C103" s="293" t="s">
        <v>937</v>
      </c>
      <c r="D103" s="294" t="s">
        <v>938</v>
      </c>
      <c r="E103" s="295" t="s">
        <v>178</v>
      </c>
      <c r="F103" s="296">
        <v>469.360250000001</v>
      </c>
      <c r="G103" s="37"/>
      <c r="H103" s="43"/>
    </row>
    <row r="104" spans="1:8" s="2" customFormat="1" ht="16.8" customHeight="1">
      <c r="A104" s="37"/>
      <c r="B104" s="43"/>
      <c r="C104" s="297" t="s">
        <v>1</v>
      </c>
      <c r="D104" s="297" t="s">
        <v>939</v>
      </c>
      <c r="E104" s="16" t="s">
        <v>1</v>
      </c>
      <c r="F104" s="298">
        <v>478.202750000001</v>
      </c>
      <c r="G104" s="37"/>
      <c r="H104" s="43"/>
    </row>
    <row r="105" spans="1:8" s="2" customFormat="1" ht="16.8" customHeight="1">
      <c r="A105" s="37"/>
      <c r="B105" s="43"/>
      <c r="C105" s="297" t="s">
        <v>1</v>
      </c>
      <c r="D105" s="297" t="s">
        <v>940</v>
      </c>
      <c r="E105" s="16" t="s">
        <v>1</v>
      </c>
      <c r="F105" s="298">
        <v>-1.68</v>
      </c>
      <c r="G105" s="37"/>
      <c r="H105" s="43"/>
    </row>
    <row r="106" spans="1:8" s="2" customFormat="1" ht="16.8" customHeight="1">
      <c r="A106" s="37"/>
      <c r="B106" s="43"/>
      <c r="C106" s="297" t="s">
        <v>1</v>
      </c>
      <c r="D106" s="297" t="s">
        <v>969</v>
      </c>
      <c r="E106" s="16" t="s">
        <v>1</v>
      </c>
      <c r="F106" s="298">
        <v>-7.1625</v>
      </c>
      <c r="G106" s="37"/>
      <c r="H106" s="43"/>
    </row>
    <row r="107" spans="1:8" s="2" customFormat="1" ht="16.8" customHeight="1">
      <c r="A107" s="37"/>
      <c r="B107" s="43"/>
      <c r="C107" s="297" t="s">
        <v>1</v>
      </c>
      <c r="D107" s="297" t="s">
        <v>936</v>
      </c>
      <c r="E107" s="16" t="s">
        <v>1</v>
      </c>
      <c r="F107" s="298">
        <v>469.360250000001</v>
      </c>
      <c r="G107" s="37"/>
      <c r="H107" s="43"/>
    </row>
    <row r="108" spans="1:8" s="2" customFormat="1" ht="16.8" customHeight="1">
      <c r="A108" s="37"/>
      <c r="B108" s="43"/>
      <c r="C108" s="293" t="s">
        <v>465</v>
      </c>
      <c r="D108" s="294" t="s">
        <v>466</v>
      </c>
      <c r="E108" s="295" t="s">
        <v>178</v>
      </c>
      <c r="F108" s="296">
        <v>465.006250000001</v>
      </c>
      <c r="G108" s="37"/>
      <c r="H108" s="43"/>
    </row>
    <row r="109" spans="1:8" s="2" customFormat="1" ht="16.8" customHeight="1">
      <c r="A109" s="37"/>
      <c r="B109" s="43"/>
      <c r="C109" s="297" t="s">
        <v>1</v>
      </c>
      <c r="D109" s="297" t="s">
        <v>942</v>
      </c>
      <c r="E109" s="16" t="s">
        <v>1</v>
      </c>
      <c r="F109" s="298">
        <v>472.138750000001</v>
      </c>
      <c r="G109" s="37"/>
      <c r="H109" s="43"/>
    </row>
    <row r="110" spans="1:8" s="2" customFormat="1" ht="16.8" customHeight="1">
      <c r="A110" s="37"/>
      <c r="B110" s="43"/>
      <c r="C110" s="297" t="s">
        <v>1</v>
      </c>
      <c r="D110" s="297" t="s">
        <v>943</v>
      </c>
      <c r="E110" s="16" t="s">
        <v>1</v>
      </c>
      <c r="F110" s="298">
        <v>-6.2325</v>
      </c>
      <c r="G110" s="37"/>
      <c r="H110" s="43"/>
    </row>
    <row r="111" spans="1:8" s="2" customFormat="1" ht="16.8" customHeight="1">
      <c r="A111" s="37"/>
      <c r="B111" s="43"/>
      <c r="C111" s="297" t="s">
        <v>1</v>
      </c>
      <c r="D111" s="297" t="s">
        <v>944</v>
      </c>
      <c r="E111" s="16" t="s">
        <v>1</v>
      </c>
      <c r="F111" s="298">
        <v>-0.9</v>
      </c>
      <c r="G111" s="37"/>
      <c r="H111" s="43"/>
    </row>
    <row r="112" spans="1:8" s="2" customFormat="1" ht="16.8" customHeight="1">
      <c r="A112" s="37"/>
      <c r="B112" s="43"/>
      <c r="C112" s="297" t="s">
        <v>1</v>
      </c>
      <c r="D112" s="297" t="s">
        <v>936</v>
      </c>
      <c r="E112" s="16" t="s">
        <v>1</v>
      </c>
      <c r="F112" s="298">
        <v>465.006250000001</v>
      </c>
      <c r="G112" s="37"/>
      <c r="H112" s="43"/>
    </row>
    <row r="113" spans="1:8" s="2" customFormat="1" ht="16.8" customHeight="1">
      <c r="A113" s="37"/>
      <c r="B113" s="43"/>
      <c r="C113" s="293" t="s">
        <v>945</v>
      </c>
      <c r="D113" s="294" t="s">
        <v>946</v>
      </c>
      <c r="E113" s="295" t="s">
        <v>178</v>
      </c>
      <c r="F113" s="296">
        <v>519.949</v>
      </c>
      <c r="G113" s="37"/>
      <c r="H113" s="43"/>
    </row>
    <row r="114" spans="1:8" s="2" customFormat="1" ht="12">
      <c r="A114" s="37"/>
      <c r="B114" s="43"/>
      <c r="C114" s="297" t="s">
        <v>1</v>
      </c>
      <c r="D114" s="297" t="s">
        <v>947</v>
      </c>
      <c r="E114" s="16" t="s">
        <v>1</v>
      </c>
      <c r="F114" s="298">
        <v>526.399</v>
      </c>
      <c r="G114" s="37"/>
      <c r="H114" s="43"/>
    </row>
    <row r="115" spans="1:8" s="2" customFormat="1" ht="16.8" customHeight="1">
      <c r="A115" s="37"/>
      <c r="B115" s="43"/>
      <c r="C115" s="297" t="s">
        <v>1</v>
      </c>
      <c r="D115" s="297" t="s">
        <v>948</v>
      </c>
      <c r="E115" s="16" t="s">
        <v>1</v>
      </c>
      <c r="F115" s="298">
        <v>-6.45</v>
      </c>
      <c r="G115" s="37"/>
      <c r="H115" s="43"/>
    </row>
    <row r="116" spans="1:8" s="2" customFormat="1" ht="16.8" customHeight="1">
      <c r="A116" s="37"/>
      <c r="B116" s="43"/>
      <c r="C116" s="297" t="s">
        <v>1</v>
      </c>
      <c r="D116" s="297" t="s">
        <v>936</v>
      </c>
      <c r="E116" s="16" t="s">
        <v>1</v>
      </c>
      <c r="F116" s="298">
        <v>519.949</v>
      </c>
      <c r="G116" s="37"/>
      <c r="H116" s="43"/>
    </row>
    <row r="117" spans="1:8" s="2" customFormat="1" ht="16.8" customHeight="1">
      <c r="A117" s="37"/>
      <c r="B117" s="43"/>
      <c r="C117" s="293" t="s">
        <v>949</v>
      </c>
      <c r="D117" s="294" t="s">
        <v>950</v>
      </c>
      <c r="E117" s="295" t="s">
        <v>178</v>
      </c>
      <c r="F117" s="296">
        <v>301.005625000001</v>
      </c>
      <c r="G117" s="37"/>
      <c r="H117" s="43"/>
    </row>
    <row r="118" spans="1:8" s="2" customFormat="1" ht="16.8" customHeight="1">
      <c r="A118" s="37"/>
      <c r="B118" s="43"/>
      <c r="C118" s="297" t="s">
        <v>1</v>
      </c>
      <c r="D118" s="297" t="s">
        <v>951</v>
      </c>
      <c r="E118" s="16" t="s">
        <v>1</v>
      </c>
      <c r="F118" s="298">
        <v>304.155625000001</v>
      </c>
      <c r="G118" s="37"/>
      <c r="H118" s="43"/>
    </row>
    <row r="119" spans="1:8" s="2" customFormat="1" ht="16.8" customHeight="1">
      <c r="A119" s="37"/>
      <c r="B119" s="43"/>
      <c r="C119" s="297" t="s">
        <v>1</v>
      </c>
      <c r="D119" s="297" t="s">
        <v>952</v>
      </c>
      <c r="E119" s="16" t="s">
        <v>1</v>
      </c>
      <c r="F119" s="298">
        <v>-3.15</v>
      </c>
      <c r="G119" s="37"/>
      <c r="H119" s="43"/>
    </row>
    <row r="120" spans="1:8" s="2" customFormat="1" ht="16.8" customHeight="1">
      <c r="A120" s="37"/>
      <c r="B120" s="43"/>
      <c r="C120" s="297" t="s">
        <v>1</v>
      </c>
      <c r="D120" s="297" t="s">
        <v>936</v>
      </c>
      <c r="E120" s="16" t="s">
        <v>1</v>
      </c>
      <c r="F120" s="298">
        <v>301.005625000001</v>
      </c>
      <c r="G120" s="37"/>
      <c r="H120" s="43"/>
    </row>
    <row r="121" spans="1:8" s="2" customFormat="1" ht="16.8" customHeight="1">
      <c r="A121" s="37"/>
      <c r="B121" s="43"/>
      <c r="C121" s="293" t="s">
        <v>953</v>
      </c>
      <c r="D121" s="294" t="s">
        <v>954</v>
      </c>
      <c r="E121" s="295" t="s">
        <v>178</v>
      </c>
      <c r="F121" s="296">
        <v>707.558875000002</v>
      </c>
      <c r="G121" s="37"/>
      <c r="H121" s="43"/>
    </row>
    <row r="122" spans="1:8" s="2" customFormat="1" ht="16.8" customHeight="1">
      <c r="A122" s="37"/>
      <c r="B122" s="43"/>
      <c r="C122" s="297" t="s">
        <v>1</v>
      </c>
      <c r="D122" s="297" t="s">
        <v>955</v>
      </c>
      <c r="E122" s="16" t="s">
        <v>1</v>
      </c>
      <c r="F122" s="298">
        <v>716.671375000001</v>
      </c>
      <c r="G122" s="37"/>
      <c r="H122" s="43"/>
    </row>
    <row r="123" spans="1:8" s="2" customFormat="1" ht="16.8" customHeight="1">
      <c r="A123" s="37"/>
      <c r="B123" s="43"/>
      <c r="C123" s="297" t="s">
        <v>1</v>
      </c>
      <c r="D123" s="297" t="s">
        <v>956</v>
      </c>
      <c r="E123" s="16" t="s">
        <v>1</v>
      </c>
      <c r="F123" s="298">
        <v>-9.1125</v>
      </c>
      <c r="G123" s="37"/>
      <c r="H123" s="43"/>
    </row>
    <row r="124" spans="1:8" s="2" customFormat="1" ht="16.8" customHeight="1">
      <c r="A124" s="37"/>
      <c r="B124" s="43"/>
      <c r="C124" s="297" t="s">
        <v>1</v>
      </c>
      <c r="D124" s="297" t="s">
        <v>936</v>
      </c>
      <c r="E124" s="16" t="s">
        <v>1</v>
      </c>
      <c r="F124" s="298">
        <v>707.558875000002</v>
      </c>
      <c r="G124" s="37"/>
      <c r="H124" s="43"/>
    </row>
    <row r="125" spans="1:8" s="2" customFormat="1" ht="16.8" customHeight="1">
      <c r="A125" s="37"/>
      <c r="B125" s="43"/>
      <c r="C125" s="293" t="s">
        <v>957</v>
      </c>
      <c r="D125" s="294" t="s">
        <v>958</v>
      </c>
      <c r="E125" s="295" t="s">
        <v>178</v>
      </c>
      <c r="F125" s="296">
        <v>33.675</v>
      </c>
      <c r="G125" s="37"/>
      <c r="H125" s="43"/>
    </row>
    <row r="126" spans="1:8" s="2" customFormat="1" ht="16.8" customHeight="1">
      <c r="A126" s="37"/>
      <c r="B126" s="43"/>
      <c r="C126" s="297" t="s">
        <v>1</v>
      </c>
      <c r="D126" s="297" t="s">
        <v>959</v>
      </c>
      <c r="E126" s="16" t="s">
        <v>1</v>
      </c>
      <c r="F126" s="298">
        <v>34.3875000000001</v>
      </c>
      <c r="G126" s="37"/>
      <c r="H126" s="43"/>
    </row>
    <row r="127" spans="1:8" s="2" customFormat="1" ht="16.8" customHeight="1">
      <c r="A127" s="37"/>
      <c r="B127" s="43"/>
      <c r="C127" s="297" t="s">
        <v>1</v>
      </c>
      <c r="D127" s="297" t="s">
        <v>960</v>
      </c>
      <c r="E127" s="16" t="s">
        <v>1</v>
      </c>
      <c r="F127" s="298">
        <v>-0.7125</v>
      </c>
      <c r="G127" s="37"/>
      <c r="H127" s="43"/>
    </row>
    <row r="128" spans="1:8" s="2" customFormat="1" ht="16.8" customHeight="1">
      <c r="A128" s="37"/>
      <c r="B128" s="43"/>
      <c r="C128" s="297" t="s">
        <v>1</v>
      </c>
      <c r="D128" s="297" t="s">
        <v>936</v>
      </c>
      <c r="E128" s="16" t="s">
        <v>1</v>
      </c>
      <c r="F128" s="298">
        <v>33.6750000000001</v>
      </c>
      <c r="G128" s="37"/>
      <c r="H128" s="43"/>
    </row>
    <row r="129" spans="1:8" s="2" customFormat="1" ht="16.8" customHeight="1">
      <c r="A129" s="37"/>
      <c r="B129" s="43"/>
      <c r="C129" s="293" t="s">
        <v>961</v>
      </c>
      <c r="D129" s="294" t="s">
        <v>962</v>
      </c>
      <c r="E129" s="295" t="s">
        <v>178</v>
      </c>
      <c r="F129" s="296">
        <v>139.649375</v>
      </c>
      <c r="G129" s="37"/>
      <c r="H129" s="43"/>
    </row>
    <row r="130" spans="1:8" s="2" customFormat="1" ht="16.8" customHeight="1">
      <c r="A130" s="37"/>
      <c r="B130" s="43"/>
      <c r="C130" s="297" t="s">
        <v>1</v>
      </c>
      <c r="D130" s="297" t="s">
        <v>963</v>
      </c>
      <c r="E130" s="16" t="s">
        <v>1</v>
      </c>
      <c r="F130" s="298">
        <v>142.371875</v>
      </c>
      <c r="G130" s="37"/>
      <c r="H130" s="43"/>
    </row>
    <row r="131" spans="1:8" s="2" customFormat="1" ht="16.8" customHeight="1">
      <c r="A131" s="37"/>
      <c r="B131" s="43"/>
      <c r="C131" s="297" t="s">
        <v>1</v>
      </c>
      <c r="D131" s="297" t="s">
        <v>964</v>
      </c>
      <c r="E131" s="16" t="s">
        <v>1</v>
      </c>
      <c r="F131" s="298">
        <v>-2.7225</v>
      </c>
      <c r="G131" s="37"/>
      <c r="H131" s="43"/>
    </row>
    <row r="132" spans="1:8" s="2" customFormat="1" ht="16.8" customHeight="1">
      <c r="A132" s="37"/>
      <c r="B132" s="43"/>
      <c r="C132" s="297" t="s">
        <v>1</v>
      </c>
      <c r="D132" s="297" t="s">
        <v>936</v>
      </c>
      <c r="E132" s="16" t="s">
        <v>1</v>
      </c>
      <c r="F132" s="298">
        <v>139.649375</v>
      </c>
      <c r="G132" s="37"/>
      <c r="H132" s="43"/>
    </row>
    <row r="133" spans="1:8" s="2" customFormat="1" ht="7.4" customHeight="1">
      <c r="A133" s="37"/>
      <c r="B133" s="178"/>
      <c r="C133" s="179"/>
      <c r="D133" s="179"/>
      <c r="E133" s="179"/>
      <c r="F133" s="179"/>
      <c r="G133" s="179"/>
      <c r="H133" s="43"/>
    </row>
    <row r="134" spans="1:8" s="2" customFormat="1" ht="12">
      <c r="A134" s="37"/>
      <c r="B134" s="37"/>
      <c r="C134" s="37"/>
      <c r="D134" s="37"/>
      <c r="E134" s="37"/>
      <c r="F134" s="37"/>
      <c r="G134" s="37"/>
      <c r="H134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 Zdeněk</dc:creator>
  <cp:keywords/>
  <dc:description/>
  <cp:lastModifiedBy>Pospíšil Zdeněk</cp:lastModifiedBy>
  <dcterms:created xsi:type="dcterms:W3CDTF">2024-02-07T13:12:34Z</dcterms:created>
  <dcterms:modified xsi:type="dcterms:W3CDTF">2024-02-07T13:13:04Z</dcterms:modified>
  <cp:category/>
  <cp:version/>
  <cp:contentType/>
  <cp:contentStatus/>
</cp:coreProperties>
</file>